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Manzel Bourguiba\2018\3\"/>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37" l="1"/>
  <c r="B8" i="37"/>
  <c r="B41" i="40" l="1"/>
  <c r="B99" i="40"/>
  <c r="B153" i="40"/>
  <c r="B200" i="40"/>
  <c r="B261" i="40"/>
  <c r="B313" i="40"/>
  <c r="B353" i="40"/>
  <c r="B386" i="40"/>
  <c r="B439" i="40"/>
  <c r="B476" i="40"/>
  <c r="B498" i="40"/>
  <c r="B512" i="40"/>
  <c r="B532" i="40"/>
  <c r="B543" i="40"/>
  <c r="C542" i="40"/>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D42" i="36" s="1"/>
  <c r="D43" i="36" s="1"/>
  <c r="C528" i="36"/>
  <c r="C530" i="36"/>
  <c r="D533" i="36" l="1"/>
  <c r="D534" i="36" s="1"/>
  <c r="C466" i="36" l="1"/>
  <c r="C405" i="36"/>
  <c r="D99" i="43"/>
  <c r="D25" i="43"/>
  <c r="D26" i="43" s="1"/>
  <c r="D41" i="43"/>
  <c r="D61" i="43"/>
  <c r="D62" i="43" s="1"/>
  <c r="D84" i="43"/>
  <c r="D85" i="43"/>
  <c r="D547" i="43"/>
  <c r="D117" i="43"/>
  <c r="D118" i="43" s="1"/>
  <c r="D139" i="43"/>
  <c r="D140" i="43" s="1"/>
  <c r="D153" i="43"/>
  <c r="D172" i="43"/>
  <c r="D173" i="43"/>
  <c r="D200" i="43"/>
  <c r="D222" i="43"/>
  <c r="D223" i="43" s="1"/>
  <c r="D244" i="43"/>
  <c r="D245" i="43"/>
  <c r="D261" i="43"/>
  <c r="D285" i="43"/>
  <c r="D286" i="43" s="1"/>
  <c r="D313" i="43"/>
  <c r="D333" i="43"/>
  <c r="D334" i="43" s="1"/>
  <c r="D353" i="43"/>
  <c r="D373" i="43"/>
  <c r="D374" i="43" s="1"/>
  <c r="D386" i="43"/>
  <c r="D406" i="43"/>
  <c r="D407" i="43"/>
  <c r="D417" i="43"/>
  <c r="D418" i="43" s="1"/>
  <c r="D426" i="43"/>
  <c r="D427" i="43" s="1"/>
  <c r="D439" i="43"/>
  <c r="D457" i="43"/>
  <c r="D458" i="43"/>
  <c r="D476" i="43"/>
  <c r="D493" i="43"/>
  <c r="D494" i="43" s="1"/>
  <c r="D498" i="43"/>
  <c r="D512" i="43"/>
  <c r="D532" i="43"/>
  <c r="D543" i="43"/>
  <c r="C348" i="36" l="1"/>
  <c r="C297" i="36"/>
  <c r="C295" i="36"/>
  <c r="C291" i="36"/>
  <c r="C251" i="36"/>
  <c r="C230" i="36"/>
  <c r="C194" i="36"/>
  <c r="C186" i="36"/>
  <c r="C181" i="36"/>
  <c r="C143" i="36"/>
  <c r="C138" i="36"/>
  <c r="C91" i="36"/>
  <c r="C82" i="36"/>
  <c r="C68" i="36"/>
  <c r="B10" i="32"/>
  <c r="B10" i="41"/>
  <c r="B9" i="41"/>
  <c r="B8" i="41"/>
  <c r="B11" i="41"/>
  <c r="B10" i="39"/>
  <c r="B9" i="39"/>
  <c r="B8" i="39"/>
  <c r="B11" i="39"/>
  <c r="B9" i="32"/>
  <c r="B8" i="32"/>
  <c r="B11" i="32"/>
  <c r="B10" i="25"/>
  <c r="B9" i="25"/>
  <c r="B8" i="25"/>
  <c r="B11" i="25"/>
  <c r="B10" i="35"/>
  <c r="B9" i="35"/>
  <c r="B8" i="35"/>
  <c r="B11" i="35"/>
  <c r="B10" i="37"/>
  <c r="D199" i="25" l="1"/>
  <c r="D197" i="25"/>
  <c r="F197" i="41"/>
  <c r="F197" i="39"/>
  <c r="E197" i="25"/>
  <c r="D499" i="40"/>
  <c r="B543" i="38"/>
  <c r="B532" i="38"/>
  <c r="B512" i="38"/>
  <c r="B498" i="38"/>
  <c r="D499" i="38" s="1"/>
  <c r="B476" i="38"/>
  <c r="B439" i="38"/>
  <c r="B386" i="38"/>
  <c r="B353" i="38"/>
  <c r="B313" i="38"/>
  <c r="B261" i="38"/>
  <c r="B200" i="38"/>
  <c r="B153" i="38"/>
  <c r="B99" i="38"/>
  <c r="B41" i="38"/>
  <c r="B543" i="31"/>
  <c r="B532" i="31"/>
  <c r="B512" i="31"/>
  <c r="B498" i="31"/>
  <c r="D499" i="31" s="1"/>
  <c r="B476" i="31"/>
  <c r="B439" i="31"/>
  <c r="B386" i="31"/>
  <c r="B353" i="31"/>
  <c r="B313" i="31"/>
  <c r="B261" i="31"/>
  <c r="B200" i="31"/>
  <c r="B153" i="31"/>
  <c r="B99" i="31"/>
  <c r="B41" i="31"/>
  <c r="B543" i="33"/>
  <c r="B532" i="33"/>
  <c r="B512" i="33"/>
  <c r="D513" i="33" s="1"/>
  <c r="D514" i="33" s="1"/>
  <c r="B498" i="33"/>
  <c r="D499" i="33" s="1"/>
  <c r="B476" i="33"/>
  <c r="B439" i="33"/>
  <c r="B386" i="33"/>
  <c r="B353" i="33"/>
  <c r="B313" i="33"/>
  <c r="B261" i="33"/>
  <c r="B99" i="33"/>
  <c r="B41" i="33"/>
  <c r="B543" i="43"/>
  <c r="D544" i="43" s="1"/>
  <c r="B532" i="43"/>
  <c r="D533" i="43" s="1"/>
  <c r="D534" i="43" s="1"/>
  <c r="B512" i="43"/>
  <c r="D513" i="43" s="1"/>
  <c r="D514" i="43" s="1"/>
  <c r="B498" i="43"/>
  <c r="D499" i="43" s="1"/>
  <c r="B476" i="43"/>
  <c r="D477" i="43" s="1"/>
  <c r="B439" i="43"/>
  <c r="D440" i="43" s="1"/>
  <c r="B386" i="43"/>
  <c r="D387" i="43" s="1"/>
  <c r="B313" i="43"/>
  <c r="D314" i="43" s="1"/>
  <c r="B261" i="43"/>
  <c r="D262" i="43" s="1"/>
  <c r="B200" i="43"/>
  <c r="D201" i="43" s="1"/>
  <c r="B153" i="43"/>
  <c r="D154" i="43" s="1"/>
  <c r="B99" i="43"/>
  <c r="D100" i="43" s="1"/>
  <c r="D543" i="40"/>
  <c r="D533" i="40"/>
  <c r="D534" i="40" s="1"/>
  <c r="D532" i="40"/>
  <c r="D512" i="40"/>
  <c r="D513" i="40" s="1"/>
  <c r="D514" i="40" s="1"/>
  <c r="D498" i="40"/>
  <c r="D476" i="40"/>
  <c r="D439" i="40"/>
  <c r="D386" i="40"/>
  <c r="D353" i="40"/>
  <c r="D313" i="40"/>
  <c r="D261" i="40"/>
  <c r="D222" i="40"/>
  <c r="D223" i="40" s="1"/>
  <c r="D200" i="40"/>
  <c r="D153" i="40"/>
  <c r="D99" i="40"/>
  <c r="D41" i="40"/>
  <c r="D547" i="40" s="1"/>
  <c r="D25" i="40"/>
  <c r="D26" i="40" s="1"/>
  <c r="D543" i="38"/>
  <c r="D533" i="38"/>
  <c r="D534" i="38" s="1"/>
  <c r="D532" i="38"/>
  <c r="D512" i="38"/>
  <c r="D513" i="38" s="1"/>
  <c r="D514" i="38" s="1"/>
  <c r="D498" i="38"/>
  <c r="D476" i="38"/>
  <c r="D439" i="38"/>
  <c r="D440" i="38" s="1"/>
  <c r="D386" i="38"/>
  <c r="D353" i="38"/>
  <c r="D313" i="38"/>
  <c r="D285" i="38"/>
  <c r="D286" i="38" s="1"/>
  <c r="D261" i="38"/>
  <c r="D200" i="38"/>
  <c r="D153" i="38"/>
  <c r="D99" i="38"/>
  <c r="D547" i="38" s="1"/>
  <c r="D41" i="38"/>
  <c r="D25" i="38"/>
  <c r="D26" i="38" s="1"/>
  <c r="D543" i="31"/>
  <c r="D532" i="31"/>
  <c r="D512" i="31"/>
  <c r="D498" i="31"/>
  <c r="D493" i="31"/>
  <c r="D494" i="31" s="1"/>
  <c r="D476" i="31"/>
  <c r="D439" i="31"/>
  <c r="D386" i="31"/>
  <c r="D353" i="31"/>
  <c r="D313" i="31"/>
  <c r="D261" i="31"/>
  <c r="D222" i="31"/>
  <c r="D223" i="31" s="1"/>
  <c r="D200" i="31"/>
  <c r="D153" i="31"/>
  <c r="D99" i="31"/>
  <c r="D41" i="31"/>
  <c r="D547" i="31" s="1"/>
  <c r="D25" i="31"/>
  <c r="D26" i="31" s="1"/>
  <c r="D543" i="33"/>
  <c r="D532" i="33"/>
  <c r="D512" i="33"/>
  <c r="D498" i="33"/>
  <c r="D476" i="33"/>
  <c r="D457" i="33"/>
  <c r="D458" i="33" s="1"/>
  <c r="D439" i="33"/>
  <c r="D406" i="33"/>
  <c r="D407" i="33" s="1"/>
  <c r="D386" i="33"/>
  <c r="D353" i="33"/>
  <c r="D313" i="33"/>
  <c r="D261" i="33"/>
  <c r="D222" i="33"/>
  <c r="D223" i="33" s="1"/>
  <c r="D172" i="33"/>
  <c r="D173" i="33" s="1"/>
  <c r="D99" i="33"/>
  <c r="D100" i="33" s="1"/>
  <c r="D61" i="33"/>
  <c r="D62" i="33" s="1"/>
  <c r="D42" i="33"/>
  <c r="D41" i="33"/>
  <c r="D25" i="33"/>
  <c r="D26" i="33" s="1"/>
  <c r="D544" i="40"/>
  <c r="D513" i="31"/>
  <c r="D514" i="31" s="1"/>
  <c r="D513" i="36"/>
  <c r="D514" i="36" s="1"/>
  <c r="D499" i="36"/>
  <c r="D547" i="36"/>
  <c r="D25" i="36"/>
  <c r="D26" i="36" s="1"/>
  <c r="B152" i="29"/>
  <c r="D222" i="38"/>
  <c r="D223" i="38" s="1"/>
  <c r="D544" i="33"/>
  <c r="D533" i="33"/>
  <c r="D534" i="33" s="1"/>
  <c r="D493" i="33"/>
  <c r="D494" i="33" s="1"/>
  <c r="D440" i="33"/>
  <c r="D426" i="33"/>
  <c r="D427" i="33" s="1"/>
  <c r="D417" i="33"/>
  <c r="D418" i="33" s="1"/>
  <c r="D387" i="33"/>
  <c r="D373" i="33"/>
  <c r="D374" i="33" s="1"/>
  <c r="D354" i="33"/>
  <c r="D333" i="33"/>
  <c r="D334" i="33" s="1"/>
  <c r="D285" i="33"/>
  <c r="D286" i="33" s="1"/>
  <c r="D262" i="33"/>
  <c r="D244" i="33"/>
  <c r="D245" i="33" s="1"/>
  <c r="D139" i="33"/>
  <c r="D140" i="33" s="1"/>
  <c r="D117" i="33"/>
  <c r="D118" i="33" s="1"/>
  <c r="D84" i="33"/>
  <c r="D85" i="33" s="1"/>
  <c r="E197" i="39"/>
  <c r="E197" i="41"/>
  <c r="F543" i="40"/>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F99" i="40"/>
  <c r="E99" i="40"/>
  <c r="F41" i="40"/>
  <c r="E41" i="40"/>
  <c r="D493" i="40"/>
  <c r="D494" i="40" s="1"/>
  <c r="D477" i="40"/>
  <c r="D457" i="40"/>
  <c r="D458" i="40" s="1"/>
  <c r="D426" i="40"/>
  <c r="D427" i="40" s="1"/>
  <c r="D417" i="40"/>
  <c r="D418" i="40" s="1"/>
  <c r="D406" i="40"/>
  <c r="D407" i="40" s="1"/>
  <c r="D387" i="40"/>
  <c r="D373" i="40"/>
  <c r="D374" i="40" s="1"/>
  <c r="D354" i="40"/>
  <c r="D333" i="40"/>
  <c r="D334" i="40" s="1"/>
  <c r="D314" i="40"/>
  <c r="D285" i="40"/>
  <c r="D286" i="40" s="1"/>
  <c r="D244" i="40"/>
  <c r="D245" i="40" s="1"/>
  <c r="D172" i="40"/>
  <c r="D154" i="40"/>
  <c r="D139" i="40"/>
  <c r="D140" i="40" s="1"/>
  <c r="D117" i="40"/>
  <c r="D118" i="40" s="1"/>
  <c r="D100" i="40"/>
  <c r="D101" i="40" s="1"/>
  <c r="D84" i="40"/>
  <c r="D61" i="40"/>
  <c r="D62" i="40" s="1"/>
  <c r="D42" i="40"/>
  <c r="D45" i="40" s="1"/>
  <c r="D46"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544" i="38"/>
  <c r="D493" i="38"/>
  <c r="D494" i="38" s="1"/>
  <c r="D477" i="38"/>
  <c r="D457" i="38"/>
  <c r="D458" i="38" s="1"/>
  <c r="D426" i="38"/>
  <c r="D427" i="38" s="1"/>
  <c r="D417" i="38"/>
  <c r="D418" i="38" s="1"/>
  <c r="D406" i="38"/>
  <c r="D407" i="38" s="1"/>
  <c r="D387" i="38"/>
  <c r="D373" i="38"/>
  <c r="D374" i="38" s="1"/>
  <c r="D354" i="38"/>
  <c r="D333" i="38"/>
  <c r="D334" i="38" s="1"/>
  <c r="D314" i="38"/>
  <c r="D244" i="38"/>
  <c r="D245" i="38" s="1"/>
  <c r="D172" i="38"/>
  <c r="D154" i="38"/>
  <c r="D139" i="38"/>
  <c r="D140" i="38" s="1"/>
  <c r="D117" i="38"/>
  <c r="D118" i="38" s="1"/>
  <c r="D100" i="38"/>
  <c r="D101" i="38" s="1"/>
  <c r="D84" i="38"/>
  <c r="D61" i="38"/>
  <c r="D62" i="38" s="1"/>
  <c r="D42" i="38"/>
  <c r="D45" i="38" s="1"/>
  <c r="D46"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544" i="31"/>
  <c r="D533" i="31"/>
  <c r="D534" i="31" s="1"/>
  <c r="D457" i="31"/>
  <c r="D458" i="31" s="1"/>
  <c r="D440" i="31"/>
  <c r="D426" i="31"/>
  <c r="D427" i="31" s="1"/>
  <c r="D417" i="31"/>
  <c r="D418" i="31" s="1"/>
  <c r="D406" i="31"/>
  <c r="D407" i="31" s="1"/>
  <c r="D387" i="31"/>
  <c r="D373" i="31"/>
  <c r="D374" i="31" s="1"/>
  <c r="D354" i="31"/>
  <c r="D333" i="31"/>
  <c r="D334" i="31" s="1"/>
  <c r="D285" i="31"/>
  <c r="D286" i="31" s="1"/>
  <c r="D262" i="31"/>
  <c r="D244" i="31"/>
  <c r="D245" i="31" s="1"/>
  <c r="D201" i="31"/>
  <c r="D202" i="31" s="1"/>
  <c r="D172" i="31"/>
  <c r="D139" i="31"/>
  <c r="D140" i="31" s="1"/>
  <c r="D117" i="31"/>
  <c r="D118" i="31" s="1"/>
  <c r="D84" i="31"/>
  <c r="D61" i="31"/>
  <c r="D62" i="31" s="1"/>
  <c r="D42" i="31"/>
  <c r="F543" i="33"/>
  <c r="E543" i="33"/>
  <c r="F532" i="33"/>
  <c r="E532" i="33"/>
  <c r="F512" i="33"/>
  <c r="E512" i="33"/>
  <c r="F498" i="33"/>
  <c r="E498" i="33"/>
  <c r="F476" i="33"/>
  <c r="E476" i="33"/>
  <c r="F439" i="33"/>
  <c r="E439" i="33"/>
  <c r="F386" i="33"/>
  <c r="E386" i="33"/>
  <c r="F353" i="33"/>
  <c r="E353" i="33"/>
  <c r="F313" i="33"/>
  <c r="E313" i="33"/>
  <c r="F261" i="33"/>
  <c r="E261" i="33"/>
  <c r="F200" i="33"/>
  <c r="E200" i="33"/>
  <c r="D200" i="33" s="1"/>
  <c r="B200" i="33" s="1"/>
  <c r="D201" i="33" s="1"/>
  <c r="F153" i="33"/>
  <c r="E153" i="33"/>
  <c r="D153" i="33" s="1"/>
  <c r="B153" i="33" s="1"/>
  <c r="F99" i="33"/>
  <c r="E99" i="33"/>
  <c r="F41" i="33"/>
  <c r="E41" i="33"/>
  <c r="F200" i="43"/>
  <c r="F153" i="43"/>
  <c r="F99" i="43"/>
  <c r="F41" i="43"/>
  <c r="F543" i="43"/>
  <c r="E543" i="43"/>
  <c r="E532" i="43"/>
  <c r="F532" i="43"/>
  <c r="F512" i="43"/>
  <c r="E512" i="43"/>
  <c r="F498" i="43"/>
  <c r="E498" i="43"/>
  <c r="F476" i="43"/>
  <c r="E476" i="43"/>
  <c r="F439" i="43"/>
  <c r="E439" i="43"/>
  <c r="F386" i="43"/>
  <c r="E386" i="43"/>
  <c r="F353" i="43"/>
  <c r="E353" i="43"/>
  <c r="F313" i="43"/>
  <c r="E313" i="43"/>
  <c r="F261" i="43"/>
  <c r="E261" i="43"/>
  <c r="E200" i="43"/>
  <c r="E153" i="43"/>
  <c r="E99" i="43"/>
  <c r="E41" i="43"/>
  <c r="B41" i="43" s="1"/>
  <c r="D42" i="43" s="1"/>
  <c r="A537" i="43"/>
  <c r="B162" i="29"/>
  <c r="A517" i="43"/>
  <c r="A506" i="43"/>
  <c r="A484" i="43"/>
  <c r="A447" i="43"/>
  <c r="A394" i="43"/>
  <c r="A361" i="43"/>
  <c r="A321" i="43"/>
  <c r="A269" i="43"/>
  <c r="A208" i="43"/>
  <c r="A161" i="43"/>
  <c r="A106" i="43"/>
  <c r="A49" i="43"/>
  <c r="A16" i="43"/>
  <c r="A8" i="43"/>
  <c r="A7" i="35" s="1"/>
  <c r="D547" i="33" l="1"/>
  <c r="D45" i="31"/>
  <c r="D46" i="31" s="1"/>
  <c r="D502" i="31"/>
  <c r="D503" i="31" s="1"/>
  <c r="D155" i="43"/>
  <c r="D157" i="43"/>
  <c r="D158" i="43" s="1"/>
  <c r="D390" i="43"/>
  <c r="D391" i="43" s="1"/>
  <c r="D388" i="43"/>
  <c r="D202" i="43"/>
  <c r="D204" i="43"/>
  <c r="D205" i="43" s="1"/>
  <c r="D443" i="43"/>
  <c r="D444" i="43" s="1"/>
  <c r="D441" i="43"/>
  <c r="D265" i="43"/>
  <c r="D266" i="43" s="1"/>
  <c r="D263" i="43"/>
  <c r="D478" i="43"/>
  <c r="D480" i="43"/>
  <c r="D481" i="43" s="1"/>
  <c r="D545" i="43"/>
  <c r="D43" i="43"/>
  <c r="D45" i="43"/>
  <c r="D46" i="43" s="1"/>
  <c r="D101" i="43"/>
  <c r="D102" i="43"/>
  <c r="D103" i="43" s="1"/>
  <c r="D315" i="43"/>
  <c r="D317" i="43"/>
  <c r="D318" i="43" s="1"/>
  <c r="D500" i="43"/>
  <c r="D502" i="43"/>
  <c r="D503" i="43" s="1"/>
  <c r="B143" i="29" s="1"/>
  <c r="D502" i="40"/>
  <c r="D503" i="40" s="1"/>
  <c r="D357" i="31"/>
  <c r="D358" i="31" s="1"/>
  <c r="D204" i="31"/>
  <c r="D205" i="31"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100" i="31"/>
  <c r="D101" i="31" s="1"/>
  <c r="D154" i="31"/>
  <c r="D157" i="31" s="1"/>
  <c r="D158" i="31" s="1"/>
  <c r="D477" i="31"/>
  <c r="D478" i="31" s="1"/>
  <c r="D314" i="31"/>
  <c r="D317" i="31" s="1"/>
  <c r="D318" i="31" s="1"/>
  <c r="D314" i="33"/>
  <c r="D315" i="33" s="1"/>
  <c r="D154" i="33"/>
  <c r="D157" i="33" s="1"/>
  <c r="D158" i="33" s="1"/>
  <c r="D477" i="33"/>
  <c r="D480" i="33" s="1"/>
  <c r="D481" i="33" s="1"/>
  <c r="B171" i="29"/>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441" i="38"/>
  <c r="D443" i="38"/>
  <c r="D444" i="38" s="1"/>
  <c r="D317" i="38"/>
  <c r="D318" i="38" s="1"/>
  <c r="D315" i="38"/>
  <c r="D43" i="38"/>
  <c r="D355" i="38"/>
  <c r="D500" i="38"/>
  <c r="D85" i="38"/>
  <c r="D173" i="38"/>
  <c r="D390" i="31"/>
  <c r="D391" i="31" s="1"/>
  <c r="D388" i="31"/>
  <c r="D441" i="31"/>
  <c r="D443" i="31"/>
  <c r="D444" i="31" s="1"/>
  <c r="D545" i="31"/>
  <c r="D102" i="31"/>
  <c r="D103" i="31" s="1"/>
  <c r="D263" i="31"/>
  <c r="D265" i="31"/>
  <c r="D266" i="31" s="1"/>
  <c r="D480" i="31"/>
  <c r="D481" i="31" s="1"/>
  <c r="D43" i="31"/>
  <c r="D355" i="31"/>
  <c r="D500" i="31"/>
  <c r="D85" i="31"/>
  <c r="D173" i="31"/>
  <c r="D263" i="33"/>
  <c r="D265" i="33"/>
  <c r="D266" i="33" s="1"/>
  <c r="D478" i="33"/>
  <c r="D102" i="33"/>
  <c r="D103" i="33" s="1"/>
  <c r="D101" i="33"/>
  <c r="D388" i="33"/>
  <c r="D390" i="33"/>
  <c r="D391" i="33" s="1"/>
  <c r="D317" i="33"/>
  <c r="D318" i="33" s="1"/>
  <c r="D204" i="33"/>
  <c r="D205" i="33" s="1"/>
  <c r="D202" i="33"/>
  <c r="D441" i="33"/>
  <c r="D443" i="33"/>
  <c r="D444" i="33" s="1"/>
  <c r="B126" i="29" s="1"/>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1" i="40" l="1"/>
  <c r="D315" i="31"/>
  <c r="D355" i="43"/>
  <c r="D357" i="43"/>
  <c r="D358" i="43" s="1"/>
  <c r="B107" i="29" s="1"/>
  <c r="D155" i="31"/>
  <c r="D155" i="33"/>
  <c r="B44" i="29"/>
  <c r="D204" i="40"/>
  <c r="D205" i="40" s="1"/>
  <c r="D204" i="38"/>
  <c r="D205" i="38" s="1"/>
  <c r="B71" i="29"/>
  <c r="D222" i="36"/>
  <c r="D223" i="36" s="1"/>
  <c r="D100" i="36"/>
  <c r="D101" i="36" s="1"/>
  <c r="D548" i="31"/>
  <c r="D549" i="31" s="1"/>
  <c r="D548" i="33"/>
  <c r="D549" i="33" s="1"/>
  <c r="B116" i="29"/>
  <c r="B80" i="29"/>
  <c r="B62" i="29"/>
  <c r="B134" i="29"/>
  <c r="B125" i="29"/>
  <c r="B98" i="29"/>
  <c r="B89" i="29"/>
  <c r="B184" i="29"/>
  <c r="B183" i="29"/>
  <c r="B182" i="29"/>
  <c r="B181" i="29"/>
  <c r="D197" i="4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D63" i="41" s="1"/>
  <c r="D64" i="41" s="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D133" i="39" s="1"/>
  <c r="D134" i="39" s="1"/>
  <c r="C116" i="39"/>
  <c r="C115" i="39"/>
  <c r="D118" i="39" s="1"/>
  <c r="D119" i="39" s="1"/>
  <c r="C112" i="39"/>
  <c r="C100" i="39"/>
  <c r="C99" i="39"/>
  <c r="C94" i="39"/>
  <c r="C93" i="39"/>
  <c r="D102" i="39" s="1"/>
  <c r="D103" i="39" s="1"/>
  <c r="C82" i="39"/>
  <c r="C80" i="39"/>
  <c r="C77" i="39"/>
  <c r="C76" i="39"/>
  <c r="C75" i="39"/>
  <c r="D84" i="39" s="1"/>
  <c r="D85" i="39" s="1"/>
  <c r="D63" i="39"/>
  <c r="D64" i="39" s="1"/>
  <c r="C61" i="39"/>
  <c r="C60" i="39"/>
  <c r="C56" i="39"/>
  <c r="C51" i="39"/>
  <c r="D52" i="39" s="1"/>
  <c r="D53" i="39" s="1"/>
  <c r="D42" i="39"/>
  <c r="D43" i="39" s="1"/>
  <c r="C37" i="39"/>
  <c r="C26" i="39"/>
  <c r="D33" i="39" s="1"/>
  <c r="D34" i="39" s="1"/>
  <c r="D22" i="39"/>
  <c r="D23" i="39" s="1"/>
  <c r="B165" i="29"/>
  <c r="B155" i="29"/>
  <c r="A8" i="38"/>
  <c r="A7" i="39" s="1"/>
  <c r="D548" i="40" l="1"/>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2" i="43" l="1"/>
  <c r="B35" i="29"/>
  <c r="B128" i="29"/>
  <c r="B101" i="29"/>
  <c r="B12" i="40" l="1"/>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F197" i="35"/>
  <c r="E197" i="35"/>
  <c r="C191" i="37"/>
  <c r="D194" i="37" s="1"/>
  <c r="D186" i="37"/>
  <c r="D187" i="37" s="1"/>
  <c r="D177" i="37"/>
  <c r="D178" i="37" s="1"/>
  <c r="C165" i="37"/>
  <c r="D169" i="37" s="1"/>
  <c r="D170" i="37" s="1"/>
  <c r="C157" i="37"/>
  <c r="C156" i="37"/>
  <c r="C155" i="37"/>
  <c r="D161" i="37" s="1"/>
  <c r="D162" i="37" s="1"/>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D161" i="35" s="1"/>
  <c r="D162" i="35" s="1"/>
  <c r="C145" i="35"/>
  <c r="C144" i="35"/>
  <c r="D149" i="35" s="1"/>
  <c r="D150" i="35" s="1"/>
  <c r="C138" i="35"/>
  <c r="C132" i="35"/>
  <c r="C130" i="35"/>
  <c r="C128" i="35"/>
  <c r="C127" i="35"/>
  <c r="D133" i="35" s="1"/>
  <c r="D134" i="35" s="1"/>
  <c r="C116" i="35"/>
  <c r="C115" i="35"/>
  <c r="C112" i="35"/>
  <c r="D118" i="35" s="1"/>
  <c r="D119" i="35" s="1"/>
  <c r="C100" i="35"/>
  <c r="C99" i="35"/>
  <c r="C94" i="35"/>
  <c r="C93" i="35"/>
  <c r="D102" i="35" s="1"/>
  <c r="D103" i="35" s="1"/>
  <c r="C82" i="35"/>
  <c r="C80" i="35"/>
  <c r="C77" i="35"/>
  <c r="C76" i="35"/>
  <c r="C75" i="35"/>
  <c r="C61" i="35"/>
  <c r="D63" i="35" s="1"/>
  <c r="D64" i="35" s="1"/>
  <c r="C60" i="35"/>
  <c r="C56" i="35"/>
  <c r="D52" i="35"/>
  <c r="D53" i="35" s="1"/>
  <c r="C51" i="35"/>
  <c r="C37" i="35"/>
  <c r="D42" i="35" s="1"/>
  <c r="D43" i="35" s="1"/>
  <c r="C26" i="35"/>
  <c r="D33" i="35" s="1"/>
  <c r="D34" i="35" s="1"/>
  <c r="D23" i="35"/>
  <c r="D22" i="35"/>
  <c r="A537" i="33"/>
  <c r="B163" i="29"/>
  <c r="A517" i="33"/>
  <c r="B153" i="29"/>
  <c r="A506" i="33"/>
  <c r="A484" i="33"/>
  <c r="A447" i="33"/>
  <c r="A394" i="33"/>
  <c r="A361" i="33"/>
  <c r="A321" i="33"/>
  <c r="A269" i="33"/>
  <c r="A208" i="33"/>
  <c r="A161" i="33"/>
  <c r="A106" i="33"/>
  <c r="A49" i="33"/>
  <c r="B54" i="29"/>
  <c r="A16" i="33"/>
  <c r="A8" i="33"/>
  <c r="A7" i="25" s="1"/>
  <c r="D133" i="37" l="1"/>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7" i="35"/>
  <c r="D195" i="37"/>
  <c r="B170" i="29"/>
  <c r="D198" i="35"/>
  <c r="D199" i="35" s="1"/>
  <c r="D195" i="35"/>
  <c r="B172" i="29"/>
  <c r="B90" i="29"/>
  <c r="B117" i="29"/>
  <c r="B135" i="29"/>
  <c r="B63" i="29"/>
  <c r="B72" i="29"/>
  <c r="B108" i="29"/>
  <c r="D198" i="37" l="1"/>
  <c r="D199" i="37" s="1"/>
  <c r="B179" i="29" s="1"/>
  <c r="D390" i="36"/>
  <c r="D391" i="36" s="1"/>
  <c r="B115" i="29" s="1"/>
  <c r="D443" i="36"/>
  <c r="B180" i="29"/>
  <c r="B25" i="29"/>
  <c r="D480" i="36"/>
  <c r="D481" i="36" s="1"/>
  <c r="B133" i="29" s="1"/>
  <c r="D355" i="36"/>
  <c r="D317" i="36"/>
  <c r="D318" i="36" s="1"/>
  <c r="B97" i="29" s="1"/>
  <c r="D265" i="36"/>
  <c r="D266" i="36" s="1"/>
  <c r="B88" i="29" s="1"/>
  <c r="D157" i="36"/>
  <c r="D158" i="36" s="1"/>
  <c r="B70" i="29" s="1"/>
  <c r="D102" i="36"/>
  <c r="D46" i="36"/>
  <c r="B52" i="29" s="1"/>
  <c r="B99" i="29"/>
  <c r="B81" i="29"/>
  <c r="B79" i="29"/>
  <c r="B43" i="29"/>
  <c r="B45" i="29"/>
  <c r="B11" i="37" l="1"/>
  <c r="D444" i="36"/>
  <c r="B124" i="29" s="1"/>
  <c r="D103" i="36"/>
  <c r="B61" i="29" s="1"/>
  <c r="D548" i="36"/>
  <c r="D549" i="36" s="1"/>
  <c r="B24" i="29" s="1"/>
  <c r="B12" i="33"/>
  <c r="B36" i="29"/>
  <c r="B26" i="29"/>
  <c r="F197" i="32"/>
  <c r="E197" i="32"/>
  <c r="B12" i="36" l="1"/>
  <c r="F543" i="31"/>
  <c r="D197" i="32"/>
  <c r="C191" i="32"/>
  <c r="D194" i="32" s="1"/>
  <c r="D187" i="32"/>
  <c r="D186" i="32"/>
  <c r="D177" i="32"/>
  <c r="D178" i="32" s="1"/>
  <c r="C165" i="32"/>
  <c r="D169" i="32" s="1"/>
  <c r="D170" i="32" s="1"/>
  <c r="C157" i="32"/>
  <c r="C156" i="32"/>
  <c r="C155" i="32"/>
  <c r="D161" i="32" s="1"/>
  <c r="D162" i="32" s="1"/>
  <c r="C145" i="32"/>
  <c r="C144" i="32"/>
  <c r="C138" i="32"/>
  <c r="D149" i="32" s="1"/>
  <c r="D150" i="32" s="1"/>
  <c r="C132" i="32"/>
  <c r="C130" i="32"/>
  <c r="C128" i="32"/>
  <c r="C127" i="32"/>
  <c r="D133" i="32" s="1"/>
  <c r="D134" i="32" s="1"/>
  <c r="D118" i="32"/>
  <c r="D119" i="32" s="1"/>
  <c r="C116" i="32"/>
  <c r="C115" i="32"/>
  <c r="C112" i="32"/>
  <c r="C100" i="32"/>
  <c r="C99" i="32"/>
  <c r="C94" i="32"/>
  <c r="C93" i="32"/>
  <c r="D102" i="32" s="1"/>
  <c r="D103" i="32" s="1"/>
  <c r="C82" i="32"/>
  <c r="C80" i="32"/>
  <c r="C77" i="32"/>
  <c r="C76" i="32"/>
  <c r="C75" i="32"/>
  <c r="D84" i="32" s="1"/>
  <c r="D85" i="32" s="1"/>
  <c r="C61" i="32"/>
  <c r="C60" i="32"/>
  <c r="D63" i="32" s="1"/>
  <c r="D64" i="32" s="1"/>
  <c r="C56" i="32"/>
  <c r="C51" i="32"/>
  <c r="D52" i="32" s="1"/>
  <c r="D53" i="32" s="1"/>
  <c r="C37" i="32"/>
  <c r="D42" i="32" s="1"/>
  <c r="D43" i="32" s="1"/>
  <c r="C26" i="32"/>
  <c r="D33" i="32" s="1"/>
  <c r="D34" i="32" s="1"/>
  <c r="D22" i="32"/>
  <c r="D23" i="32" s="1"/>
  <c r="A7" i="32"/>
  <c r="B164" i="29"/>
  <c r="B154" i="29"/>
  <c r="A8" i="31"/>
  <c r="B34" i="29" l="1"/>
  <c r="B109" i="29"/>
  <c r="B73" i="29"/>
  <c r="B173" i="29"/>
  <c r="B64" i="29"/>
  <c r="D198" i="32"/>
  <c r="D199" i="32" s="1"/>
  <c r="D195" i="32"/>
  <c r="B145" i="29"/>
  <c r="B55" i="29"/>
  <c r="B118" i="29"/>
  <c r="B91" i="29"/>
  <c r="B82" i="29"/>
  <c r="B127" i="29"/>
  <c r="B136" i="29"/>
  <c r="B100" i="29" l="1"/>
  <c r="C191" i="25"/>
  <c r="C165" i="25"/>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C37" i="25"/>
  <c r="D194" i="25"/>
  <c r="D186" i="25"/>
  <c r="D187" i="25" s="1"/>
  <c r="D177" i="25"/>
  <c r="D178" i="25" s="1"/>
  <c r="D169" i="25"/>
  <c r="D170" i="25" s="1"/>
  <c r="D52" i="25"/>
  <c r="D53" i="25" s="1"/>
  <c r="D42" i="25"/>
  <c r="D43" i="25" s="1"/>
  <c r="C26" i="25"/>
  <c r="D33" i="25" s="1"/>
  <c r="D34" i="25" s="1"/>
  <c r="D22" i="25"/>
  <c r="D23" i="25" s="1"/>
  <c r="D63" i="25"/>
  <c r="D64" i="25"/>
  <c r="D102" i="25"/>
  <c r="D103" i="25" s="1"/>
  <c r="D118" i="25"/>
  <c r="D119" i="25"/>
  <c r="D161" i="25"/>
  <c r="D162" i="25"/>
  <c r="D84" i="25"/>
  <c r="D85" i="25" s="1"/>
  <c r="D133" i="25"/>
  <c r="D134" i="25"/>
  <c r="D149" i="25"/>
  <c r="D150" i="25" s="1"/>
  <c r="D195" i="25"/>
  <c r="D198" i="25"/>
  <c r="J178" i="29"/>
  <c r="J169" i="29"/>
  <c r="J160" i="29"/>
  <c r="J150" i="29"/>
  <c r="J141" i="29"/>
  <c r="J132" i="29"/>
  <c r="J123" i="29"/>
  <c r="J114" i="29"/>
  <c r="J105" i="29"/>
  <c r="J96" i="29"/>
  <c r="J87" i="29"/>
  <c r="J78" i="29"/>
  <c r="J69" i="29"/>
  <c r="J60" i="29"/>
  <c r="J51" i="29"/>
  <c r="J42" i="29"/>
  <c r="J33" i="29"/>
  <c r="J23" i="29"/>
  <c r="B27" i="29" l="1"/>
  <c r="B37" i="29"/>
  <c r="B12" i="31"/>
  <c r="B46" i="29" l="1"/>
</calcChain>
</file>

<file path=xl/sharedStrings.xml><?xml version="1.0" encoding="utf-8"?>
<sst xmlns="http://schemas.openxmlformats.org/spreadsheetml/2006/main" count="5233" uniqueCount="478">
  <si>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</si>
  <si>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</si>
  <si>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</si>
  <si>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</si>
  <si>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</si>
  <si>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</si>
  <si>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</si>
  <si>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</si>
  <si>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</si>
  <si>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</si>
  <si>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</si>
  <si>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</si>
  <si>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</si>
  <si>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</si>
  <si>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</si>
  <si>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</si>
  <si>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</si>
  <si>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</si>
  <si>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</si>
  <si>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</si>
  <si>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</si>
  <si>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</si>
  <si>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</si>
  <si>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</si>
  <si>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</si>
  <si>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</si>
  <si>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</si>
  <si>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</si>
  <si>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</si>
  <si>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</si>
  <si>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</si>
  <si>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</si>
  <si>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</si>
  <si>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</si>
  <si>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</si>
  <si>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</si>
  <si>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</si>
  <si>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</si>
  <si>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</si>
  <si>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</si>
  <si>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</si>
  <si>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</si>
  <si>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</si>
  <si>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</si>
  <si>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</si>
  <si>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</si>
  <si>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</si>
  <si>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</si>
  <si>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</si>
  <si>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</si>
  <si>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</si>
  <si>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</si>
  <si>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</si>
  <si>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</si>
  <si>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</si>
  <si>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</si>
  <si>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</si>
  <si>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</si>
  <si>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</si>
  <si>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</si>
  <si>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</si>
  <si>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</si>
  <si>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</si>
  <si>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</si>
  <si>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</si>
  <si>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</si>
  <si>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</si>
  <si>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</si>
  <si>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</si>
  <si>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</si>
  <si>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</si>
  <si>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</si>
  <si>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</si>
  <si>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</si>
  <si>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</si>
  <si>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</si>
  <si>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</si>
  <si>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</si>
  <si>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</si>
  <si>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</si>
  <si>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</si>
  <si>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</si>
  <si>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</si>
  <si>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</si>
  <si>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</si>
  <si>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</si>
  <si>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</si>
  <si>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</si>
  <si>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</si>
  <si>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</si>
  <si>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</si>
  <si>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</si>
  <si>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</si>
  <si>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</si>
  <si>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</si>
  <si>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</si>
  <si>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</si>
  <si>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</si>
  <si>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</si>
  <si>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</si>
  <si>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</si>
  <si>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</si>
  <si>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</si>
  <si>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</si>
  <si>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</si>
  <si>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</si>
  <si>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</si>
  <si>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</si>
  <si>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</si>
  <si>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</si>
  <si>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</si>
  <si>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</si>
  <si>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</si>
  <si>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</si>
  <si>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</si>
  <si>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</si>
  <si>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</si>
  <si>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</si>
  <si>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</si>
  <si>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</si>
  <si>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</si>
  <si>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</si>
  <si>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</si>
  <si>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</si>
  <si>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</si>
  <si>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</si>
  <si>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</si>
  <si>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</si>
  <si>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</si>
  <si>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</si>
  <si>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</si>
  <si>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</si>
  <si>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</si>
  <si>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</si>
  <si>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</si>
  <si>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</si>
  <si>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</si>
  <si>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</si>
  <si>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</si>
  <si>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</si>
  <si>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</si>
  <si>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</si>
  <si>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</si>
  <si>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</si>
  <si>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</si>
  <si>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</si>
  <si>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</si>
  <si>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</si>
  <si>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</si>
  <si>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</si>
  <si>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</si>
  <si>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</si>
  <si>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</si>
  <si>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</si>
  <si>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</si>
  <si>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</si>
  <si>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</si>
  <si>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</si>
  <si>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</si>
  <si>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</si>
  <si>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</si>
  <si>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</si>
  <si>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</si>
  <si>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</si>
  <si>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</si>
  <si>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</si>
  <si>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</si>
  <si>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</si>
  <si>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</si>
  <si>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</si>
  <si>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</si>
  <si>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</si>
  <si>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</si>
  <si>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</si>
  <si>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</si>
  <si>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</si>
  <si>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</si>
  <si>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</si>
  <si>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</si>
  <si>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</si>
  <si>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</si>
  <si>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</si>
  <si>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</si>
  <si>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</si>
  <si>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</si>
  <si>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</si>
  <si>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</si>
  <si>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</si>
  <si>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</si>
  <si>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</si>
  <si>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</si>
  <si>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</si>
  <si>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</si>
  <si>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</si>
  <si>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</si>
  <si>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</si>
  <si>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</si>
  <si>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</si>
  <si>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</si>
  <si>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</si>
  <si>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</si>
  <si>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</si>
  <si>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</si>
  <si>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</si>
  <si>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</si>
  <si>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</si>
  <si>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</si>
  <si>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</si>
  <si>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</si>
  <si>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</si>
  <si>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</si>
  <si>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</si>
  <si>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</si>
  <si>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</si>
  <si>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</si>
  <si>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</si>
  <si>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</si>
  <si>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</si>
  <si>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</si>
  <si>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</si>
  <si>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</si>
  <si>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</si>
  <si>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</si>
  <si>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</si>
  <si>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</si>
  <si>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</si>
  <si>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</si>
  <si>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</si>
  <si>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</si>
  <si>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</si>
  <si>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</si>
  <si>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</si>
  <si>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</si>
  <si>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</si>
  <si>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</si>
  <si>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</si>
  <si>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</si>
  <si>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</si>
  <si>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</si>
  <si>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</si>
  <si>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</si>
  <si>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</si>
  <si>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</si>
  <si>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</si>
  <si>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</si>
  <si>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</si>
  <si>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</si>
  <si>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</si>
  <si>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</si>
  <si>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</si>
  <si>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</si>
  <si>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</si>
  <si>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</si>
  <si>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</si>
  <si>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</si>
  <si>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</si>
  <si>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</si>
  <si>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</si>
  <si>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</si>
  <si>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</si>
  <si>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</si>
  <si>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</si>
  <si>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</si>
  <si>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</si>
  <si>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</si>
  <si>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</si>
  <si>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</si>
  <si>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</si>
  <si>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</si>
  <si>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</si>
  <si>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</si>
  <si>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</si>
  <si>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</si>
  <si>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</si>
  <si>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</si>
  <si>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</si>
  <si>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</si>
  <si>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</si>
  <si>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</si>
  <si>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</si>
  <si>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</si>
  <si>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</si>
  <si>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</si>
  <si>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</si>
  <si>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</si>
  <si>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</si>
  <si>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</si>
  <si>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</si>
  <si>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</si>
  <si>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</si>
  <si>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</si>
  <si>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</si>
  <si>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</si>
  <si>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</si>
  <si>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</si>
  <si>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</si>
  <si>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</si>
  <si>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</si>
  <si>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</si>
  <si>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</si>
  <si>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</si>
  <si>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</si>
  <si>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</si>
  <si>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</si>
  <si>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</si>
  <si>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</si>
  <si>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</si>
  <si>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</si>
  <si>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</si>
  <si>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</si>
  <si>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</si>
  <si>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</si>
  <si>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</si>
  <si>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</si>
  <si>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</si>
  <si>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</si>
  <si>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</si>
  <si>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</si>
  <si>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</si>
  <si>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</si>
  <si>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</si>
  <si>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</si>
  <si>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</si>
  <si>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</si>
  <si>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</si>
  <si>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</si>
  <si>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</si>
  <si>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</si>
  <si>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</si>
  <si>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</si>
  <si>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</si>
  <si>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</si>
  <si>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</si>
  <si>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</si>
  <si>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</si>
  <si>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</si>
  <si>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</si>
  <si>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</si>
  <si>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</si>
  <si>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</si>
  <si>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</si>
  <si>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</si>
  <si>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</si>
  <si>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</si>
  <si>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</si>
  <si>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</si>
  <si>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</si>
  <si>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</si>
  <si>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</si>
  <si>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</si>
  <si>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</si>
  <si>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</si>
  <si>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</si>
  <si>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</si>
  <si>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</si>
  <si>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</si>
  <si>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</si>
  <si>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</si>
  <si>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</si>
  <si>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</si>
  <si>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</si>
  <si>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</si>
  <si>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</si>
  <si>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</si>
  <si>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</si>
  <si>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</si>
  <si>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</si>
  <si>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</si>
  <si>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</si>
  <si>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</si>
  <si>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</si>
  <si>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</si>
  <si>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</si>
  <si>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</si>
  <si>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</si>
  <si>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</si>
  <si>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</si>
  <si>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</si>
  <si>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</si>
  <si>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</si>
  <si>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</si>
  <si>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</si>
  <si>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</si>
  <si>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</si>
  <si>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</si>
  <si>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</si>
  <si>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</si>
  <si>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</si>
  <si>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</si>
  <si>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</si>
  <si>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</si>
  <si>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</si>
  <si>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</si>
  <si>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</si>
  <si>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</si>
  <si>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</si>
  <si>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</si>
  <si>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</si>
  <si>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</si>
  <si>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</si>
  <si>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</si>
  <si>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</si>
  <si>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</si>
  <si>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</si>
  <si>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</si>
  <si>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</si>
  <si>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</si>
  <si>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</si>
  <si>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Menzel Bourguiba</t>
  </si>
  <si>
    <t>Dr Raja Bouhalfaya</t>
  </si>
  <si>
    <t>Directeur du magasin et chefs rayons</t>
  </si>
  <si>
    <t>Correct</t>
  </si>
  <si>
    <t>Vérification du poids des pains: Correcte
-Pain à l'ancienne :296g
-Pain complet:226g
-Pain aux céréales:230g</t>
  </si>
  <si>
    <t>Absence d'un thermomètre pour le rayon .</t>
  </si>
  <si>
    <t>Prévoir un thermomètre pour le rayon avec son matériel de désinfection et sa vérification mensuelle.</t>
  </si>
  <si>
    <t>Les ventes et les casses n'étaient pas mentionnées au niveau du cadencier de cuisson. Perte de traçabilité à ce niveau.</t>
  </si>
  <si>
    <t>Absence de distributeur de papier essuie  mains au niveau du poste lave mains.</t>
  </si>
  <si>
    <t>Au niveau du cadencier de cuisson :La durée d'exposition des produits à température ambiante dépasse les 4 heures: les poulets rôtis ,les nuggets ,etc..</t>
  </si>
  <si>
    <t>La durée d'exposition des produits mis en vente à température ambiante est de 4 heures après cuisson ou après sortie de la friteuse.</t>
  </si>
  <si>
    <t>Correcte</t>
  </si>
  <si>
    <t>Les certificats de salubrité n'étaient pas disponibles au niveau du rayon.</t>
  </si>
  <si>
    <t>Seule la viande hâchée était préparée au niveau du magasin.</t>
  </si>
  <si>
    <t>CF produits de volailles et CF viandes rouges :PAD uniquement.</t>
  </si>
  <si>
    <t>Veuillez Conserver les certificats de salubrité et les classer pendant 2 ans</t>
  </si>
  <si>
    <t>Une seule espèce de poissons était stockée et mise en vente (Daurades).</t>
  </si>
  <si>
    <t>Absence de l'ancien rapport .</t>
  </si>
  <si>
    <t>Absence du rapport d'audit précédent.</t>
  </si>
  <si>
    <t>L'enregistrement des autocontrôles n'était pas quotidien.</t>
  </si>
  <si>
    <t>Température affichée: 8,3°C
Température mesurée : 8,2°C</t>
  </si>
  <si>
    <t>Présence de traces d'infiltration d'eau au niveau du mur dans un coin de la réserve.</t>
  </si>
  <si>
    <t>Taux d'hygrométrie = 53% : correcte.</t>
  </si>
  <si>
    <t>Température affichée : 5,6°C
Température mesurée : 2,6°C</t>
  </si>
  <si>
    <t>L'un des afficheurs de température était non fonctionnel.</t>
  </si>
  <si>
    <t>Température mesurée: 3°C</t>
  </si>
  <si>
    <t>Correct.</t>
  </si>
  <si>
    <t>Température affichée: 10,8°C
Température mesurée: 9,4°C</t>
  </si>
  <si>
    <t>Température affichée: 4,7°C
Température mesurée : 3,7°C</t>
  </si>
  <si>
    <t>L'afficheur de température du meuble n'était pas fonctionnel</t>
  </si>
  <si>
    <t>Température mesurée : 4,6°C</t>
  </si>
  <si>
    <t>Température mesurée : 2,2°C</t>
  </si>
  <si>
    <t>Température mesurée : 10,6°C</t>
  </si>
  <si>
    <t>L'afficheur de température était non fonctionnel.</t>
  </si>
  <si>
    <t>Température mesurée : 2,4°C
Températures du meuble libre service: affichée=3,3°C et mesurée=1,4°C</t>
  </si>
  <si>
    <t>Température mesurée à cœur : 1,9°C</t>
  </si>
  <si>
    <t>Réparer le DEIV au niveau du traiteur.
Contacter la société prestataire pour la fixation du porte appât.</t>
  </si>
  <si>
    <t>Absence de local poubelle.</t>
  </si>
  <si>
    <t>La pédale de la poubelle au niveau de la salle de pause était défaillante.</t>
  </si>
  <si>
    <t>Présence de givre au niveau de la gaine de refroidissement du meuble des produits surgelés.</t>
  </si>
  <si>
    <t>Le laboratoire n'était pas muni d'une séparation par rapport à la zone de stockage .</t>
  </si>
  <si>
    <t>Les emballages étaient rangés dans des cartons au niveau du stand. Prévoir des bacs en plastique couverts pour le rangement des emballages et les entreposer dans un autre endroit que la surface de vente.</t>
  </si>
  <si>
    <t>Les fromages entamés doivent être identifiés par leur dates d'ouvertures collées sur les emballages.</t>
  </si>
  <si>
    <t>Veuillez garder les certificats de salubrité au niveau du rayon.</t>
  </si>
  <si>
    <t>Séparation des secteurs : viandes rouges et volailles : correcte . Effectuée par un code couleurs des couteaux ,des pancartes murales.</t>
  </si>
  <si>
    <t>Correcte.</t>
  </si>
  <si>
    <t>Prévoir un préau pour protéger le quai de la réception.</t>
  </si>
  <si>
    <t>Le mélangeur de la plonge au niveau du laboratoire de la boucherie ne fermait pas correctement : fuite d'eau à ce niveau.</t>
  </si>
  <si>
    <t>Le DEIV au niveau du traiteur n'était pas 
fonctionnel.
Un porte appât au niveau de la réserve n'était pas bien fixé au sol ,et dont le couvercle était facilement démontable: l'appât était accessible.</t>
  </si>
  <si>
    <t>Prévoir un local poubelle protégé.</t>
  </si>
  <si>
    <t>Présence des bulletins d'analyse et plans d'action</t>
  </si>
  <si>
    <t>La friteuse n'était pas dans un état de propreté satisfaisante : accumulation de gras au niveau de l'égouttoir. Renforcer le nettoyage à ce niveau.</t>
  </si>
  <si>
    <t xml:space="preserve">Utilisation correcte des cadenciers de cuisson et de fabrication </t>
  </si>
  <si>
    <t>Les morceaux de fromages blancs exposés dans le meuble ,n'étaient pas identifiés par des étiquettes collées directement sur les produits ,mais leurs étiquettes du fournisseur étaient conservées au niveau du tableau d'affichage.</t>
  </si>
  <si>
    <t>2 bouteilles de produits de nettoyage étaient entreposées au sol à proximité du meuble d'exposition. Prévoir un endroit pour le stockage de ces produits loin des produits alimentaires.</t>
  </si>
  <si>
    <t>Le même opérateur était sur les rayons : boucherie-volaillerie et poissonnerie. Assurer une bonne hygiène des mains ,le port de gants et de devants jetables.</t>
  </si>
  <si>
    <t>Manque d'étanchéité de la porte de la réception .</t>
  </si>
  <si>
    <t>L'afficheur de température du meuble des produits de IVème gamme était non fonctionnel.</t>
  </si>
  <si>
    <t>Prévoir un système de protection du laboratoire tel qu'un rideau à lanières.</t>
  </si>
  <si>
    <t>La planche à découpe était fortement rayée : Nécessité de rabotage.</t>
  </si>
  <si>
    <t>La planche à découpe au niveau du stand était fortement rayée ;il est nécessaire d'effectuer un rabotage.</t>
  </si>
  <si>
    <t>L'éclairage au niveau de la CF était non fonctionnel.</t>
  </si>
  <si>
    <t>L'étiquette Carrefour des articles : Crème au beurre café et crème au beurre noisette, mentionnait par la dénomination des produits la présence de beurre, or les étiquettes du fournisseur(SOPRAL) indiquaient la présence de margarine et de matières grasses d'origine végétale.</t>
  </si>
  <si>
    <t>La cuisson des poulets rôtis était contrôlée visuellement et non pas par l'utilisation d'un thermomètre à sonde. Une sensibilisation a été effectuée le jour de l'audit (Voir ligne en dessous)</t>
  </si>
  <si>
    <t>Au niveau de la fiche de traçabilité boucherie/volaillerie trad: l'opérateur ne mentionnait pas de façon claire la quantité de produits ajoutés au linéaire par rapport à la quantité restante de la veille remise en vente. Il y a perte de maîtrise de la traçabilité .</t>
  </si>
  <si>
    <t>Faire la distinction entre les produits nouvellement ajoutés et les produits de la veille remis au niveau du linéaire ,au niveau de la fiche de traçabilité. Respecter la case de première mise en rayon.</t>
  </si>
  <si>
    <t>Renforcer le nettoyage au niveau des rayons des pâtes et du sucre : produits déversés sur les étagères.</t>
  </si>
  <si>
    <t>Les boules de harissa n'étaient pas identifiées.</t>
  </si>
  <si>
    <t>Le local n'était pas muni d'une protection: une porte ou un rideau à lanières. Donc absence de séparation avec la zone de stockage et risque de contaminations (technique)</t>
  </si>
  <si>
    <t>Le quai de réception n'était pas protégé</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</si>
</sst>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48">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14" borderId="1" xfId="0" applyNumberFormat="1" applyFont="1" applyFill="1" applyBorder="1" applyProtection="1">
      <protection locked="0"/>
    </xf>
    <xf numFmtId="0" fontId="8" fillId="0" borderId="1" xfId="0" applyFont="1" applyBorder="1" applyAlignment="1" applyProtection="1">
      <alignment vertical="center"/>
      <protection locked="0"/>
    </xf>
    <xf numFmtId="0" fontId="14" fillId="0" borderId="1" xfId="0" applyFont="1" applyFill="1" applyBorder="1" applyAlignment="1" applyProtection="1">
      <alignment horizontal="left"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6234640"/>
        <c:axId val="-156224304"/>
      </c:barChart>
      <c:catAx>
        <c:axId val="-156234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224304"/>
        <c:crosses val="autoZero"/>
        <c:auto val="1"/>
        <c:lblAlgn val="ctr"/>
        <c:lblOffset val="100"/>
        <c:noMultiLvlLbl val="0"/>
      </c:catAx>
      <c:valAx>
        <c:axId val="-156224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234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0.97499999999999998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49801696"/>
        <c:axId val="-349801152"/>
      </c:barChart>
      <c:catAx>
        <c:axId val="-349801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9801152"/>
        <c:crosses val="autoZero"/>
        <c:auto val="1"/>
        <c:lblAlgn val="ctr"/>
        <c:lblOffset val="100"/>
        <c:noMultiLvlLbl val="0"/>
      </c:catAx>
      <c:valAx>
        <c:axId val="-349801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9801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349796800"/>
        <c:axId val="-349798976"/>
      </c:barChart>
      <c:catAx>
        <c:axId val="-349796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9798976"/>
        <c:crosses val="autoZero"/>
        <c:auto val="1"/>
        <c:lblAlgn val="ctr"/>
        <c:lblOffset val="100"/>
        <c:noMultiLvlLbl val="0"/>
      </c:catAx>
      <c:valAx>
        <c:axId val="-34979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9796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349799520"/>
        <c:axId val="-349795168"/>
      </c:barChart>
      <c:catAx>
        <c:axId val="-349799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9795168"/>
        <c:crosses val="autoZero"/>
        <c:auto val="1"/>
        <c:lblAlgn val="ctr"/>
        <c:lblOffset val="100"/>
        <c:noMultiLvlLbl val="0"/>
      </c:catAx>
      <c:valAx>
        <c:axId val="-349795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9799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349795712"/>
        <c:axId val="-350322304"/>
      </c:barChart>
      <c:catAx>
        <c:axId val="-349795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0322304"/>
        <c:crosses val="autoZero"/>
        <c:auto val="1"/>
        <c:lblAlgn val="ctr"/>
        <c:lblOffset val="100"/>
        <c:noMultiLvlLbl val="0"/>
      </c:catAx>
      <c:valAx>
        <c:axId val="-350322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9795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50326656"/>
        <c:axId val="-350327744"/>
      </c:barChart>
      <c:catAx>
        <c:axId val="-350326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0327744"/>
        <c:crosses val="autoZero"/>
        <c:auto val="1"/>
        <c:lblAlgn val="ctr"/>
        <c:lblOffset val="100"/>
        <c:noMultiLvlLbl val="0"/>
      </c:catAx>
      <c:valAx>
        <c:axId val="-350327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0326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0.91228070175438591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50326112"/>
        <c:axId val="-350321216"/>
      </c:barChart>
      <c:catAx>
        <c:axId val="-350326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0321216"/>
        <c:crosses val="autoZero"/>
        <c:auto val="1"/>
        <c:lblAlgn val="ctr"/>
        <c:lblOffset val="100"/>
        <c:noMultiLvlLbl val="0"/>
      </c:catAx>
      <c:valAx>
        <c:axId val="-350321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0326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0.93288590604026844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50329376"/>
        <c:axId val="-350316864"/>
      </c:barChart>
      <c:catAx>
        <c:axId val="-35032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0316864"/>
        <c:crosses val="autoZero"/>
        <c:auto val="1"/>
        <c:lblAlgn val="ctr"/>
        <c:lblOffset val="100"/>
        <c:noMultiLvlLbl val="0"/>
      </c:catAx>
      <c:valAx>
        <c:axId val="-350316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032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0.92258330389732723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50317408"/>
        <c:axId val="-350320128"/>
        <c:extLst xmlns:c16r2="http://schemas.microsoft.com/office/drawing/2015/06/chart"/>
      </c:barChart>
      <c:catAx>
        <c:axId val="-3503174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0320128"/>
        <c:crosses val="autoZero"/>
        <c:auto val="1"/>
        <c:lblAlgn val="ctr"/>
        <c:lblOffset val="100"/>
        <c:noMultiLvlLbl val="0"/>
      </c:catAx>
      <c:valAx>
        <c:axId val="-3503201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5031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50318496"/>
        <c:axId val="-350317952"/>
        <c:extLst xmlns:c16r2="http://schemas.microsoft.com/office/drawing/2015/06/chart"/>
      </c:barChart>
      <c:catAx>
        <c:axId val="-350318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0317952"/>
        <c:crosses val="autoZero"/>
        <c:auto val="1"/>
        <c:lblAlgn val="ctr"/>
        <c:lblOffset val="100"/>
        <c:noMultiLvlLbl val="0"/>
      </c:catAx>
      <c:valAx>
        <c:axId val="-350317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50318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0.98484848484848486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6225936"/>
        <c:axId val="-156223760"/>
      </c:barChart>
      <c:catAx>
        <c:axId val="-156225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223760"/>
        <c:crosses val="autoZero"/>
        <c:auto val="1"/>
        <c:lblAlgn val="ctr"/>
        <c:lblOffset val="100"/>
        <c:noMultiLvlLbl val="0"/>
      </c:catAx>
      <c:valAx>
        <c:axId val="-156223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225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0.79411764705882348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6237904"/>
        <c:axId val="-156237360"/>
      </c:barChart>
      <c:catAx>
        <c:axId val="-156237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237360"/>
        <c:crosses val="autoZero"/>
        <c:auto val="1"/>
        <c:lblAlgn val="ctr"/>
        <c:lblOffset val="100"/>
        <c:noMultiLvlLbl val="0"/>
      </c:catAx>
      <c:valAx>
        <c:axId val="-156237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237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0.96666666666666667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6232464"/>
        <c:axId val="-156231920"/>
      </c:barChart>
      <c:catAx>
        <c:axId val="-156232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231920"/>
        <c:crosses val="autoZero"/>
        <c:auto val="1"/>
        <c:lblAlgn val="ctr"/>
        <c:lblOffset val="100"/>
        <c:noMultiLvlLbl val="0"/>
      </c:catAx>
      <c:valAx>
        <c:axId val="-156231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232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56230288"/>
        <c:axId val="-156229744"/>
      </c:barChart>
      <c:catAx>
        <c:axId val="-156230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229744"/>
        <c:crosses val="autoZero"/>
        <c:auto val="1"/>
        <c:lblAlgn val="ctr"/>
        <c:lblOffset val="100"/>
        <c:noMultiLvlLbl val="0"/>
      </c:catAx>
      <c:valAx>
        <c:axId val="-156229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230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0.90322580645161288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56228656"/>
        <c:axId val="-156226480"/>
      </c:barChart>
      <c:catAx>
        <c:axId val="-156228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226480"/>
        <c:crosses val="autoZero"/>
        <c:auto val="1"/>
        <c:lblAlgn val="ctr"/>
        <c:lblOffset val="100"/>
        <c:noMultiLvlLbl val="0"/>
      </c:catAx>
      <c:valAx>
        <c:axId val="-156226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228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49802784"/>
        <c:axId val="-349796256"/>
      </c:barChart>
      <c:catAx>
        <c:axId val="-349802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9796256"/>
        <c:crosses val="autoZero"/>
        <c:auto val="1"/>
        <c:lblAlgn val="ctr"/>
        <c:lblOffset val="100"/>
        <c:noMultiLvlLbl val="0"/>
      </c:catAx>
      <c:valAx>
        <c:axId val="-349796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9802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0.94117647058823528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49789728"/>
        <c:axId val="-349802240"/>
      </c:barChart>
      <c:catAx>
        <c:axId val="-349789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9802240"/>
        <c:crosses val="autoZero"/>
        <c:auto val="1"/>
        <c:lblAlgn val="ctr"/>
        <c:lblOffset val="100"/>
        <c:noMultiLvlLbl val="0"/>
      </c:catAx>
      <c:valAx>
        <c:axId val="-349802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9789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49800064"/>
        <c:axId val="-349797344"/>
      </c:barChart>
      <c:catAx>
        <c:axId val="-349800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9797344"/>
        <c:crosses val="autoZero"/>
        <c:auto val="1"/>
        <c:lblAlgn val="ctr"/>
        <c:lblOffset val="100"/>
        <c:noMultiLvlLbl val="0"/>
      </c:catAx>
      <c:valAx>
        <c:axId val="-349797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9800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2"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1" t="s">
        <v>324</v>
      </c>
      <c r="B18" s="301"/>
      <c r="C18" s="301"/>
      <c r="D18" s="302" t="s">
        <v>408</v>
      </c>
      <c r="E18" s="302"/>
      <c r="F18" s="302"/>
      <c r="G18" s="302"/>
      <c r="H18" s="302"/>
      <c r="I18" s="302"/>
      <c r="J18" s="302"/>
      <c r="K18" s="302"/>
    </row>
    <row r="20" spans="1:11" ht="16.5" x14ac:dyDescent="0.3">
      <c r="A20" s="83"/>
      <c r="B20" s="78"/>
      <c r="C20" s="78"/>
      <c r="D20" s="78"/>
      <c r="E20" s="78"/>
      <c r="F20" s="78"/>
      <c r="G20" s="78"/>
      <c r="H20" s="78"/>
      <c r="I20" s="78"/>
    </row>
    <row r="21" spans="1:11" x14ac:dyDescent="0.25">
      <c r="A21" s="303" t="s">
        <v>325</v>
      </c>
      <c r="B21" s="303"/>
      <c r="C21" s="303"/>
      <c r="D21" s="303"/>
      <c r="E21" s="303"/>
      <c r="F21" s="303"/>
      <c r="G21" s="303"/>
      <c r="H21" s="303"/>
      <c r="I21" s="303"/>
      <c r="J21" s="303"/>
      <c r="K21" s="303"/>
    </row>
    <row r="22" spans="1:11" x14ac:dyDescent="0.25">
      <c r="A22" s="84"/>
      <c r="B22" s="79"/>
      <c r="C22" s="79"/>
      <c r="D22" s="78"/>
      <c r="E22" s="78"/>
      <c r="F22" s="78"/>
      <c r="G22" s="78"/>
      <c r="H22" s="78"/>
      <c r="I22" s="78"/>
    </row>
    <row r="23" spans="1:11" ht="42" customHeight="1" x14ac:dyDescent="0.25">
      <c r="A23" s="85" t="s">
        <v>326</v>
      </c>
      <c r="B23" s="297" t="s">
        <v>327</v>
      </c>
      <c r="C23" s="297"/>
      <c r="D23" s="78"/>
      <c r="E23" s="78"/>
      <c r="F23" s="78"/>
      <c r="G23" s="78"/>
      <c r="H23" s="78"/>
      <c r="I23" s="78"/>
      <c r="J23" s="77" t="str">
        <f>D18</f>
        <v>Menzel Bourguiba</v>
      </c>
    </row>
    <row r="24" spans="1:11" ht="33" customHeight="1" x14ac:dyDescent="0.25">
      <c r="A24" s="86" t="s">
        <v>328</v>
      </c>
      <c r="B24" s="296">
        <f>AVERAGE('A1 Exploitation'!D549,'A1 Technique'!D199)</f>
        <v>0.92258330389732723</v>
      </c>
      <c r="C24" s="296"/>
      <c r="D24" s="78"/>
      <c r="E24" s="78"/>
      <c r="F24" s="78"/>
      <c r="G24" s="78"/>
      <c r="H24" s="78"/>
      <c r="I24" s="78"/>
    </row>
    <row r="25" spans="1:11" ht="33" customHeight="1" x14ac:dyDescent="0.25">
      <c r="A25" s="85" t="s">
        <v>329</v>
      </c>
      <c r="B25" s="296">
        <f>AVERAGE('A2 Exploitation'!D549,'A2 Technique'!D199)</f>
        <v>0</v>
      </c>
      <c r="C25" s="296"/>
      <c r="D25" s="78"/>
      <c r="E25" s="78"/>
      <c r="F25" s="78"/>
      <c r="G25" s="78"/>
      <c r="H25" s="78"/>
      <c r="I25" s="78"/>
    </row>
    <row r="26" spans="1:11" ht="33" customHeight="1" x14ac:dyDescent="0.25">
      <c r="A26" s="86" t="s">
        <v>330</v>
      </c>
      <c r="B26" s="296">
        <f>AVERAGE('A3 Exploitation'!D549,'A3 Technique'!D199)</f>
        <v>0</v>
      </c>
      <c r="C26" s="296"/>
      <c r="D26" s="78"/>
      <c r="E26" s="78"/>
      <c r="F26" s="78"/>
      <c r="G26" s="78"/>
      <c r="H26" s="78"/>
      <c r="I26" s="78"/>
    </row>
    <row r="27" spans="1:11" ht="33" customHeight="1" x14ac:dyDescent="0.25">
      <c r="A27" s="86" t="s">
        <v>331</v>
      </c>
      <c r="B27" s="296">
        <f>AVERAGE('A4 Exploitation'!D549,'A4 Technique'!D199)</f>
        <v>0</v>
      </c>
      <c r="C27" s="296"/>
      <c r="D27" s="78"/>
      <c r="E27" s="78"/>
      <c r="F27" s="78"/>
      <c r="G27" s="78"/>
      <c r="H27" s="78"/>
      <c r="I27" s="78"/>
    </row>
    <row r="28" spans="1:11" ht="33" customHeight="1" x14ac:dyDescent="0.25">
      <c r="A28" s="85" t="s">
        <v>332</v>
      </c>
      <c r="B28" s="296">
        <f>AVERAGE('A5 Exploitation'!D549,'A5 Technique'!D199)</f>
        <v>0</v>
      </c>
      <c r="C28" s="296"/>
      <c r="D28" s="78"/>
      <c r="E28" s="78"/>
      <c r="F28" s="78"/>
      <c r="G28" s="78"/>
      <c r="H28" s="78"/>
      <c r="I28" s="78"/>
    </row>
    <row r="29" spans="1:11" ht="33" customHeight="1" x14ac:dyDescent="0.25">
      <c r="A29" s="85" t="s">
        <v>333</v>
      </c>
      <c r="B29" s="296">
        <f>AVERAGE('A6 Exploitation'!D549,'A6 Technique'!D199)</f>
        <v>0</v>
      </c>
      <c r="C29" s="296"/>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297" t="s">
        <v>334</v>
      </c>
      <c r="C33" s="297"/>
      <c r="D33" s="78"/>
      <c r="E33" s="78"/>
      <c r="F33" s="78"/>
      <c r="G33" s="78"/>
      <c r="H33" s="78"/>
      <c r="I33" s="78"/>
      <c r="J33" s="77" t="str">
        <f>D18</f>
        <v>Menzel Bourguiba</v>
      </c>
    </row>
    <row r="34" spans="1:10" ht="33" customHeight="1" x14ac:dyDescent="0.25">
      <c r="A34" s="86" t="s">
        <v>328</v>
      </c>
      <c r="B34" s="296">
        <f>'A1 Exploitation'!D549</f>
        <v>0.93288590604026844</v>
      </c>
      <c r="C34" s="296"/>
      <c r="D34" s="78"/>
      <c r="E34" s="78"/>
      <c r="F34" s="78"/>
      <c r="G34" s="78"/>
      <c r="H34" s="78"/>
      <c r="I34" s="78"/>
    </row>
    <row r="35" spans="1:10" ht="33" customHeight="1" x14ac:dyDescent="0.25">
      <c r="A35" s="85" t="s">
        <v>329</v>
      </c>
      <c r="B35" s="296">
        <f>'A2 Exploitation'!D549</f>
        <v>0</v>
      </c>
      <c r="C35" s="296"/>
      <c r="D35" s="78"/>
      <c r="E35" s="78"/>
      <c r="F35" s="78"/>
      <c r="G35" s="78"/>
      <c r="H35" s="78"/>
      <c r="I35" s="78"/>
    </row>
    <row r="36" spans="1:10" ht="33" customHeight="1" x14ac:dyDescent="0.25">
      <c r="A36" s="86" t="s">
        <v>330</v>
      </c>
      <c r="B36" s="296">
        <f>'A3 Exploitation'!D549</f>
        <v>0</v>
      </c>
      <c r="C36" s="296"/>
      <c r="D36" s="78"/>
      <c r="E36" s="78"/>
      <c r="F36" s="78"/>
      <c r="G36" s="78"/>
      <c r="H36" s="78"/>
      <c r="I36" s="78"/>
    </row>
    <row r="37" spans="1:10" ht="33" customHeight="1" x14ac:dyDescent="0.25">
      <c r="A37" s="86" t="s">
        <v>331</v>
      </c>
      <c r="B37" s="296">
        <f>'A4 Exploitation'!D549</f>
        <v>0</v>
      </c>
      <c r="C37" s="296"/>
      <c r="D37" s="78"/>
      <c r="E37" s="78"/>
      <c r="F37" s="78"/>
      <c r="G37" s="78"/>
      <c r="H37" s="78"/>
      <c r="I37" s="78"/>
    </row>
    <row r="38" spans="1:10" ht="33" customHeight="1" x14ac:dyDescent="0.25">
      <c r="A38" s="85" t="s">
        <v>332</v>
      </c>
      <c r="B38" s="296">
        <f>'A5 Exploitation'!D549</f>
        <v>0</v>
      </c>
      <c r="C38" s="296"/>
      <c r="D38" s="78"/>
      <c r="E38" s="78"/>
      <c r="F38" s="78"/>
      <c r="G38" s="78"/>
      <c r="H38" s="78"/>
      <c r="I38" s="78"/>
    </row>
    <row r="39" spans="1:10" ht="33" customHeight="1" x14ac:dyDescent="0.25">
      <c r="A39" s="85" t="s">
        <v>333</v>
      </c>
      <c r="B39" s="296">
        <f>'A6 Exploitation'!D549</f>
        <v>0</v>
      </c>
      <c r="C39" s="296"/>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0" t="s">
        <v>335</v>
      </c>
      <c r="C42" s="300"/>
      <c r="D42" s="78"/>
      <c r="E42" s="78"/>
      <c r="F42" s="78"/>
      <c r="G42" s="78"/>
      <c r="H42" s="78"/>
      <c r="I42" s="78"/>
      <c r="J42" s="77" t="str">
        <f>D18</f>
        <v>Menzel Bourguiba</v>
      </c>
    </row>
    <row r="43" spans="1:10" ht="33" customHeight="1" x14ac:dyDescent="0.25">
      <c r="A43" s="86" t="s">
        <v>328</v>
      </c>
      <c r="B43" s="296">
        <f>AVERAGE('A1 Exploitation'!D547, 'A1 Technique'!D197)</f>
        <v>0.5</v>
      </c>
      <c r="C43" s="296"/>
      <c r="D43" s="78"/>
      <c r="E43" s="78"/>
      <c r="F43" s="78"/>
      <c r="G43" s="78"/>
      <c r="H43" s="78"/>
      <c r="I43" s="78"/>
    </row>
    <row r="44" spans="1:10" ht="33" customHeight="1" x14ac:dyDescent="0.25">
      <c r="A44" s="85" t="s">
        <v>329</v>
      </c>
      <c r="B44" s="296" t="e">
        <f>AVERAGE('A2 Exploitation'!D547, 'A2 Technique'!D197)</f>
        <v>#DIV/0!</v>
      </c>
      <c r="C44" s="296"/>
      <c r="D44" s="78"/>
      <c r="E44" s="78"/>
      <c r="F44" s="78"/>
      <c r="G44" s="78"/>
      <c r="H44" s="78"/>
      <c r="I44" s="78"/>
    </row>
    <row r="45" spans="1:10" ht="33" customHeight="1" x14ac:dyDescent="0.25">
      <c r="A45" s="86" t="s">
        <v>330</v>
      </c>
      <c r="B45" s="296" t="e">
        <f>AVERAGE('A3 Exploitation'!D547, 'A3 Technique'!D197)</f>
        <v>#DIV/0!</v>
      </c>
      <c r="C45" s="296"/>
      <c r="D45" s="78"/>
      <c r="E45" s="78"/>
      <c r="F45" s="78"/>
      <c r="G45" s="78"/>
      <c r="H45" s="78"/>
      <c r="I45" s="78"/>
    </row>
    <row r="46" spans="1:10" ht="33" customHeight="1" x14ac:dyDescent="0.25">
      <c r="A46" s="86" t="s">
        <v>331</v>
      </c>
      <c r="B46" s="296" t="e">
        <f>AVERAGE('A4 Exploitation'!D547, 'A4 Technique'!D197)</f>
        <v>#DIV/0!</v>
      </c>
      <c r="C46" s="296"/>
      <c r="D46" s="78"/>
      <c r="E46" s="78"/>
      <c r="F46" s="78"/>
      <c r="G46" s="78"/>
      <c r="H46" s="78"/>
      <c r="I46" s="78"/>
    </row>
    <row r="47" spans="1:10" ht="33" customHeight="1" x14ac:dyDescent="0.25">
      <c r="A47" s="85" t="s">
        <v>332</v>
      </c>
      <c r="B47" s="296" t="e">
        <f>AVERAGE('A5 Exploitation'!D547, 'A5 Technique'!D197)</f>
        <v>#DIV/0!</v>
      </c>
      <c r="C47" s="296"/>
      <c r="D47" s="78"/>
      <c r="E47" s="78"/>
      <c r="F47" s="78"/>
      <c r="G47" s="78"/>
      <c r="H47" s="78"/>
      <c r="I47" s="78"/>
    </row>
    <row r="48" spans="1:10" ht="33" customHeight="1" x14ac:dyDescent="0.25">
      <c r="A48" s="85" t="s">
        <v>333</v>
      </c>
      <c r="B48" s="296" t="e">
        <f>AVERAGE('A6 Exploitation'!D547, 'A6 Technique'!D197)</f>
        <v>#DIV/0!</v>
      </c>
      <c r="C48" s="296"/>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297" t="s">
        <v>336</v>
      </c>
      <c r="C51" s="297"/>
      <c r="D51" s="78"/>
      <c r="E51" s="78"/>
      <c r="F51" s="78"/>
      <c r="G51" s="78"/>
      <c r="H51" s="78"/>
      <c r="I51" s="78"/>
      <c r="J51" s="77" t="str">
        <f>D18</f>
        <v>Menzel Bourguiba</v>
      </c>
    </row>
    <row r="52" spans="1:10" ht="33" customHeight="1" x14ac:dyDescent="0.25">
      <c r="A52" s="86" t="s">
        <v>328</v>
      </c>
      <c r="B52" s="299">
        <f>'A1 Exploitation'!D46</f>
        <v>1</v>
      </c>
      <c r="C52" s="299"/>
      <c r="D52" s="78"/>
      <c r="E52" s="78"/>
      <c r="F52" s="78"/>
      <c r="G52" s="78"/>
      <c r="H52" s="78"/>
      <c r="I52" s="78"/>
    </row>
    <row r="53" spans="1:10" ht="33" customHeight="1" x14ac:dyDescent="0.25">
      <c r="A53" s="85" t="s">
        <v>329</v>
      </c>
      <c r="B53" s="299">
        <f>'A2 Exploitation'!D46</f>
        <v>0</v>
      </c>
      <c r="C53" s="299"/>
      <c r="D53" s="78"/>
      <c r="E53" s="78"/>
      <c r="F53" s="78"/>
      <c r="G53" s="78"/>
      <c r="H53" s="78"/>
      <c r="I53" s="78"/>
    </row>
    <row r="54" spans="1:10" ht="33" customHeight="1" x14ac:dyDescent="0.25">
      <c r="A54" s="86" t="s">
        <v>330</v>
      </c>
      <c r="B54" s="299">
        <f>'A3 Exploitation'!D46</f>
        <v>0</v>
      </c>
      <c r="C54" s="299"/>
      <c r="D54" s="78"/>
      <c r="E54" s="78"/>
      <c r="F54" s="78"/>
      <c r="G54" s="78"/>
      <c r="H54" s="78"/>
      <c r="I54" s="78"/>
    </row>
    <row r="55" spans="1:10" ht="33" customHeight="1" x14ac:dyDescent="0.25">
      <c r="A55" s="86" t="s">
        <v>331</v>
      </c>
      <c r="B55" s="299">
        <f>'A4 Exploitation'!D46</f>
        <v>0</v>
      </c>
      <c r="C55" s="299"/>
      <c r="D55" s="78"/>
      <c r="E55" s="78"/>
      <c r="F55" s="78"/>
      <c r="G55" s="78"/>
      <c r="H55" s="78"/>
      <c r="I55" s="78"/>
    </row>
    <row r="56" spans="1:10" ht="33" customHeight="1" x14ac:dyDescent="0.25">
      <c r="A56" s="85" t="s">
        <v>332</v>
      </c>
      <c r="B56" s="299">
        <f>'A5 Exploitation'!D46</f>
        <v>0</v>
      </c>
      <c r="C56" s="299"/>
      <c r="D56" s="78"/>
      <c r="E56" s="78"/>
      <c r="F56" s="78"/>
      <c r="G56" s="78"/>
      <c r="H56" s="78"/>
      <c r="I56" s="78"/>
    </row>
    <row r="57" spans="1:10" ht="33" customHeight="1" x14ac:dyDescent="0.25">
      <c r="A57" s="85" t="s">
        <v>333</v>
      </c>
      <c r="B57" s="299">
        <f>'A6 Exploitation'!D46</f>
        <v>0</v>
      </c>
      <c r="C57" s="299"/>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297" t="s">
        <v>337</v>
      </c>
      <c r="C60" s="297"/>
      <c r="D60" s="78"/>
      <c r="E60" s="78"/>
      <c r="F60" s="78"/>
      <c r="G60" s="78"/>
      <c r="H60" s="78"/>
      <c r="I60" s="78"/>
      <c r="J60" s="77" t="str">
        <f>D18</f>
        <v>Menzel Bourguiba</v>
      </c>
    </row>
    <row r="61" spans="1:10" ht="33" customHeight="1" x14ac:dyDescent="0.25">
      <c r="A61" s="86" t="s">
        <v>328</v>
      </c>
      <c r="B61" s="296">
        <f>'A1 Exploitation'!D103</f>
        <v>0.98484848484848486</v>
      </c>
      <c r="C61" s="296"/>
      <c r="D61" s="78"/>
      <c r="E61" s="78"/>
      <c r="F61" s="78"/>
      <c r="G61" s="78"/>
      <c r="H61" s="78"/>
      <c r="I61" s="78"/>
    </row>
    <row r="62" spans="1:10" ht="33" customHeight="1" x14ac:dyDescent="0.25">
      <c r="A62" s="85" t="s">
        <v>329</v>
      </c>
      <c r="B62" s="296">
        <f>'A2 Exploitation'!D103</f>
        <v>0</v>
      </c>
      <c r="C62" s="296"/>
      <c r="D62" s="78"/>
      <c r="E62" s="78"/>
      <c r="F62" s="78"/>
      <c r="G62" s="78"/>
      <c r="H62" s="78"/>
      <c r="I62" s="78"/>
    </row>
    <row r="63" spans="1:10" ht="33" customHeight="1" x14ac:dyDescent="0.25">
      <c r="A63" s="86" t="s">
        <v>330</v>
      </c>
      <c r="B63" s="296">
        <f>'A3 Exploitation'!D103</f>
        <v>0</v>
      </c>
      <c r="C63" s="296"/>
      <c r="D63" s="78"/>
      <c r="E63" s="78"/>
      <c r="F63" s="78"/>
      <c r="G63" s="78"/>
      <c r="H63" s="78"/>
      <c r="I63" s="78"/>
    </row>
    <row r="64" spans="1:10" ht="33" customHeight="1" x14ac:dyDescent="0.25">
      <c r="A64" s="86" t="s">
        <v>331</v>
      </c>
      <c r="B64" s="296">
        <f>'A4 Exploitation'!D103</f>
        <v>0</v>
      </c>
      <c r="C64" s="296"/>
      <c r="D64" s="78"/>
      <c r="E64" s="78"/>
      <c r="F64" s="78"/>
      <c r="G64" s="78"/>
      <c r="H64" s="78"/>
      <c r="I64" s="78"/>
    </row>
    <row r="65" spans="1:10" ht="33" customHeight="1" x14ac:dyDescent="0.25">
      <c r="A65" s="85" t="s">
        <v>332</v>
      </c>
      <c r="B65" s="296">
        <f>'A5 Exploitation'!D103</f>
        <v>0</v>
      </c>
      <c r="C65" s="296"/>
      <c r="D65" s="78"/>
      <c r="E65" s="78"/>
      <c r="F65" s="78"/>
      <c r="G65" s="78"/>
      <c r="H65" s="78"/>
      <c r="I65" s="78"/>
    </row>
    <row r="66" spans="1:10" ht="33" customHeight="1" x14ac:dyDescent="0.25">
      <c r="A66" s="85" t="s">
        <v>333</v>
      </c>
      <c r="B66" s="296">
        <f>'A6 Exploitation'!D103</f>
        <v>0</v>
      </c>
      <c r="C66" s="296"/>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297" t="s">
        <v>338</v>
      </c>
      <c r="C69" s="297"/>
      <c r="D69" s="78"/>
      <c r="E69" s="78"/>
      <c r="F69" s="78"/>
      <c r="G69" s="78"/>
      <c r="H69" s="78"/>
      <c r="I69" s="78"/>
      <c r="J69" s="77" t="str">
        <f>D18</f>
        <v>Menzel Bourguiba</v>
      </c>
    </row>
    <row r="70" spans="1:10" ht="33" customHeight="1" x14ac:dyDescent="0.25">
      <c r="A70" s="86" t="s">
        <v>328</v>
      </c>
      <c r="B70" s="296">
        <f>'A1 Exploitation'!D158</f>
        <v>0.79411764705882348</v>
      </c>
      <c r="C70" s="296"/>
      <c r="D70" s="78"/>
      <c r="E70" s="78"/>
      <c r="F70" s="78"/>
      <c r="G70" s="78"/>
      <c r="H70" s="78"/>
      <c r="I70" s="78"/>
    </row>
    <row r="71" spans="1:10" ht="33" customHeight="1" x14ac:dyDescent="0.25">
      <c r="A71" s="85" t="s">
        <v>329</v>
      </c>
      <c r="B71" s="296">
        <f>'A2 Exploitation'!D158</f>
        <v>0</v>
      </c>
      <c r="C71" s="296"/>
      <c r="D71" s="78"/>
      <c r="E71" s="78"/>
      <c r="F71" s="78"/>
      <c r="G71" s="78"/>
      <c r="H71" s="78"/>
      <c r="I71" s="78"/>
    </row>
    <row r="72" spans="1:10" ht="33" customHeight="1" x14ac:dyDescent="0.25">
      <c r="A72" s="86" t="s">
        <v>330</v>
      </c>
      <c r="B72" s="296">
        <f>'A3 Exploitation'!D158</f>
        <v>0</v>
      </c>
      <c r="C72" s="296"/>
      <c r="D72" s="78"/>
      <c r="E72" s="78"/>
      <c r="F72" s="78"/>
      <c r="G72" s="78"/>
      <c r="H72" s="78"/>
      <c r="I72" s="78"/>
    </row>
    <row r="73" spans="1:10" ht="33" customHeight="1" x14ac:dyDescent="0.25">
      <c r="A73" s="86" t="s">
        <v>331</v>
      </c>
      <c r="B73" s="296">
        <f>'A4 Exploitation'!D158</f>
        <v>0</v>
      </c>
      <c r="C73" s="296"/>
      <c r="D73" s="78"/>
      <c r="E73" s="78"/>
      <c r="F73" s="78"/>
      <c r="G73" s="78"/>
      <c r="H73" s="78"/>
      <c r="I73" s="78"/>
    </row>
    <row r="74" spans="1:10" ht="33" customHeight="1" x14ac:dyDescent="0.25">
      <c r="A74" s="85" t="s">
        <v>332</v>
      </c>
      <c r="B74" s="296">
        <f>'A5 Exploitation'!D158</f>
        <v>0</v>
      </c>
      <c r="C74" s="296"/>
      <c r="D74" s="78"/>
      <c r="E74" s="78"/>
      <c r="F74" s="78"/>
      <c r="G74" s="78"/>
      <c r="H74" s="78"/>
      <c r="I74" s="78"/>
    </row>
    <row r="75" spans="1:10" ht="33" customHeight="1" x14ac:dyDescent="0.25">
      <c r="A75" s="85" t="s">
        <v>333</v>
      </c>
      <c r="B75" s="296">
        <f>'A6 Exploitation'!D158</f>
        <v>0</v>
      </c>
      <c r="C75" s="296"/>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297" t="s">
        <v>339</v>
      </c>
      <c r="C78" s="297"/>
      <c r="D78" s="78"/>
      <c r="E78" s="78"/>
      <c r="F78" s="78"/>
      <c r="G78" s="78"/>
      <c r="H78" s="78"/>
      <c r="I78" s="78"/>
      <c r="J78" s="77" t="str">
        <f>D18</f>
        <v>Menzel Bourguiba</v>
      </c>
    </row>
    <row r="79" spans="1:10" ht="33" customHeight="1" x14ac:dyDescent="0.25">
      <c r="A79" s="86" t="s">
        <v>328</v>
      </c>
      <c r="B79" s="296">
        <f>'A1 Exploitation'!D205</f>
        <v>0.96666666666666667</v>
      </c>
      <c r="C79" s="296"/>
      <c r="D79" s="78"/>
      <c r="E79" s="78"/>
      <c r="F79" s="78"/>
      <c r="G79" s="78"/>
      <c r="H79" s="78"/>
      <c r="I79" s="78"/>
    </row>
    <row r="80" spans="1:10" ht="33" customHeight="1" x14ac:dyDescent="0.25">
      <c r="A80" s="85" t="s">
        <v>329</v>
      </c>
      <c r="B80" s="296">
        <f>'A2 Exploitation'!D205</f>
        <v>0</v>
      </c>
      <c r="C80" s="296"/>
      <c r="D80" s="78"/>
      <c r="E80" s="78"/>
      <c r="F80" s="78"/>
      <c r="G80" s="78"/>
      <c r="H80" s="78"/>
      <c r="I80" s="78"/>
    </row>
    <row r="81" spans="1:10" ht="33" customHeight="1" x14ac:dyDescent="0.25">
      <c r="A81" s="86" t="s">
        <v>330</v>
      </c>
      <c r="B81" s="296">
        <f>'A3 Exploitation'!D205</f>
        <v>0</v>
      </c>
      <c r="C81" s="296"/>
      <c r="D81" s="78"/>
      <c r="E81" s="78"/>
      <c r="F81" s="78"/>
      <c r="G81" s="78"/>
      <c r="H81" s="78"/>
      <c r="I81" s="78"/>
    </row>
    <row r="82" spans="1:10" ht="33" customHeight="1" x14ac:dyDescent="0.25">
      <c r="A82" s="86" t="s">
        <v>331</v>
      </c>
      <c r="B82" s="296">
        <f>'A4 Exploitation'!D205</f>
        <v>0</v>
      </c>
      <c r="C82" s="296"/>
      <c r="D82" s="78"/>
      <c r="E82" s="78"/>
      <c r="F82" s="78"/>
      <c r="G82" s="78"/>
      <c r="H82" s="78"/>
      <c r="I82" s="78"/>
    </row>
    <row r="83" spans="1:10" ht="33" customHeight="1" x14ac:dyDescent="0.25">
      <c r="A83" s="85" t="s">
        <v>332</v>
      </c>
      <c r="B83" s="296">
        <f>'A5 Exploitation'!D205</f>
        <v>0</v>
      </c>
      <c r="C83" s="296"/>
      <c r="D83" s="78"/>
      <c r="E83" s="78"/>
      <c r="F83" s="78"/>
      <c r="G83" s="78"/>
      <c r="H83" s="78"/>
      <c r="I83" s="78"/>
    </row>
    <row r="84" spans="1:10" ht="33" customHeight="1" x14ac:dyDescent="0.25">
      <c r="A84" s="85" t="s">
        <v>333</v>
      </c>
      <c r="B84" s="296">
        <f>'A6 Exploitation'!D205</f>
        <v>0</v>
      </c>
      <c r="C84" s="296"/>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297" t="s">
        <v>340</v>
      </c>
      <c r="C87" s="297"/>
      <c r="D87" s="78"/>
      <c r="E87" s="78"/>
      <c r="F87" s="78"/>
      <c r="G87" s="78"/>
      <c r="H87" s="78"/>
      <c r="I87" s="78"/>
      <c r="J87" s="77" t="str">
        <f>D18</f>
        <v>Menzel Bourguiba</v>
      </c>
    </row>
    <row r="88" spans="1:10" ht="33" customHeight="1" x14ac:dyDescent="0.25">
      <c r="A88" s="86" t="s">
        <v>328</v>
      </c>
      <c r="B88" s="296">
        <f>'A1 Exploitation'!D266</f>
        <v>0.85</v>
      </c>
      <c r="C88" s="296"/>
      <c r="D88" s="78"/>
      <c r="E88" s="78"/>
      <c r="F88" s="78"/>
      <c r="G88" s="78"/>
      <c r="H88" s="78"/>
      <c r="I88" s="78"/>
    </row>
    <row r="89" spans="1:10" ht="33" customHeight="1" x14ac:dyDescent="0.25">
      <c r="A89" s="85" t="s">
        <v>329</v>
      </c>
      <c r="B89" s="296">
        <f>'A2 Exploitation'!D266</f>
        <v>0</v>
      </c>
      <c r="C89" s="296"/>
      <c r="D89" s="78"/>
      <c r="E89" s="78"/>
      <c r="F89" s="78"/>
      <c r="G89" s="78"/>
      <c r="H89" s="78"/>
      <c r="I89" s="78"/>
    </row>
    <row r="90" spans="1:10" ht="33" customHeight="1" x14ac:dyDescent="0.25">
      <c r="A90" s="86" t="s">
        <v>330</v>
      </c>
      <c r="B90" s="296">
        <f>'A3 Exploitation'!D266</f>
        <v>0</v>
      </c>
      <c r="C90" s="296"/>
      <c r="D90" s="78"/>
      <c r="E90" s="78"/>
      <c r="F90" s="78"/>
      <c r="G90" s="78"/>
      <c r="H90" s="78"/>
      <c r="I90" s="78"/>
    </row>
    <row r="91" spans="1:10" ht="33" customHeight="1" x14ac:dyDescent="0.25">
      <c r="A91" s="86" t="s">
        <v>331</v>
      </c>
      <c r="B91" s="296">
        <f>'A4 Exploitation'!D266</f>
        <v>0</v>
      </c>
      <c r="C91" s="296"/>
      <c r="D91" s="78"/>
      <c r="E91" s="78"/>
      <c r="F91" s="78"/>
      <c r="G91" s="78"/>
      <c r="H91" s="78"/>
      <c r="I91" s="78"/>
    </row>
    <row r="92" spans="1:10" ht="33" customHeight="1" x14ac:dyDescent="0.25">
      <c r="A92" s="85" t="s">
        <v>332</v>
      </c>
      <c r="B92" s="296">
        <f>'A5 Exploitation'!D266</f>
        <v>0</v>
      </c>
      <c r="C92" s="296"/>
      <c r="D92" s="78"/>
      <c r="E92" s="78"/>
      <c r="F92" s="78"/>
      <c r="G92" s="78"/>
      <c r="H92" s="78"/>
      <c r="I92" s="78"/>
    </row>
    <row r="93" spans="1:10" ht="33" customHeight="1" x14ac:dyDescent="0.25">
      <c r="A93" s="85" t="s">
        <v>333</v>
      </c>
      <c r="B93" s="296">
        <f>'A6 Exploitation'!D266</f>
        <v>0</v>
      </c>
      <c r="C93" s="296"/>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297" t="s">
        <v>341</v>
      </c>
      <c r="C96" s="297"/>
      <c r="D96" s="78"/>
      <c r="E96" s="78"/>
      <c r="F96" s="78"/>
      <c r="G96" s="78"/>
      <c r="H96" s="78"/>
      <c r="I96" s="78"/>
      <c r="J96" s="77" t="str">
        <f>D18</f>
        <v>Menzel Bourguiba</v>
      </c>
    </row>
    <row r="97" spans="1:10" ht="33" customHeight="1" x14ac:dyDescent="0.25">
      <c r="A97" s="86" t="s">
        <v>328</v>
      </c>
      <c r="B97" s="296">
        <f>'A1 Exploitation'!D318</f>
        <v>0.90322580645161288</v>
      </c>
      <c r="C97" s="296"/>
      <c r="D97" s="78"/>
      <c r="E97" s="78"/>
      <c r="F97" s="78"/>
      <c r="G97" s="78"/>
      <c r="H97" s="78"/>
      <c r="I97" s="78"/>
    </row>
    <row r="98" spans="1:10" ht="33" customHeight="1" x14ac:dyDescent="0.25">
      <c r="A98" s="85" t="s">
        <v>329</v>
      </c>
      <c r="B98" s="296">
        <f>'A2 Exploitation'!D318</f>
        <v>0</v>
      </c>
      <c r="C98" s="296"/>
      <c r="D98" s="78"/>
      <c r="E98" s="78"/>
      <c r="F98" s="78"/>
      <c r="G98" s="78"/>
      <c r="H98" s="78"/>
      <c r="I98" s="78"/>
    </row>
    <row r="99" spans="1:10" ht="33" customHeight="1" x14ac:dyDescent="0.25">
      <c r="A99" s="86" t="s">
        <v>330</v>
      </c>
      <c r="B99" s="296">
        <f>'A3 Exploitation'!D318</f>
        <v>0</v>
      </c>
      <c r="C99" s="296"/>
      <c r="D99" s="78"/>
      <c r="E99" s="78"/>
      <c r="F99" s="78"/>
      <c r="G99" s="78"/>
      <c r="H99" s="78"/>
      <c r="I99" s="78"/>
    </row>
    <row r="100" spans="1:10" ht="33" customHeight="1" x14ac:dyDescent="0.25">
      <c r="A100" s="86" t="s">
        <v>331</v>
      </c>
      <c r="B100" s="296">
        <f>'A4 Exploitation'!D318</f>
        <v>0</v>
      </c>
      <c r="C100" s="296"/>
      <c r="D100" s="78"/>
      <c r="E100" s="78"/>
      <c r="F100" s="78"/>
      <c r="G100" s="78"/>
      <c r="H100" s="78"/>
      <c r="I100" s="78"/>
    </row>
    <row r="101" spans="1:10" ht="33" customHeight="1" x14ac:dyDescent="0.25">
      <c r="A101" s="85" t="s">
        <v>332</v>
      </c>
      <c r="B101" s="296">
        <f>'A5 Exploitation'!D318</f>
        <v>0</v>
      </c>
      <c r="C101" s="296"/>
      <c r="D101" s="78"/>
      <c r="E101" s="78"/>
      <c r="F101" s="78"/>
      <c r="G101" s="78"/>
      <c r="H101" s="78"/>
      <c r="I101" s="78"/>
    </row>
    <row r="102" spans="1:10" ht="33" customHeight="1" x14ac:dyDescent="0.25">
      <c r="A102" s="85" t="s">
        <v>333</v>
      </c>
      <c r="B102" s="296">
        <f>'A6 Exploitation'!D318</f>
        <v>0</v>
      </c>
      <c r="C102" s="296"/>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297" t="s">
        <v>342</v>
      </c>
      <c r="C105" s="297"/>
      <c r="D105" s="78"/>
      <c r="E105" s="78"/>
      <c r="F105" s="78"/>
      <c r="G105" s="78"/>
      <c r="H105" s="78"/>
      <c r="I105" s="78"/>
      <c r="J105" s="77" t="str">
        <f>D18</f>
        <v>Menzel Bourguiba</v>
      </c>
    </row>
    <row r="106" spans="1:10" ht="33" customHeight="1" x14ac:dyDescent="0.25">
      <c r="A106" s="86" t="s">
        <v>328</v>
      </c>
      <c r="B106" s="296">
        <f>'A1 Exploitation'!D358</f>
        <v>1</v>
      </c>
      <c r="C106" s="296"/>
      <c r="D106" s="78"/>
      <c r="E106" s="78"/>
      <c r="F106" s="78"/>
      <c r="G106" s="78"/>
      <c r="H106" s="78"/>
      <c r="I106" s="78"/>
    </row>
    <row r="107" spans="1:10" ht="33" customHeight="1" x14ac:dyDescent="0.25">
      <c r="A107" s="85" t="s">
        <v>329</v>
      </c>
      <c r="B107" s="296">
        <f>'A2 Exploitation'!D358</f>
        <v>0</v>
      </c>
      <c r="C107" s="296"/>
      <c r="D107" s="78"/>
      <c r="E107" s="78"/>
      <c r="F107" s="78"/>
      <c r="G107" s="78"/>
      <c r="H107" s="78"/>
      <c r="I107" s="78"/>
    </row>
    <row r="108" spans="1:10" ht="33" customHeight="1" x14ac:dyDescent="0.25">
      <c r="A108" s="86" t="s">
        <v>330</v>
      </c>
      <c r="B108" s="296">
        <f>'A3 Exploitation'!D358</f>
        <v>0</v>
      </c>
      <c r="C108" s="296"/>
      <c r="D108" s="78"/>
      <c r="E108" s="78"/>
      <c r="F108" s="78"/>
      <c r="G108" s="78"/>
      <c r="H108" s="78"/>
      <c r="I108" s="78"/>
    </row>
    <row r="109" spans="1:10" ht="33" customHeight="1" x14ac:dyDescent="0.25">
      <c r="A109" s="86" t="s">
        <v>331</v>
      </c>
      <c r="B109" s="296">
        <f>'A4 Exploitation'!D358</f>
        <v>0</v>
      </c>
      <c r="C109" s="296"/>
      <c r="D109" s="78"/>
      <c r="E109" s="78"/>
      <c r="F109" s="78"/>
      <c r="G109" s="78"/>
      <c r="H109" s="78"/>
      <c r="I109" s="78"/>
    </row>
    <row r="110" spans="1:10" ht="33" customHeight="1" x14ac:dyDescent="0.25">
      <c r="A110" s="85" t="s">
        <v>332</v>
      </c>
      <c r="B110" s="296">
        <f>'A5 Exploitation'!D358</f>
        <v>0</v>
      </c>
      <c r="C110" s="296"/>
      <c r="D110" s="78"/>
      <c r="E110" s="78"/>
      <c r="F110" s="78"/>
      <c r="G110" s="78"/>
      <c r="H110" s="78"/>
      <c r="I110" s="78"/>
    </row>
    <row r="111" spans="1:10" ht="33" customHeight="1" x14ac:dyDescent="0.25">
      <c r="A111" s="85" t="s">
        <v>333</v>
      </c>
      <c r="B111" s="296">
        <f>'A6 Exploitation'!D358</f>
        <v>0</v>
      </c>
      <c r="C111" s="296"/>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297" t="s">
        <v>343</v>
      </c>
      <c r="C114" s="297"/>
      <c r="D114" s="78"/>
      <c r="E114" s="78"/>
      <c r="F114" s="78"/>
      <c r="G114" s="78"/>
      <c r="H114" s="78"/>
      <c r="I114" s="78"/>
      <c r="J114" s="77" t="str">
        <f>D18</f>
        <v>Menzel Bourguiba</v>
      </c>
    </row>
    <row r="115" spans="1:10" ht="33" customHeight="1" x14ac:dyDescent="0.25">
      <c r="A115" s="86" t="s">
        <v>328</v>
      </c>
      <c r="B115" s="296">
        <f>'A1 Exploitation'!D391</f>
        <v>0.94117647058823528</v>
      </c>
      <c r="C115" s="296"/>
      <c r="D115" s="78"/>
      <c r="E115" s="78"/>
      <c r="F115" s="78"/>
      <c r="G115" s="78"/>
      <c r="H115" s="78"/>
      <c r="I115" s="78"/>
    </row>
    <row r="116" spans="1:10" ht="33" customHeight="1" x14ac:dyDescent="0.25">
      <c r="A116" s="85" t="s">
        <v>329</v>
      </c>
      <c r="B116" s="296">
        <f>'A2 Exploitation'!D391</f>
        <v>0</v>
      </c>
      <c r="C116" s="296"/>
      <c r="D116" s="78"/>
      <c r="E116" s="78"/>
      <c r="F116" s="78"/>
      <c r="G116" s="78"/>
      <c r="H116" s="78"/>
      <c r="I116" s="78"/>
    </row>
    <row r="117" spans="1:10" ht="33" customHeight="1" x14ac:dyDescent="0.25">
      <c r="A117" s="86" t="s">
        <v>330</v>
      </c>
      <c r="B117" s="296">
        <f>'A3 Exploitation'!D391</f>
        <v>0</v>
      </c>
      <c r="C117" s="296"/>
      <c r="D117" s="78"/>
      <c r="E117" s="78"/>
      <c r="F117" s="78"/>
      <c r="G117" s="78"/>
      <c r="H117" s="78"/>
      <c r="I117" s="78"/>
    </row>
    <row r="118" spans="1:10" ht="33" customHeight="1" x14ac:dyDescent="0.25">
      <c r="A118" s="86" t="s">
        <v>331</v>
      </c>
      <c r="B118" s="296">
        <f>'A4 Exploitation'!D391</f>
        <v>0</v>
      </c>
      <c r="C118" s="296"/>
      <c r="D118" s="78"/>
      <c r="E118" s="78"/>
      <c r="F118" s="78"/>
      <c r="G118" s="78"/>
      <c r="H118" s="78"/>
      <c r="I118" s="78"/>
    </row>
    <row r="119" spans="1:10" ht="33" customHeight="1" x14ac:dyDescent="0.25">
      <c r="A119" s="85" t="s">
        <v>332</v>
      </c>
      <c r="B119" s="296">
        <f>'A5 Exploitation'!D391</f>
        <v>0</v>
      </c>
      <c r="C119" s="296"/>
      <c r="D119" s="78"/>
      <c r="E119" s="78"/>
      <c r="F119" s="78"/>
      <c r="G119" s="78"/>
      <c r="H119" s="78"/>
      <c r="I119" s="78"/>
    </row>
    <row r="120" spans="1:10" ht="33" customHeight="1" x14ac:dyDescent="0.25">
      <c r="A120" s="85" t="s">
        <v>333</v>
      </c>
      <c r="B120" s="296">
        <f>'A6 Exploitation'!D391</f>
        <v>0</v>
      </c>
      <c r="C120" s="296"/>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297" t="s">
        <v>344</v>
      </c>
      <c r="C123" s="297"/>
      <c r="D123" s="78"/>
      <c r="E123" s="78"/>
      <c r="F123" s="78"/>
      <c r="G123" s="78"/>
      <c r="H123" s="78"/>
      <c r="I123" s="78"/>
      <c r="J123" s="77" t="str">
        <f>D18</f>
        <v>Menzel Bourguiba</v>
      </c>
    </row>
    <row r="124" spans="1:10" ht="33" customHeight="1" x14ac:dyDescent="0.25">
      <c r="A124" s="86" t="s">
        <v>328</v>
      </c>
      <c r="B124" s="296">
        <f>'A1 Exploitation'!D444</f>
        <v>0.96551724137931039</v>
      </c>
      <c r="C124" s="296"/>
      <c r="D124" s="78"/>
      <c r="E124" s="78"/>
      <c r="F124" s="78"/>
      <c r="G124" s="78"/>
      <c r="H124" s="78"/>
      <c r="I124" s="78"/>
    </row>
    <row r="125" spans="1:10" ht="33" customHeight="1" x14ac:dyDescent="0.25">
      <c r="A125" s="85" t="s">
        <v>329</v>
      </c>
      <c r="B125" s="296">
        <f>'A2 Exploitation'!D444</f>
        <v>0</v>
      </c>
      <c r="C125" s="296"/>
      <c r="D125" s="78"/>
      <c r="E125" s="78"/>
      <c r="F125" s="78"/>
      <c r="G125" s="78"/>
      <c r="H125" s="78"/>
      <c r="I125" s="78"/>
    </row>
    <row r="126" spans="1:10" ht="33" customHeight="1" x14ac:dyDescent="0.25">
      <c r="A126" s="86" t="s">
        <v>330</v>
      </c>
      <c r="B126" s="296">
        <f>'A3 Exploitation'!D444</f>
        <v>0</v>
      </c>
      <c r="C126" s="296"/>
      <c r="D126" s="78"/>
      <c r="E126" s="78"/>
      <c r="F126" s="78"/>
      <c r="G126" s="78"/>
      <c r="H126" s="78"/>
      <c r="I126" s="78"/>
    </row>
    <row r="127" spans="1:10" ht="33" customHeight="1" x14ac:dyDescent="0.25">
      <c r="A127" s="86" t="s">
        <v>331</v>
      </c>
      <c r="B127" s="296">
        <f>'A4 Exploitation'!D444</f>
        <v>0</v>
      </c>
      <c r="C127" s="296"/>
      <c r="D127" s="78"/>
      <c r="E127" s="78"/>
      <c r="F127" s="78"/>
      <c r="G127" s="78"/>
      <c r="H127" s="78"/>
      <c r="I127" s="78"/>
    </row>
    <row r="128" spans="1:10" ht="33" customHeight="1" x14ac:dyDescent="0.25">
      <c r="A128" s="85" t="s">
        <v>332</v>
      </c>
      <c r="B128" s="296">
        <f>'A5 Exploitation'!D444</f>
        <v>0</v>
      </c>
      <c r="C128" s="296"/>
      <c r="D128" s="78"/>
      <c r="E128" s="78"/>
      <c r="F128" s="78"/>
      <c r="G128" s="78"/>
      <c r="H128" s="78"/>
      <c r="I128" s="78"/>
    </row>
    <row r="129" spans="1:10" ht="33" customHeight="1" x14ac:dyDescent="0.25">
      <c r="A129" s="85" t="s">
        <v>333</v>
      </c>
      <c r="B129" s="296">
        <f>'A6 Exploitation'!D444</f>
        <v>0</v>
      </c>
      <c r="C129" s="296"/>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297" t="s">
        <v>345</v>
      </c>
      <c r="C132" s="297"/>
      <c r="D132" s="78"/>
      <c r="E132" s="78"/>
      <c r="F132" s="78"/>
      <c r="G132" s="78"/>
      <c r="H132" s="78"/>
      <c r="I132" s="78"/>
      <c r="J132" s="77" t="str">
        <f>D18</f>
        <v>Menzel Bourguiba</v>
      </c>
    </row>
    <row r="133" spans="1:10" ht="33" customHeight="1" x14ac:dyDescent="0.25">
      <c r="A133" s="86" t="s">
        <v>328</v>
      </c>
      <c r="B133" s="296">
        <f>'A1 Exploitation'!D481</f>
        <v>0.97499999999999998</v>
      </c>
      <c r="C133" s="296"/>
      <c r="D133" s="78"/>
      <c r="E133" s="78"/>
      <c r="F133" s="78"/>
      <c r="G133" s="78"/>
      <c r="H133" s="78"/>
      <c r="I133" s="78"/>
    </row>
    <row r="134" spans="1:10" ht="33" customHeight="1" x14ac:dyDescent="0.25">
      <c r="A134" s="85" t="s">
        <v>329</v>
      </c>
      <c r="B134" s="296">
        <f>'A2 Exploitation'!D481</f>
        <v>0</v>
      </c>
      <c r="C134" s="296"/>
      <c r="D134" s="78"/>
      <c r="E134" s="78"/>
      <c r="F134" s="78"/>
      <c r="G134" s="78"/>
      <c r="H134" s="78"/>
      <c r="I134" s="78"/>
    </row>
    <row r="135" spans="1:10" ht="33" customHeight="1" x14ac:dyDescent="0.25">
      <c r="A135" s="86" t="s">
        <v>330</v>
      </c>
      <c r="B135" s="296">
        <f>'A3 Exploitation'!D481</f>
        <v>0</v>
      </c>
      <c r="C135" s="296"/>
      <c r="D135" s="78"/>
      <c r="E135" s="78"/>
      <c r="F135" s="78"/>
      <c r="G135" s="78"/>
      <c r="H135" s="78"/>
      <c r="I135" s="78"/>
    </row>
    <row r="136" spans="1:10" ht="33" customHeight="1" x14ac:dyDescent="0.25">
      <c r="A136" s="86" t="s">
        <v>331</v>
      </c>
      <c r="B136" s="296">
        <f>'A4 Exploitation'!D481</f>
        <v>0</v>
      </c>
      <c r="C136" s="296"/>
      <c r="D136" s="78"/>
      <c r="E136" s="78"/>
      <c r="F136" s="78"/>
      <c r="G136" s="78"/>
      <c r="H136" s="78"/>
      <c r="I136" s="78"/>
    </row>
    <row r="137" spans="1:10" ht="33" customHeight="1" x14ac:dyDescent="0.25">
      <c r="A137" s="85" t="s">
        <v>332</v>
      </c>
      <c r="B137" s="296">
        <f>'A5 Exploitation'!D481</f>
        <v>0</v>
      </c>
      <c r="C137" s="296"/>
      <c r="D137" s="78"/>
      <c r="E137" s="78"/>
      <c r="F137" s="78"/>
      <c r="G137" s="78"/>
      <c r="H137" s="78"/>
      <c r="I137" s="78"/>
    </row>
    <row r="138" spans="1:10" ht="33" customHeight="1" x14ac:dyDescent="0.25">
      <c r="A138" s="85" t="s">
        <v>333</v>
      </c>
      <c r="B138" s="296">
        <f>'A6 Exploitation'!D481</f>
        <v>0</v>
      </c>
      <c r="C138" s="296"/>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297" t="s">
        <v>346</v>
      </c>
      <c r="C141" s="297"/>
      <c r="D141" s="78"/>
      <c r="E141" s="78"/>
      <c r="F141" s="78"/>
      <c r="G141" s="78"/>
      <c r="H141" s="78"/>
      <c r="I141" s="78"/>
      <c r="J141" s="77" t="str">
        <f>D18</f>
        <v>Menzel Bourguiba</v>
      </c>
    </row>
    <row r="142" spans="1:10" ht="33" customHeight="1" x14ac:dyDescent="0.25">
      <c r="A142" s="86" t="s">
        <v>328</v>
      </c>
      <c r="B142" s="296">
        <f>'A1 Exploitation'!D503</f>
        <v>1</v>
      </c>
      <c r="C142" s="296"/>
      <c r="D142" s="78"/>
      <c r="E142" s="78"/>
      <c r="F142" s="78"/>
      <c r="G142" s="78"/>
      <c r="H142" s="78"/>
      <c r="I142" s="78"/>
    </row>
    <row r="143" spans="1:10" ht="33" customHeight="1" x14ac:dyDescent="0.25">
      <c r="A143" s="85" t="s">
        <v>329</v>
      </c>
      <c r="B143" s="296">
        <f>'A2 Exploitation'!D503</f>
        <v>0</v>
      </c>
      <c r="C143" s="296"/>
      <c r="D143" s="78"/>
      <c r="E143" s="78"/>
      <c r="F143" s="78"/>
      <c r="G143" s="78"/>
      <c r="H143" s="78"/>
      <c r="I143" s="78"/>
    </row>
    <row r="144" spans="1:10" ht="33" customHeight="1" x14ac:dyDescent="0.25">
      <c r="A144" s="86" t="s">
        <v>330</v>
      </c>
      <c r="B144" s="296">
        <f>'A3 Exploitation'!D503</f>
        <v>0</v>
      </c>
      <c r="C144" s="296"/>
      <c r="D144" s="78"/>
      <c r="E144" s="78"/>
      <c r="F144" s="78"/>
      <c r="G144" s="78"/>
      <c r="H144" s="78"/>
      <c r="I144" s="78"/>
    </row>
    <row r="145" spans="1:10" ht="33" customHeight="1" x14ac:dyDescent="0.25">
      <c r="A145" s="86" t="s">
        <v>331</v>
      </c>
      <c r="B145" s="296">
        <f>'A4 Exploitation'!D503</f>
        <v>0</v>
      </c>
      <c r="C145" s="296"/>
      <c r="D145" s="78"/>
      <c r="E145" s="78"/>
      <c r="F145" s="78"/>
      <c r="G145" s="78"/>
      <c r="H145" s="78"/>
      <c r="I145" s="78"/>
    </row>
    <row r="146" spans="1:10" ht="33" customHeight="1" x14ac:dyDescent="0.25">
      <c r="A146" s="85" t="s">
        <v>332</v>
      </c>
      <c r="B146" s="296">
        <f>'A5 Exploitation'!D503</f>
        <v>0</v>
      </c>
      <c r="C146" s="296"/>
      <c r="D146" s="78"/>
      <c r="E146" s="78"/>
      <c r="F146" s="78"/>
      <c r="G146" s="78"/>
      <c r="H146" s="78"/>
      <c r="I146" s="78"/>
    </row>
    <row r="147" spans="1:10" ht="33" customHeight="1" x14ac:dyDescent="0.25">
      <c r="A147" s="85" t="s">
        <v>333</v>
      </c>
      <c r="B147" s="296">
        <f>'A6 Exploitation'!D503</f>
        <v>0</v>
      </c>
      <c r="C147" s="296"/>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297" t="s">
        <v>347</v>
      </c>
      <c r="C150" s="297"/>
      <c r="D150" s="78"/>
      <c r="E150" s="78"/>
      <c r="F150" s="78"/>
      <c r="G150" s="78"/>
      <c r="H150" s="78"/>
      <c r="I150" s="78"/>
      <c r="J150" s="77" t="str">
        <f>D18</f>
        <v>Menzel Bourguiba</v>
      </c>
    </row>
    <row r="151" spans="1:10" ht="33" customHeight="1" x14ac:dyDescent="0.25">
      <c r="A151" s="86" t="s">
        <v>328</v>
      </c>
      <c r="B151" s="296">
        <f>'A1 Exploitation'!D514</f>
        <v>1</v>
      </c>
      <c r="C151" s="296"/>
      <c r="D151" s="78"/>
      <c r="E151" s="78"/>
      <c r="F151" s="78"/>
      <c r="G151" s="78"/>
      <c r="H151" s="78"/>
      <c r="I151" s="78"/>
    </row>
    <row r="152" spans="1:10" ht="33" customHeight="1" x14ac:dyDescent="0.25">
      <c r="A152" s="85" t="s">
        <v>329</v>
      </c>
      <c r="B152" s="296">
        <f>'A2 Exploitation'!D514</f>
        <v>0</v>
      </c>
      <c r="C152" s="296"/>
      <c r="D152" s="78"/>
      <c r="E152" s="78"/>
      <c r="F152" s="78"/>
      <c r="G152" s="78"/>
      <c r="H152" s="78"/>
      <c r="I152" s="78"/>
    </row>
    <row r="153" spans="1:10" ht="33" customHeight="1" x14ac:dyDescent="0.25">
      <c r="A153" s="86" t="s">
        <v>330</v>
      </c>
      <c r="B153" s="296">
        <f>'A3 Exploitation'!D514</f>
        <v>0</v>
      </c>
      <c r="C153" s="296"/>
      <c r="D153" s="78"/>
      <c r="E153" s="78"/>
      <c r="F153" s="78"/>
      <c r="G153" s="78"/>
      <c r="H153" s="78"/>
      <c r="I153" s="78"/>
    </row>
    <row r="154" spans="1:10" ht="33" customHeight="1" x14ac:dyDescent="0.25">
      <c r="A154" s="86" t="s">
        <v>331</v>
      </c>
      <c r="B154" s="296">
        <f>'A4 Exploitation'!D514</f>
        <v>0</v>
      </c>
      <c r="C154" s="296"/>
      <c r="D154" s="78"/>
      <c r="E154" s="78"/>
      <c r="F154" s="78"/>
      <c r="G154" s="78"/>
      <c r="H154" s="78"/>
      <c r="I154" s="78"/>
    </row>
    <row r="155" spans="1:10" ht="33" customHeight="1" x14ac:dyDescent="0.25">
      <c r="A155" s="85" t="s">
        <v>332</v>
      </c>
      <c r="B155" s="296">
        <f>'A5 Exploitation'!D514</f>
        <v>0</v>
      </c>
      <c r="C155" s="296"/>
      <c r="D155" s="78"/>
      <c r="E155" s="78"/>
      <c r="F155" s="78"/>
      <c r="G155" s="78"/>
      <c r="H155" s="78"/>
      <c r="I155" s="78"/>
    </row>
    <row r="156" spans="1:10" ht="33" customHeight="1" x14ac:dyDescent="0.25">
      <c r="A156" s="85" t="s">
        <v>333</v>
      </c>
      <c r="B156" s="296">
        <f>'A6 Exploitation'!D514</f>
        <v>0</v>
      </c>
      <c r="C156" s="296"/>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298"/>
      <c r="C159" s="298"/>
      <c r="D159" s="78"/>
      <c r="E159" s="78"/>
      <c r="F159" s="78"/>
      <c r="G159" s="78"/>
      <c r="H159" s="78"/>
      <c r="I159" s="78"/>
    </row>
    <row r="160" spans="1:10" ht="33" customHeight="1" x14ac:dyDescent="0.25">
      <c r="A160" s="85" t="s">
        <v>326</v>
      </c>
      <c r="B160" s="297" t="s">
        <v>348</v>
      </c>
      <c r="C160" s="297"/>
      <c r="D160" s="78"/>
      <c r="E160" s="78"/>
      <c r="F160" s="78"/>
      <c r="G160" s="78"/>
      <c r="H160" s="78"/>
      <c r="I160" s="78"/>
      <c r="J160" s="77" t="str">
        <f>D18</f>
        <v>Menzel Bourguiba</v>
      </c>
    </row>
    <row r="161" spans="1:10" ht="33" customHeight="1" x14ac:dyDescent="0.25">
      <c r="A161" s="86" t="s">
        <v>328</v>
      </c>
      <c r="B161" s="296">
        <f>'A1 Exploitation'!D534</f>
        <v>1</v>
      </c>
      <c r="C161" s="296"/>
      <c r="D161" s="78"/>
      <c r="E161" s="78"/>
      <c r="F161" s="78"/>
      <c r="G161" s="78"/>
      <c r="H161" s="78"/>
      <c r="I161" s="78"/>
    </row>
    <row r="162" spans="1:10" ht="33" customHeight="1" x14ac:dyDescent="0.25">
      <c r="A162" s="85" t="s">
        <v>329</v>
      </c>
      <c r="B162" s="296">
        <f>'A2 Exploitation'!D534</f>
        <v>0</v>
      </c>
      <c r="C162" s="296"/>
      <c r="D162" s="78"/>
      <c r="E162" s="78"/>
      <c r="F162" s="78"/>
      <c r="G162" s="78"/>
      <c r="H162" s="78"/>
      <c r="I162" s="78"/>
    </row>
    <row r="163" spans="1:10" ht="33" customHeight="1" x14ac:dyDescent="0.25">
      <c r="A163" s="86" t="s">
        <v>330</v>
      </c>
      <c r="B163" s="296">
        <f>'A3 Exploitation'!D534</f>
        <v>0</v>
      </c>
      <c r="C163" s="296"/>
      <c r="D163" s="78"/>
      <c r="E163" s="78"/>
      <c r="F163" s="78"/>
      <c r="G163" s="78"/>
      <c r="H163" s="78"/>
      <c r="I163" s="78"/>
    </row>
    <row r="164" spans="1:10" ht="33" customHeight="1" x14ac:dyDescent="0.25">
      <c r="A164" s="86" t="s">
        <v>331</v>
      </c>
      <c r="B164" s="296">
        <f>'A4 Exploitation'!D534</f>
        <v>0</v>
      </c>
      <c r="C164" s="296"/>
    </row>
    <row r="165" spans="1:10" ht="33" customHeight="1" x14ac:dyDescent="0.25">
      <c r="A165" s="85" t="s">
        <v>332</v>
      </c>
      <c r="B165" s="296">
        <f>'A5 Exploitation'!D534</f>
        <v>0</v>
      </c>
      <c r="C165" s="296"/>
    </row>
    <row r="166" spans="1:10" ht="18" x14ac:dyDescent="0.25">
      <c r="A166" s="85" t="s">
        <v>333</v>
      </c>
      <c r="B166" s="296">
        <f>'A6 Exploitation'!D534</f>
        <v>0</v>
      </c>
      <c r="C166" s="296"/>
    </row>
    <row r="167" spans="1:10" ht="18.75" x14ac:dyDescent="0.25">
      <c r="A167" s="89"/>
      <c r="B167" s="82"/>
      <c r="C167" s="82"/>
    </row>
    <row r="168" spans="1:10" ht="33" customHeight="1" x14ac:dyDescent="0.25">
      <c r="A168" s="89"/>
      <c r="B168" s="82"/>
      <c r="C168" s="82"/>
    </row>
    <row r="169" spans="1:10" ht="33" customHeight="1" x14ac:dyDescent="0.25">
      <c r="A169" s="85" t="s">
        <v>326</v>
      </c>
      <c r="B169" s="297" t="s">
        <v>349</v>
      </c>
      <c r="C169" s="297"/>
      <c r="J169" s="77" t="str">
        <f>D18</f>
        <v>Menzel Bourguiba</v>
      </c>
    </row>
    <row r="170" spans="1:10" ht="33" customHeight="1" x14ac:dyDescent="0.25">
      <c r="A170" s="86" t="s">
        <v>328</v>
      </c>
      <c r="B170" s="296">
        <f>'A1 Exploitation'!D545</f>
        <v>1</v>
      </c>
      <c r="C170" s="296"/>
    </row>
    <row r="171" spans="1:10" ht="33" customHeight="1" x14ac:dyDescent="0.25">
      <c r="A171" s="85" t="s">
        <v>329</v>
      </c>
      <c r="B171" s="296">
        <f>'A2 Exploitation'!D545</f>
        <v>0</v>
      </c>
      <c r="C171" s="296"/>
    </row>
    <row r="172" spans="1:10" ht="33" customHeight="1" x14ac:dyDescent="0.25">
      <c r="A172" s="86" t="s">
        <v>330</v>
      </c>
      <c r="B172" s="296">
        <f>'A3 Exploitation'!D545</f>
        <v>0</v>
      </c>
      <c r="C172" s="296"/>
    </row>
    <row r="173" spans="1:10" ht="33" customHeight="1" x14ac:dyDescent="0.25">
      <c r="A173" s="86" t="s">
        <v>331</v>
      </c>
      <c r="B173" s="296">
        <f>'A4 Exploitation'!D545</f>
        <v>0</v>
      </c>
      <c r="C173" s="296"/>
    </row>
    <row r="174" spans="1:10" ht="33" customHeight="1" x14ac:dyDescent="0.25">
      <c r="A174" s="85" t="s">
        <v>332</v>
      </c>
      <c r="B174" s="296">
        <f>'A5 Exploitation'!D545</f>
        <v>0</v>
      </c>
      <c r="C174" s="296"/>
    </row>
    <row r="175" spans="1:10" ht="18" x14ac:dyDescent="0.25">
      <c r="A175" s="85" t="s">
        <v>333</v>
      </c>
      <c r="B175" s="296">
        <f>'A6 Exploitation'!D545</f>
        <v>0</v>
      </c>
      <c r="C175" s="296"/>
    </row>
    <row r="176" spans="1:10" ht="18.75" x14ac:dyDescent="0.25">
      <c r="A176" s="89"/>
      <c r="B176" s="82"/>
      <c r="C176" s="82"/>
    </row>
    <row r="177" spans="1:10" ht="33" customHeight="1" x14ac:dyDescent="0.25">
      <c r="A177" s="89"/>
      <c r="B177" s="82"/>
      <c r="C177" s="82"/>
    </row>
    <row r="178" spans="1:10" ht="33" customHeight="1" x14ac:dyDescent="0.25">
      <c r="A178" s="85" t="s">
        <v>326</v>
      </c>
      <c r="B178" s="297" t="s">
        <v>350</v>
      </c>
      <c r="C178" s="297"/>
      <c r="J178" s="77" t="str">
        <f>D18</f>
        <v>Menzel Bourguiba</v>
      </c>
    </row>
    <row r="179" spans="1:10" ht="33" customHeight="1" x14ac:dyDescent="0.25">
      <c r="A179" s="86" t="s">
        <v>328</v>
      </c>
      <c r="B179" s="296">
        <f>'A1 Technique'!D199</f>
        <v>0.91228070175438591</v>
      </c>
      <c r="C179" s="296"/>
    </row>
    <row r="180" spans="1:10" ht="33" customHeight="1" x14ac:dyDescent="0.25">
      <c r="A180" s="85" t="s">
        <v>329</v>
      </c>
      <c r="B180" s="296">
        <f>'A2 Technique'!D199</f>
        <v>0</v>
      </c>
      <c r="C180" s="296"/>
    </row>
    <row r="181" spans="1:10" ht="33" customHeight="1" x14ac:dyDescent="0.25">
      <c r="A181" s="86" t="s">
        <v>330</v>
      </c>
      <c r="B181" s="296">
        <f>'A3 Technique'!D199</f>
        <v>0</v>
      </c>
      <c r="C181" s="296"/>
    </row>
    <row r="182" spans="1:10" ht="33" customHeight="1" x14ac:dyDescent="0.25">
      <c r="A182" s="86" t="s">
        <v>331</v>
      </c>
      <c r="B182" s="296">
        <f>'A4 Technique'!D199</f>
        <v>0</v>
      </c>
      <c r="C182" s="296"/>
    </row>
    <row r="183" spans="1:10" ht="33" customHeight="1" x14ac:dyDescent="0.25">
      <c r="A183" s="85" t="s">
        <v>332</v>
      </c>
      <c r="B183" s="296">
        <f>'A5 Technique'!D199</f>
        <v>0</v>
      </c>
      <c r="C183" s="296"/>
    </row>
    <row r="184" spans="1:10" ht="18" x14ac:dyDescent="0.25">
      <c r="A184" s="85" t="s">
        <v>333</v>
      </c>
      <c r="B184" s="296">
        <f>'A6 Technique'!D199</f>
        <v>0</v>
      </c>
      <c r="C184" s="29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3"/>
      <c r="E1" s="323"/>
      <c r="F1" s="323"/>
      <c r="G1" s="32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4" t="s">
        <v>179</v>
      </c>
      <c r="B7" s="324"/>
      <c r="C7" s="324"/>
      <c r="D7" s="324"/>
      <c r="E7" s="324"/>
      <c r="F7" s="324"/>
      <c r="G7" s="125"/>
    </row>
    <row r="8" spans="1:7" ht="29.25" x14ac:dyDescent="0.45">
      <c r="A8" s="325" t="str">
        <f>'Page de garde'!D18</f>
        <v>Menzel Bourguiba</v>
      </c>
      <c r="B8" s="325"/>
      <c r="C8" s="325"/>
      <c r="D8" s="325"/>
      <c r="E8" s="325"/>
      <c r="F8" s="325"/>
      <c r="G8" s="125"/>
    </row>
    <row r="9" spans="1:7" ht="24" x14ac:dyDescent="0.45">
      <c r="A9" s="14" t="s">
        <v>42</v>
      </c>
      <c r="B9" s="326"/>
      <c r="C9" s="326"/>
      <c r="D9" s="326"/>
      <c r="E9" s="326"/>
      <c r="F9" s="326"/>
      <c r="G9" s="125"/>
    </row>
    <row r="10" spans="1:7" ht="24" x14ac:dyDescent="0.45">
      <c r="A10" s="15" t="s">
        <v>44</v>
      </c>
      <c r="B10" s="327"/>
      <c r="C10" s="327"/>
      <c r="D10" s="327"/>
      <c r="E10" s="327"/>
      <c r="F10" s="327"/>
      <c r="G10" s="125"/>
    </row>
    <row r="11" spans="1:7" ht="24" x14ac:dyDescent="0.45">
      <c r="A11" s="14" t="s">
        <v>43</v>
      </c>
      <c r="B11" s="322"/>
      <c r="C11" s="322"/>
      <c r="D11" s="322"/>
      <c r="E11" s="322"/>
      <c r="F11" s="322"/>
      <c r="G11" s="125"/>
    </row>
    <row r="12" spans="1:7" ht="24" x14ac:dyDescent="0.45">
      <c r="A12" s="14" t="s">
        <v>239</v>
      </c>
      <c r="B12" s="320">
        <f>D549</f>
        <v>0</v>
      </c>
      <c r="C12" s="320"/>
      <c r="D12" s="320"/>
      <c r="E12" s="320"/>
      <c r="F12" s="320"/>
      <c r="G12" s="125"/>
    </row>
    <row r="13" spans="1:7" ht="22.5" x14ac:dyDescent="0.45">
      <c r="D13" s="321"/>
      <c r="E13" s="321"/>
      <c r="F13" s="321"/>
      <c r="G13" s="32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4" t="s">
        <v>30</v>
      </c>
      <c r="B17" s="305" t="s">
        <v>31</v>
      </c>
      <c r="C17" s="305"/>
      <c r="D17" s="305" t="s">
        <v>46</v>
      </c>
      <c r="E17" s="306" t="s">
        <v>310</v>
      </c>
      <c r="F17" s="306" t="s">
        <v>358</v>
      </c>
    </row>
    <row r="18" spans="1:8" ht="16.5" customHeight="1" x14ac:dyDescent="0.3">
      <c r="A18" s="304"/>
      <c r="B18" s="41" t="s">
        <v>34</v>
      </c>
      <c r="C18" s="41" t="s">
        <v>33</v>
      </c>
      <c r="D18" s="305"/>
      <c r="E18" s="306"/>
      <c r="F18" s="30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4" t="s">
        <v>379</v>
      </c>
      <c r="B38" s="315"/>
      <c r="C38" s="315"/>
      <c r="D38" s="315"/>
      <c r="E38" s="315"/>
      <c r="F38" s="31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4" t="s">
        <v>30</v>
      </c>
      <c r="B50" s="305" t="s">
        <v>31</v>
      </c>
      <c r="C50" s="305"/>
      <c r="D50" s="305" t="s">
        <v>46</v>
      </c>
      <c r="E50" s="306" t="s">
        <v>310</v>
      </c>
      <c r="F50" s="306" t="s">
        <v>360</v>
      </c>
      <c r="G50" s="127"/>
    </row>
    <row r="51" spans="1:7" ht="16.5" customHeight="1" x14ac:dyDescent="0.3">
      <c r="A51" s="304"/>
      <c r="B51" s="41" t="s">
        <v>34</v>
      </c>
      <c r="C51" s="41" t="s">
        <v>33</v>
      </c>
      <c r="D51" s="305"/>
      <c r="E51" s="306"/>
      <c r="F51" s="30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4" t="s">
        <v>379</v>
      </c>
      <c r="B94" s="315"/>
      <c r="C94" s="315"/>
      <c r="D94" s="315"/>
      <c r="E94" s="315"/>
      <c r="F94" s="31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4" t="s">
        <v>30</v>
      </c>
      <c r="B107" s="305" t="s">
        <v>31</v>
      </c>
      <c r="C107" s="305"/>
      <c r="D107" s="305" t="s">
        <v>46</v>
      </c>
      <c r="E107" s="306" t="s">
        <v>310</v>
      </c>
      <c r="F107" s="306" t="s">
        <v>360</v>
      </c>
    </row>
    <row r="108" spans="1:7" ht="16.5" customHeight="1" x14ac:dyDescent="0.3">
      <c r="A108" s="304"/>
      <c r="B108" s="41" t="s">
        <v>34</v>
      </c>
      <c r="C108" s="41" t="s">
        <v>33</v>
      </c>
      <c r="D108" s="305"/>
      <c r="E108" s="306"/>
      <c r="F108" s="30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7" t="s">
        <v>379</v>
      </c>
      <c r="B148" s="318"/>
      <c r="C148" s="318"/>
      <c r="D148" s="31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4" t="s">
        <v>30</v>
      </c>
      <c r="B162" s="305" t="s">
        <v>31</v>
      </c>
      <c r="C162" s="305"/>
      <c r="D162" s="305" t="s">
        <v>46</v>
      </c>
      <c r="E162" s="306" t="s">
        <v>310</v>
      </c>
      <c r="F162" s="306" t="s">
        <v>360</v>
      </c>
      <c r="G162" s="127"/>
    </row>
    <row r="163" spans="1:7" ht="16.5" customHeight="1" x14ac:dyDescent="0.3">
      <c r="A163" s="304"/>
      <c r="B163" s="41" t="s">
        <v>34</v>
      </c>
      <c r="C163" s="41" t="s">
        <v>33</v>
      </c>
      <c r="D163" s="305"/>
      <c r="E163" s="306"/>
      <c r="F163" s="30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0" t="s">
        <v>379</v>
      </c>
      <c r="B195" s="310"/>
      <c r="C195" s="310"/>
      <c r="D195" s="310"/>
      <c r="E195" s="310"/>
      <c r="F195" s="31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4" t="s">
        <v>30</v>
      </c>
      <c r="B209" s="305" t="s">
        <v>31</v>
      </c>
      <c r="C209" s="305"/>
      <c r="D209" s="305" t="s">
        <v>46</v>
      </c>
      <c r="E209" s="306" t="s">
        <v>310</v>
      </c>
      <c r="F209" s="306" t="s">
        <v>360</v>
      </c>
      <c r="G209" s="127"/>
    </row>
    <row r="210" spans="1:7" ht="16.5" customHeight="1" x14ac:dyDescent="0.3">
      <c r="A210" s="304"/>
      <c r="B210" s="41" t="s">
        <v>34</v>
      </c>
      <c r="C210" s="41" t="s">
        <v>33</v>
      </c>
      <c r="D210" s="305"/>
      <c r="E210" s="306"/>
      <c r="F210" s="30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0" t="s">
        <v>379</v>
      </c>
      <c r="B256" s="310"/>
      <c r="C256" s="310"/>
      <c r="D256" s="310"/>
      <c r="E256" s="310"/>
      <c r="F256" s="31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4" t="s">
        <v>30</v>
      </c>
      <c r="B270" s="305" t="s">
        <v>31</v>
      </c>
      <c r="C270" s="305"/>
      <c r="D270" s="305" t="s">
        <v>46</v>
      </c>
      <c r="E270" s="306" t="s">
        <v>310</v>
      </c>
      <c r="F270" s="306" t="s">
        <v>360</v>
      </c>
      <c r="G270" s="214"/>
    </row>
    <row r="271" spans="1:7" s="16" customFormat="1" ht="16.5" customHeight="1" x14ac:dyDescent="0.3">
      <c r="A271" s="304"/>
      <c r="B271" s="41" t="s">
        <v>34</v>
      </c>
      <c r="C271" s="41" t="s">
        <v>33</v>
      </c>
      <c r="D271" s="305"/>
      <c r="E271" s="306"/>
      <c r="F271" s="30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1" t="s">
        <v>396</v>
      </c>
      <c r="B308" s="312"/>
      <c r="C308" s="312"/>
      <c r="D308" s="312"/>
      <c r="E308" s="312"/>
      <c r="F308" s="31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4" t="s">
        <v>30</v>
      </c>
      <c r="B322" s="305" t="s">
        <v>31</v>
      </c>
      <c r="C322" s="305"/>
      <c r="D322" s="305" t="s">
        <v>46</v>
      </c>
      <c r="E322" s="306" t="s">
        <v>310</v>
      </c>
      <c r="F322" s="306" t="s">
        <v>360</v>
      </c>
      <c r="G322" s="127"/>
    </row>
    <row r="323" spans="1:7" ht="16.5" customHeight="1" x14ac:dyDescent="0.3">
      <c r="A323" s="304"/>
      <c r="B323" s="41" t="s">
        <v>34</v>
      </c>
      <c r="C323" s="41" t="s">
        <v>33</v>
      </c>
      <c r="D323" s="305"/>
      <c r="E323" s="306"/>
      <c r="F323" s="30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1" t="s">
        <v>379</v>
      </c>
      <c r="B349" s="312"/>
      <c r="C349" s="312"/>
      <c r="D349" s="312"/>
      <c r="E349" s="312"/>
      <c r="F349" s="31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4" t="s">
        <v>30</v>
      </c>
      <c r="B362" s="305" t="s">
        <v>31</v>
      </c>
      <c r="C362" s="305"/>
      <c r="D362" s="305" t="s">
        <v>46</v>
      </c>
      <c r="E362" s="306" t="s">
        <v>310</v>
      </c>
      <c r="F362" s="306" t="s">
        <v>360</v>
      </c>
      <c r="G362" s="127"/>
    </row>
    <row r="363" spans="1:7" ht="16.5" customHeight="1" x14ac:dyDescent="0.3">
      <c r="A363" s="304"/>
      <c r="B363" s="41" t="s">
        <v>34</v>
      </c>
      <c r="C363" s="41" t="s">
        <v>33</v>
      </c>
      <c r="D363" s="305"/>
      <c r="E363" s="306"/>
      <c r="F363" s="30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0" t="s">
        <v>379</v>
      </c>
      <c r="B383" s="310"/>
      <c r="C383" s="310"/>
      <c r="D383" s="310"/>
      <c r="E383" s="310"/>
      <c r="F383" s="31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4" t="s">
        <v>30</v>
      </c>
      <c r="B395" s="305" t="s">
        <v>31</v>
      </c>
      <c r="C395" s="305"/>
      <c r="D395" s="305" t="s">
        <v>46</v>
      </c>
      <c r="E395" s="306" t="s">
        <v>310</v>
      </c>
      <c r="F395" s="306" t="s">
        <v>360</v>
      </c>
      <c r="G395" s="127"/>
    </row>
    <row r="396" spans="1:7" ht="16.5" customHeight="1" x14ac:dyDescent="0.3">
      <c r="A396" s="304"/>
      <c r="B396" s="41" t="s">
        <v>34</v>
      </c>
      <c r="C396" s="41" t="s">
        <v>33</v>
      </c>
      <c r="D396" s="305"/>
      <c r="E396" s="306"/>
      <c r="F396" s="30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0" t="s">
        <v>379</v>
      </c>
      <c r="B435" s="310"/>
      <c r="C435" s="310"/>
      <c r="D435" s="310"/>
      <c r="E435" s="310"/>
      <c r="F435" s="31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4" t="s">
        <v>30</v>
      </c>
      <c r="B448" s="305" t="s">
        <v>31</v>
      </c>
      <c r="C448" s="305"/>
      <c r="D448" s="305" t="s">
        <v>46</v>
      </c>
      <c r="E448" s="306" t="s">
        <v>310</v>
      </c>
      <c r="F448" s="306" t="s">
        <v>360</v>
      </c>
      <c r="G448" s="127"/>
    </row>
    <row r="449" spans="1:6" ht="16.5" customHeight="1" x14ac:dyDescent="0.3">
      <c r="A449" s="304"/>
      <c r="B449" s="41" t="s">
        <v>34</v>
      </c>
      <c r="C449" s="41" t="s">
        <v>33</v>
      </c>
      <c r="D449" s="305"/>
      <c r="E449" s="306"/>
      <c r="F449" s="30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7" t="s">
        <v>379</v>
      </c>
      <c r="B471" s="308"/>
      <c r="C471" s="308"/>
      <c r="D471" s="308"/>
      <c r="E471" s="308"/>
      <c r="F471" s="30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09" t="s">
        <v>367</v>
      </c>
      <c r="B483" s="309"/>
      <c r="C483" s="309"/>
      <c r="D483" s="309"/>
      <c r="E483" s="185"/>
      <c r="F483" s="201"/>
    </row>
    <row r="484" spans="1:7" x14ac:dyDescent="0.3">
      <c r="A484" s="74">
        <f>B11</f>
        <v>0</v>
      </c>
      <c r="B484" s="124"/>
      <c r="C484" s="135"/>
      <c r="D484" s="124"/>
    </row>
    <row r="485" spans="1:7" ht="16.5" customHeight="1" x14ac:dyDescent="0.3">
      <c r="A485" s="304" t="s">
        <v>30</v>
      </c>
      <c r="B485" s="305" t="s">
        <v>31</v>
      </c>
      <c r="C485" s="305"/>
      <c r="D485" s="305" t="s">
        <v>46</v>
      </c>
      <c r="E485" s="306" t="s">
        <v>310</v>
      </c>
      <c r="F485" s="306" t="s">
        <v>360</v>
      </c>
      <c r="G485" s="127"/>
    </row>
    <row r="486" spans="1:7" ht="16.5" customHeight="1" x14ac:dyDescent="0.3">
      <c r="A486" s="304"/>
      <c r="B486" s="41" t="s">
        <v>34</v>
      </c>
      <c r="C486" s="41" t="s">
        <v>33</v>
      </c>
      <c r="D486" s="305"/>
      <c r="E486" s="306"/>
      <c r="F486" s="30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4" t="s">
        <v>30</v>
      </c>
      <c r="B507" s="305" t="s">
        <v>31</v>
      </c>
      <c r="C507" s="305"/>
      <c r="D507" s="305" t="s">
        <v>46</v>
      </c>
      <c r="E507" s="306" t="s">
        <v>310</v>
      </c>
      <c r="F507" s="306" t="s">
        <v>360</v>
      </c>
      <c r="G507" s="127"/>
    </row>
    <row r="508" spans="1:7" ht="16.5" customHeight="1" x14ac:dyDescent="0.3">
      <c r="A508" s="304"/>
      <c r="B508" s="41" t="s">
        <v>34</v>
      </c>
      <c r="C508" s="41" t="s">
        <v>33</v>
      </c>
      <c r="D508" s="305"/>
      <c r="E508" s="306"/>
      <c r="F508" s="30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4" t="s">
        <v>30</v>
      </c>
      <c r="B518" s="305" t="s">
        <v>31</v>
      </c>
      <c r="C518" s="305"/>
      <c r="D518" s="305" t="s">
        <v>46</v>
      </c>
      <c r="E518" s="306" t="s">
        <v>310</v>
      </c>
      <c r="F518" s="306" t="s">
        <v>360</v>
      </c>
      <c r="G518" s="127"/>
    </row>
    <row r="519" spans="1:7" ht="16.5" customHeight="1" x14ac:dyDescent="0.3">
      <c r="A519" s="304"/>
      <c r="B519" s="41" t="s">
        <v>34</v>
      </c>
      <c r="C519" s="41" t="s">
        <v>33</v>
      </c>
      <c r="D519" s="305"/>
      <c r="E519" s="306"/>
      <c r="F519" s="30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4" t="s">
        <v>30</v>
      </c>
      <c r="B538" s="305" t="s">
        <v>31</v>
      </c>
      <c r="C538" s="305"/>
      <c r="D538" s="305" t="s">
        <v>46</v>
      </c>
      <c r="E538" s="306" t="s">
        <v>310</v>
      </c>
      <c r="F538" s="306" t="s">
        <v>360</v>
      </c>
      <c r="G538" s="127"/>
    </row>
    <row r="539" spans="1:7" ht="16.5" customHeight="1" x14ac:dyDescent="0.3">
      <c r="A539" s="304"/>
      <c r="B539" s="41" t="s">
        <v>34</v>
      </c>
      <c r="C539" s="41" t="s">
        <v>33</v>
      </c>
      <c r="D539" s="305"/>
      <c r="E539" s="306"/>
      <c r="F539" s="30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3"/>
      <c r="E1" s="323"/>
      <c r="F1" s="323"/>
      <c r="G1" s="32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4" t="s">
        <v>50</v>
      </c>
      <c r="B6" s="344"/>
      <c r="C6" s="344"/>
      <c r="D6" s="344"/>
      <c r="E6" s="344"/>
      <c r="F6" s="344"/>
      <c r="G6" s="125"/>
    </row>
    <row r="7" spans="1:7" s="12" customFormat="1" ht="21.75" customHeight="1" x14ac:dyDescent="0.45">
      <c r="A7" s="325" t="str">
        <f>'A5 Exploitation'!A8:F8</f>
        <v>Menzel Bourguiba</v>
      </c>
      <c r="B7" s="325"/>
      <c r="C7" s="325"/>
      <c r="D7" s="325"/>
      <c r="E7" s="325"/>
      <c r="F7" s="325"/>
      <c r="G7" s="125"/>
    </row>
    <row r="8" spans="1:7" s="12" customFormat="1" ht="24" x14ac:dyDescent="0.45">
      <c r="A8" s="14" t="s">
        <v>42</v>
      </c>
      <c r="B8" s="345">
        <f>'A5 Exploitation'!B9:F9</f>
        <v>0</v>
      </c>
      <c r="C8" s="345"/>
      <c r="D8" s="345"/>
      <c r="E8" s="345"/>
      <c r="F8" s="345"/>
      <c r="G8" s="125"/>
    </row>
    <row r="9" spans="1:7" s="12" customFormat="1" ht="24" x14ac:dyDescent="0.45">
      <c r="A9" s="15" t="s">
        <v>44</v>
      </c>
      <c r="B9" s="346">
        <f>'A5 Exploitation'!B10:F10</f>
        <v>0</v>
      </c>
      <c r="C9" s="346"/>
      <c r="D9" s="346"/>
      <c r="E9" s="346"/>
      <c r="F9" s="346"/>
      <c r="G9" s="125"/>
    </row>
    <row r="10" spans="1:7" s="12" customFormat="1" ht="24" x14ac:dyDescent="0.45">
      <c r="A10" s="14" t="s">
        <v>43</v>
      </c>
      <c r="B10" s="343">
        <f>'A5 Exploitation'!B11:F11</f>
        <v>0</v>
      </c>
      <c r="C10" s="343"/>
      <c r="D10" s="343"/>
      <c r="E10" s="343"/>
      <c r="F10" s="343"/>
      <c r="G10" s="125"/>
    </row>
    <row r="11" spans="1:7" s="12" customFormat="1" ht="24" x14ac:dyDescent="0.45">
      <c r="A11" s="14" t="s">
        <v>294</v>
      </c>
      <c r="B11" s="342">
        <f>D199</f>
        <v>0</v>
      </c>
      <c r="C11" s="342"/>
      <c r="D11" s="342"/>
      <c r="E11" s="342"/>
      <c r="F11" s="342"/>
      <c r="G11" s="125"/>
    </row>
    <row r="12" spans="1:7" s="12" customFormat="1" ht="22.5" x14ac:dyDescent="0.45">
      <c r="A12" s="11"/>
      <c r="D12" s="321"/>
      <c r="E12" s="321"/>
      <c r="F12" s="321"/>
      <c r="G12" s="321"/>
    </row>
    <row r="13" spans="1:7" s="12" customFormat="1" ht="11.25" customHeight="1" x14ac:dyDescent="0.3">
      <c r="A13" s="304" t="s">
        <v>30</v>
      </c>
      <c r="B13" s="305" t="s">
        <v>31</v>
      </c>
      <c r="C13" s="305"/>
      <c r="D13" s="305" t="s">
        <v>46</v>
      </c>
      <c r="E13" s="305" t="s">
        <v>190</v>
      </c>
      <c r="F13" s="305" t="s">
        <v>191</v>
      </c>
      <c r="G13" s="112"/>
    </row>
    <row r="14" spans="1:7" s="12" customFormat="1" ht="12.75" customHeight="1" x14ac:dyDescent="0.3">
      <c r="A14" s="304"/>
      <c r="B14" s="34" t="s">
        <v>34</v>
      </c>
      <c r="C14" s="34" t="s">
        <v>33</v>
      </c>
      <c r="D14" s="305"/>
      <c r="E14" s="305"/>
      <c r="F14" s="305"/>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35"/>
      <c r="C22" s="336"/>
      <c r="D22" s="258">
        <f>SUM(B17:C21)</f>
        <v>0</v>
      </c>
    </row>
    <row r="23" spans="1:7" x14ac:dyDescent="0.3">
      <c r="A23" s="330" t="s">
        <v>295</v>
      </c>
      <c r="B23" s="331"/>
      <c r="C23" s="332"/>
      <c r="D23" s="33">
        <f>D22/(COUNT(B17:C21)*2)</f>
        <v>0</v>
      </c>
    </row>
    <row r="24" spans="1:7" s="22" customFormat="1" x14ac:dyDescent="0.3">
      <c r="A24" s="26"/>
      <c r="B24" s="27"/>
      <c r="C24" s="27"/>
      <c r="D24" s="28"/>
      <c r="G24" s="126"/>
    </row>
    <row r="25" spans="1:7" ht="19.5" x14ac:dyDescent="0.4">
      <c r="A25" s="328" t="s">
        <v>4</v>
      </c>
      <c r="B25" s="329"/>
      <c r="C25" s="329"/>
      <c r="D25" s="329"/>
      <c r="E25" s="329"/>
      <c r="F25" s="32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0" t="s">
        <v>36</v>
      </c>
      <c r="B33" s="331"/>
      <c r="C33" s="332"/>
      <c r="D33" s="257">
        <f>SUM(B26:C32)</f>
        <v>0</v>
      </c>
    </row>
    <row r="34" spans="1:7" x14ac:dyDescent="0.3">
      <c r="A34" s="330" t="s">
        <v>295</v>
      </c>
      <c r="B34" s="331"/>
      <c r="C34" s="332"/>
      <c r="D34" s="33">
        <f>D33/(COUNT(B26:C32)*2)</f>
        <v>0</v>
      </c>
    </row>
    <row r="35" spans="1:7" s="22" customFormat="1" x14ac:dyDescent="0.3">
      <c r="A35" s="26"/>
      <c r="B35" s="27"/>
      <c r="C35" s="27"/>
      <c r="D35" s="28"/>
      <c r="G35" s="126"/>
    </row>
    <row r="36" spans="1:7" s="22" customFormat="1" ht="19.5" x14ac:dyDescent="0.4">
      <c r="A36" s="328" t="s">
        <v>219</v>
      </c>
      <c r="B36" s="329"/>
      <c r="C36" s="329"/>
      <c r="D36" s="329"/>
      <c r="E36" s="329"/>
      <c r="F36" s="32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0" t="s">
        <v>36</v>
      </c>
      <c r="B42" s="331"/>
      <c r="C42" s="332"/>
      <c r="D42" s="257">
        <f>SUM(B37:C41)</f>
        <v>0</v>
      </c>
      <c r="E42" s="13"/>
      <c r="F42" s="13"/>
      <c r="G42" s="126"/>
    </row>
    <row r="43" spans="1:7" s="22" customFormat="1" x14ac:dyDescent="0.3">
      <c r="A43" s="330" t="s">
        <v>295</v>
      </c>
      <c r="B43" s="331"/>
      <c r="C43" s="332"/>
      <c r="D43" s="33">
        <f>D42/(COUNT(B37:C41)*2)</f>
        <v>0</v>
      </c>
      <c r="E43" s="13"/>
      <c r="F43" s="13"/>
      <c r="G43" s="126"/>
    </row>
    <row r="44" spans="1:7" s="22" customFormat="1" x14ac:dyDescent="0.3">
      <c r="A44" s="47"/>
      <c r="B44" s="48"/>
      <c r="C44" s="48"/>
      <c r="D44" s="49"/>
      <c r="G44" s="126"/>
    </row>
    <row r="45" spans="1:7" ht="19.5" x14ac:dyDescent="0.4">
      <c r="A45" s="340" t="s">
        <v>21</v>
      </c>
      <c r="B45" s="341"/>
      <c r="C45" s="341"/>
      <c r="D45" s="341"/>
      <c r="E45" s="341"/>
      <c r="F45" s="34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0" t="s">
        <v>36</v>
      </c>
      <c r="B52" s="331"/>
      <c r="C52" s="332"/>
      <c r="D52" s="257">
        <f>SUM(B46:C51)</f>
        <v>0</v>
      </c>
    </row>
    <row r="53" spans="1:7" x14ac:dyDescent="0.3">
      <c r="A53" s="330" t="s">
        <v>295</v>
      </c>
      <c r="B53" s="331"/>
      <c r="C53" s="332"/>
      <c r="D53" s="33">
        <f>D52/(COUNT(B46:C51)*2)</f>
        <v>0</v>
      </c>
    </row>
    <row r="54" spans="1:7" s="22" customFormat="1" x14ac:dyDescent="0.3">
      <c r="A54" s="26"/>
      <c r="B54" s="27"/>
      <c r="C54" s="27"/>
      <c r="D54" s="28"/>
      <c r="G54" s="126"/>
    </row>
    <row r="55" spans="1:7" ht="19.5" x14ac:dyDescent="0.4">
      <c r="A55" s="328" t="s">
        <v>8</v>
      </c>
      <c r="B55" s="329"/>
      <c r="C55" s="329"/>
      <c r="D55" s="329"/>
      <c r="E55" s="329"/>
      <c r="F55" s="32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0" t="s">
        <v>36</v>
      </c>
      <c r="B63" s="331"/>
      <c r="C63" s="332"/>
      <c r="D63" s="257">
        <f>SUM(B56:C62)</f>
        <v>0</v>
      </c>
    </row>
    <row r="64" spans="1:7" x14ac:dyDescent="0.3">
      <c r="A64" s="330" t="s">
        <v>295</v>
      </c>
      <c r="B64" s="331"/>
      <c r="C64" s="332"/>
      <c r="D64" s="33">
        <f>D63/(COUNT(B56:C62)*2)</f>
        <v>0</v>
      </c>
    </row>
    <row r="65" spans="1:7" s="22" customFormat="1" x14ac:dyDescent="0.3">
      <c r="A65" s="26"/>
      <c r="B65" s="27"/>
      <c r="C65" s="27"/>
      <c r="D65" s="28"/>
      <c r="G65" s="126"/>
    </row>
    <row r="66" spans="1:7" ht="19.5" x14ac:dyDescent="0.4">
      <c r="A66" s="328" t="s">
        <v>130</v>
      </c>
      <c r="B66" s="329"/>
      <c r="C66" s="329"/>
      <c r="D66" s="329"/>
      <c r="E66" s="329"/>
      <c r="F66" s="32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0" t="s">
        <v>36</v>
      </c>
      <c r="B84" s="331"/>
      <c r="C84" s="332"/>
      <c r="D84" s="257">
        <f>SUM(B67:C83)</f>
        <v>0</v>
      </c>
    </row>
    <row r="85" spans="1:7" x14ac:dyDescent="0.3">
      <c r="A85" s="330" t="s">
        <v>295</v>
      </c>
      <c r="B85" s="331"/>
      <c r="C85" s="332"/>
      <c r="D85" s="33">
        <f>D84/(COUNT(B67:C83)*2)</f>
        <v>0</v>
      </c>
    </row>
    <row r="86" spans="1:7" s="22" customFormat="1" x14ac:dyDescent="0.3">
      <c r="A86" s="26"/>
      <c r="B86" s="27"/>
      <c r="C86" s="27"/>
      <c r="D86" s="28"/>
      <c r="G86" s="126"/>
    </row>
    <row r="87" spans="1:7" ht="19.5" x14ac:dyDescent="0.4">
      <c r="A87" s="328" t="s">
        <v>211</v>
      </c>
      <c r="B87" s="329"/>
      <c r="C87" s="329"/>
      <c r="D87" s="329"/>
      <c r="E87" s="329"/>
      <c r="F87" s="32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0" t="s">
        <v>36</v>
      </c>
      <c r="B102" s="331"/>
      <c r="C102" s="332"/>
      <c r="D102" s="257">
        <f>SUM(B88:C101)</f>
        <v>0</v>
      </c>
    </row>
    <row r="103" spans="1:7" x14ac:dyDescent="0.3">
      <c r="A103" s="330" t="s">
        <v>295</v>
      </c>
      <c r="B103" s="331"/>
      <c r="C103" s="33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8" t="s">
        <v>212</v>
      </c>
      <c r="B106" s="329"/>
      <c r="C106" s="329"/>
      <c r="D106" s="329"/>
      <c r="E106" s="329"/>
      <c r="F106" s="32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0" t="s">
        <v>36</v>
      </c>
      <c r="B118" s="331"/>
      <c r="C118" s="332"/>
      <c r="D118" s="257">
        <f>SUM(B107:C117)</f>
        <v>0</v>
      </c>
      <c r="E118" s="13"/>
      <c r="F118" s="13"/>
      <c r="G118" s="126"/>
    </row>
    <row r="119" spans="1:7" s="22" customFormat="1" x14ac:dyDescent="0.3">
      <c r="A119" s="330" t="s">
        <v>295</v>
      </c>
      <c r="B119" s="331"/>
      <c r="C119" s="332"/>
      <c r="D119" s="33">
        <f>D118/(COUNT(B107:C117)*2)</f>
        <v>0</v>
      </c>
      <c r="E119" s="13"/>
      <c r="F119" s="13"/>
      <c r="G119" s="126"/>
    </row>
    <row r="120" spans="1:7" s="22" customFormat="1" x14ac:dyDescent="0.3">
      <c r="A120" s="26"/>
      <c r="B120" s="27"/>
      <c r="C120" s="27"/>
      <c r="D120" s="28"/>
      <c r="G120" s="126"/>
    </row>
    <row r="121" spans="1:7" ht="19.5" x14ac:dyDescent="0.4">
      <c r="A121" s="328" t="s">
        <v>185</v>
      </c>
      <c r="B121" s="329"/>
      <c r="C121" s="329"/>
      <c r="D121" s="329"/>
      <c r="E121" s="329"/>
      <c r="F121" s="32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0" t="s">
        <v>36</v>
      </c>
      <c r="B133" s="331"/>
      <c r="C133" s="332"/>
      <c r="D133" s="257">
        <f>SUM(B122:C132)</f>
        <v>0</v>
      </c>
    </row>
    <row r="134" spans="1:7" x14ac:dyDescent="0.3">
      <c r="A134" s="330" t="s">
        <v>295</v>
      </c>
      <c r="B134" s="331"/>
      <c r="C134" s="332"/>
      <c r="D134" s="32">
        <f>D133/(COUNT(B122:C132)*2)</f>
        <v>0</v>
      </c>
    </row>
    <row r="135" spans="1:7" s="22" customFormat="1" x14ac:dyDescent="0.3">
      <c r="A135" s="26"/>
      <c r="B135" s="27"/>
      <c r="C135" s="27"/>
      <c r="D135" s="31"/>
      <c r="G135" s="126"/>
    </row>
    <row r="136" spans="1:7" ht="19.5" x14ac:dyDescent="0.4">
      <c r="A136" s="328" t="s">
        <v>71</v>
      </c>
      <c r="B136" s="329"/>
      <c r="C136" s="329"/>
      <c r="D136" s="329"/>
      <c r="E136" s="329"/>
      <c r="F136" s="32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0" t="s">
        <v>36</v>
      </c>
      <c r="B149" s="331"/>
      <c r="C149" s="332"/>
      <c r="D149" s="257">
        <f>SUM(B137:C148)</f>
        <v>0</v>
      </c>
    </row>
    <row r="150" spans="1:7" x14ac:dyDescent="0.3">
      <c r="A150" s="330" t="s">
        <v>295</v>
      </c>
      <c r="B150" s="331"/>
      <c r="C150" s="332"/>
      <c r="D150" s="33">
        <f>D149/(COUNT(B137:C148)*2)</f>
        <v>0</v>
      </c>
    </row>
    <row r="151" spans="1:7" s="22" customFormat="1" x14ac:dyDescent="0.3">
      <c r="A151" s="26"/>
      <c r="B151" s="27"/>
      <c r="C151" s="27"/>
      <c r="D151" s="28"/>
      <c r="G151" s="126"/>
    </row>
    <row r="152" spans="1:7" ht="19.5" x14ac:dyDescent="0.4">
      <c r="A152" s="328" t="s">
        <v>217</v>
      </c>
      <c r="B152" s="329"/>
      <c r="C152" s="329"/>
      <c r="D152" s="329"/>
      <c r="E152" s="329"/>
      <c r="F152" s="32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0" t="s">
        <v>36</v>
      </c>
      <c r="B161" s="335"/>
      <c r="C161" s="336"/>
      <c r="D161" s="258">
        <f>SUM(B153:C160)</f>
        <v>0</v>
      </c>
    </row>
    <row r="162" spans="1:7" x14ac:dyDescent="0.3">
      <c r="A162" s="330" t="s">
        <v>295</v>
      </c>
      <c r="B162" s="331"/>
      <c r="C162" s="332"/>
      <c r="D162" s="33">
        <f>D161/(COUNT(B153:C160)*2)</f>
        <v>0</v>
      </c>
    </row>
    <row r="163" spans="1:7" s="22" customFormat="1" x14ac:dyDescent="0.3">
      <c r="A163" s="26"/>
      <c r="B163" s="27"/>
      <c r="C163" s="29"/>
      <c r="D163" s="30"/>
      <c r="G163" s="126"/>
    </row>
    <row r="164" spans="1:7" ht="19.5" x14ac:dyDescent="0.4">
      <c r="A164" s="328" t="s">
        <v>77</v>
      </c>
      <c r="B164" s="329"/>
      <c r="C164" s="329"/>
      <c r="D164" s="329"/>
      <c r="E164" s="329"/>
      <c r="F164" s="32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0" t="s">
        <v>36</v>
      </c>
      <c r="B169" s="331"/>
      <c r="C169" s="332"/>
      <c r="D169" s="257">
        <f>SUM(B165:C168)</f>
        <v>0</v>
      </c>
    </row>
    <row r="170" spans="1:7" x14ac:dyDescent="0.3">
      <c r="A170" s="330" t="s">
        <v>295</v>
      </c>
      <c r="B170" s="331"/>
      <c r="C170" s="332"/>
      <c r="D170" s="33">
        <f>D169/(COUNT(B165:C168)*2)</f>
        <v>0</v>
      </c>
    </row>
    <row r="171" spans="1:7" s="22" customFormat="1" x14ac:dyDescent="0.3">
      <c r="A171" s="26"/>
      <c r="B171" s="27"/>
      <c r="C171" s="27"/>
      <c r="D171" s="28"/>
      <c r="G171" s="126"/>
    </row>
    <row r="172" spans="1:7" ht="19.5" x14ac:dyDescent="0.4">
      <c r="A172" s="333" t="s">
        <v>17</v>
      </c>
      <c r="B172" s="334"/>
      <c r="C172" s="334"/>
      <c r="D172" s="334"/>
      <c r="E172" s="334"/>
      <c r="F172" s="33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0" t="s">
        <v>36</v>
      </c>
      <c r="B177" s="331"/>
      <c r="C177" s="332"/>
      <c r="D177" s="257">
        <f>SUM(B173:C176)</f>
        <v>0</v>
      </c>
    </row>
    <row r="178" spans="1:7" x14ac:dyDescent="0.3">
      <c r="A178" s="330" t="s">
        <v>295</v>
      </c>
      <c r="B178" s="331"/>
      <c r="C178" s="332"/>
      <c r="D178" s="33">
        <f>D177/(COUNT(B173:C176)*2)</f>
        <v>0</v>
      </c>
    </row>
    <row r="179" spans="1:7" s="22" customFormat="1" x14ac:dyDescent="0.3">
      <c r="A179" s="26"/>
      <c r="B179" s="27"/>
      <c r="C179" s="27"/>
      <c r="D179" s="28"/>
      <c r="G179" s="126"/>
    </row>
    <row r="180" spans="1:7" ht="19.5" x14ac:dyDescent="0.4">
      <c r="A180" s="328" t="s">
        <v>78</v>
      </c>
      <c r="B180" s="329"/>
      <c r="C180" s="329"/>
      <c r="D180" s="329"/>
      <c r="E180" s="329"/>
      <c r="F180" s="32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0" t="s">
        <v>36</v>
      </c>
      <c r="B186" s="331"/>
      <c r="C186" s="332"/>
      <c r="D186" s="257">
        <f>SUM(B181:C185)</f>
        <v>0</v>
      </c>
    </row>
    <row r="187" spans="1:7" x14ac:dyDescent="0.3">
      <c r="A187" s="330" t="s">
        <v>295</v>
      </c>
      <c r="B187" s="331"/>
      <c r="C187" s="332"/>
      <c r="D187" s="33">
        <f>D186/(COUNT(B181:C185)*2)</f>
        <v>0</v>
      </c>
    </row>
    <row r="188" spans="1:7" s="22" customFormat="1" x14ac:dyDescent="0.3">
      <c r="A188" s="26"/>
      <c r="B188" s="27"/>
      <c r="C188" s="27"/>
      <c r="D188" s="28"/>
      <c r="G188" s="126"/>
    </row>
    <row r="189" spans="1:7" ht="19.5" x14ac:dyDescent="0.4">
      <c r="A189" s="328" t="s">
        <v>216</v>
      </c>
      <c r="B189" s="329"/>
      <c r="C189" s="329"/>
      <c r="D189" s="329"/>
      <c r="E189" s="329"/>
      <c r="F189" s="32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0" t="s">
        <v>36</v>
      </c>
      <c r="B194" s="331"/>
      <c r="C194" s="332"/>
      <c r="D194" s="54">
        <f>SUM(B190:C193)</f>
        <v>0</v>
      </c>
    </row>
    <row r="195" spans="1:6" x14ac:dyDescent="0.3">
      <c r="A195" s="330" t="s">
        <v>295</v>
      </c>
      <c r="B195" s="331"/>
      <c r="C195" s="332"/>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3"/>
      <c r="E1" s="323"/>
      <c r="F1" s="323"/>
      <c r="G1" s="32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4" t="s">
        <v>179</v>
      </c>
      <c r="B7" s="324"/>
      <c r="C7" s="324"/>
      <c r="D7" s="324"/>
      <c r="E7" s="324"/>
      <c r="F7" s="324"/>
      <c r="G7" s="125"/>
    </row>
    <row r="8" spans="1:7" ht="29.25" x14ac:dyDescent="0.45">
      <c r="A8" s="325" t="str">
        <f>'Page de garde'!D18</f>
        <v>Menzel Bourguiba</v>
      </c>
      <c r="B8" s="325"/>
      <c r="C8" s="325"/>
      <c r="D8" s="325"/>
      <c r="E8" s="325"/>
      <c r="F8" s="325"/>
      <c r="G8" s="125"/>
    </row>
    <row r="9" spans="1:7" ht="24" x14ac:dyDescent="0.45">
      <c r="A9" s="14" t="s">
        <v>42</v>
      </c>
      <c r="B9" s="326"/>
      <c r="C9" s="326"/>
      <c r="D9" s="326"/>
      <c r="E9" s="326"/>
      <c r="F9" s="326"/>
      <c r="G9" s="125"/>
    </row>
    <row r="10" spans="1:7" ht="24" x14ac:dyDescent="0.45">
      <c r="A10" s="15" t="s">
        <v>44</v>
      </c>
      <c r="B10" s="327"/>
      <c r="C10" s="327"/>
      <c r="D10" s="327"/>
      <c r="E10" s="327"/>
      <c r="F10" s="327"/>
      <c r="G10" s="125"/>
    </row>
    <row r="11" spans="1:7" ht="24" x14ac:dyDescent="0.45">
      <c r="A11" s="14" t="s">
        <v>43</v>
      </c>
      <c r="B11" s="322"/>
      <c r="C11" s="322"/>
      <c r="D11" s="322"/>
      <c r="E11" s="322"/>
      <c r="F11" s="322"/>
      <c r="G11" s="125"/>
    </row>
    <row r="12" spans="1:7" ht="24" x14ac:dyDescent="0.45">
      <c r="A12" s="14" t="s">
        <v>239</v>
      </c>
      <c r="B12" s="320">
        <f>D549</f>
        <v>0</v>
      </c>
      <c r="C12" s="320"/>
      <c r="D12" s="320"/>
      <c r="E12" s="320"/>
      <c r="F12" s="320"/>
      <c r="G12" s="125"/>
    </row>
    <row r="13" spans="1:7" ht="22.5" x14ac:dyDescent="0.45">
      <c r="D13" s="321"/>
      <c r="E13" s="321"/>
      <c r="F13" s="321"/>
      <c r="G13" s="32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4" t="s">
        <v>30</v>
      </c>
      <c r="B17" s="305" t="s">
        <v>31</v>
      </c>
      <c r="C17" s="305"/>
      <c r="D17" s="305" t="s">
        <v>46</v>
      </c>
      <c r="E17" s="306" t="s">
        <v>310</v>
      </c>
      <c r="F17" s="306" t="s">
        <v>358</v>
      </c>
    </row>
    <row r="18" spans="1:8" ht="16.5" customHeight="1" x14ac:dyDescent="0.3">
      <c r="A18" s="304"/>
      <c r="B18" s="41" t="s">
        <v>34</v>
      </c>
      <c r="C18" s="41" t="s">
        <v>33</v>
      </c>
      <c r="D18" s="305"/>
      <c r="E18" s="306"/>
      <c r="F18" s="30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4" t="s">
        <v>379</v>
      </c>
      <c r="B38" s="315"/>
      <c r="C38" s="315"/>
      <c r="D38" s="315"/>
      <c r="E38" s="315"/>
      <c r="F38" s="31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4" t="s">
        <v>30</v>
      </c>
      <c r="B50" s="305" t="s">
        <v>31</v>
      </c>
      <c r="C50" s="305"/>
      <c r="D50" s="305" t="s">
        <v>46</v>
      </c>
      <c r="E50" s="306" t="s">
        <v>310</v>
      </c>
      <c r="F50" s="306" t="s">
        <v>360</v>
      </c>
      <c r="G50" s="127"/>
    </row>
    <row r="51" spans="1:7" ht="16.5" customHeight="1" x14ac:dyDescent="0.3">
      <c r="A51" s="304"/>
      <c r="B51" s="41" t="s">
        <v>34</v>
      </c>
      <c r="C51" s="41" t="s">
        <v>33</v>
      </c>
      <c r="D51" s="305"/>
      <c r="E51" s="306"/>
      <c r="F51" s="30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4" t="s">
        <v>379</v>
      </c>
      <c r="B94" s="315"/>
      <c r="C94" s="315"/>
      <c r="D94" s="315"/>
      <c r="E94" s="315"/>
      <c r="F94" s="31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4" t="s">
        <v>30</v>
      </c>
      <c r="B107" s="305" t="s">
        <v>31</v>
      </c>
      <c r="C107" s="305"/>
      <c r="D107" s="305" t="s">
        <v>46</v>
      </c>
      <c r="E107" s="306" t="s">
        <v>310</v>
      </c>
      <c r="F107" s="306" t="s">
        <v>360</v>
      </c>
    </row>
    <row r="108" spans="1:7" ht="16.5" customHeight="1" x14ac:dyDescent="0.3">
      <c r="A108" s="304"/>
      <c r="B108" s="41" t="s">
        <v>34</v>
      </c>
      <c r="C108" s="41" t="s">
        <v>33</v>
      </c>
      <c r="D108" s="305"/>
      <c r="E108" s="306"/>
      <c r="F108" s="30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7" t="s">
        <v>379</v>
      </c>
      <c r="B148" s="318"/>
      <c r="C148" s="318"/>
      <c r="D148" s="31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4" t="s">
        <v>30</v>
      </c>
      <c r="B162" s="305" t="s">
        <v>31</v>
      </c>
      <c r="C162" s="305"/>
      <c r="D162" s="305" t="s">
        <v>46</v>
      </c>
      <c r="E162" s="306" t="s">
        <v>310</v>
      </c>
      <c r="F162" s="306" t="s">
        <v>360</v>
      </c>
      <c r="G162" s="127"/>
    </row>
    <row r="163" spans="1:7" ht="16.5" customHeight="1" x14ac:dyDescent="0.3">
      <c r="A163" s="304"/>
      <c r="B163" s="41" t="s">
        <v>34</v>
      </c>
      <c r="C163" s="41" t="s">
        <v>33</v>
      </c>
      <c r="D163" s="305"/>
      <c r="E163" s="306"/>
      <c r="F163" s="30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0" t="s">
        <v>379</v>
      </c>
      <c r="B195" s="310"/>
      <c r="C195" s="310"/>
      <c r="D195" s="310"/>
      <c r="E195" s="310"/>
      <c r="F195" s="31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4" t="s">
        <v>30</v>
      </c>
      <c r="B209" s="305" t="s">
        <v>31</v>
      </c>
      <c r="C209" s="305"/>
      <c r="D209" s="305" t="s">
        <v>46</v>
      </c>
      <c r="E209" s="306" t="s">
        <v>310</v>
      </c>
      <c r="F209" s="306" t="s">
        <v>360</v>
      </c>
      <c r="G209" s="127"/>
    </row>
    <row r="210" spans="1:7" ht="16.5" customHeight="1" x14ac:dyDescent="0.3">
      <c r="A210" s="304"/>
      <c r="B210" s="41" t="s">
        <v>34</v>
      </c>
      <c r="C210" s="41" t="s">
        <v>33</v>
      </c>
      <c r="D210" s="305"/>
      <c r="E210" s="306"/>
      <c r="F210" s="30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0" t="s">
        <v>379</v>
      </c>
      <c r="B256" s="310"/>
      <c r="C256" s="310"/>
      <c r="D256" s="310"/>
      <c r="E256" s="310"/>
      <c r="F256" s="31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4" t="s">
        <v>30</v>
      </c>
      <c r="B270" s="305" t="s">
        <v>31</v>
      </c>
      <c r="C270" s="305"/>
      <c r="D270" s="305" t="s">
        <v>46</v>
      </c>
      <c r="E270" s="306" t="s">
        <v>310</v>
      </c>
      <c r="F270" s="306" t="s">
        <v>360</v>
      </c>
      <c r="G270" s="214"/>
    </row>
    <row r="271" spans="1:7" s="16" customFormat="1" ht="16.5" customHeight="1" x14ac:dyDescent="0.3">
      <c r="A271" s="304"/>
      <c r="B271" s="41" t="s">
        <v>34</v>
      </c>
      <c r="C271" s="41" t="s">
        <v>33</v>
      </c>
      <c r="D271" s="305"/>
      <c r="E271" s="306"/>
      <c r="F271" s="30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1" t="s">
        <v>396</v>
      </c>
      <c r="B308" s="312"/>
      <c r="C308" s="312"/>
      <c r="D308" s="312"/>
      <c r="E308" s="312"/>
      <c r="F308" s="31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4" t="s">
        <v>30</v>
      </c>
      <c r="B322" s="305" t="s">
        <v>31</v>
      </c>
      <c r="C322" s="305"/>
      <c r="D322" s="305" t="s">
        <v>46</v>
      </c>
      <c r="E322" s="306" t="s">
        <v>310</v>
      </c>
      <c r="F322" s="306" t="s">
        <v>360</v>
      </c>
      <c r="G322" s="127"/>
    </row>
    <row r="323" spans="1:7" ht="16.5" customHeight="1" x14ac:dyDescent="0.3">
      <c r="A323" s="304"/>
      <c r="B323" s="41" t="s">
        <v>34</v>
      </c>
      <c r="C323" s="41" t="s">
        <v>33</v>
      </c>
      <c r="D323" s="305"/>
      <c r="E323" s="306"/>
      <c r="F323" s="30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1" t="s">
        <v>379</v>
      </c>
      <c r="B349" s="312"/>
      <c r="C349" s="312"/>
      <c r="D349" s="312"/>
      <c r="E349" s="312"/>
      <c r="F349" s="31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4" t="s">
        <v>30</v>
      </c>
      <c r="B362" s="305" t="s">
        <v>31</v>
      </c>
      <c r="C362" s="305"/>
      <c r="D362" s="305" t="s">
        <v>46</v>
      </c>
      <c r="E362" s="306" t="s">
        <v>310</v>
      </c>
      <c r="F362" s="306" t="s">
        <v>360</v>
      </c>
      <c r="G362" s="127"/>
    </row>
    <row r="363" spans="1:7" ht="16.5" customHeight="1" x14ac:dyDescent="0.3">
      <c r="A363" s="304"/>
      <c r="B363" s="41" t="s">
        <v>34</v>
      </c>
      <c r="C363" s="41" t="s">
        <v>33</v>
      </c>
      <c r="D363" s="305"/>
      <c r="E363" s="306"/>
      <c r="F363" s="30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0" t="s">
        <v>379</v>
      </c>
      <c r="B383" s="310"/>
      <c r="C383" s="310"/>
      <c r="D383" s="310"/>
      <c r="E383" s="310"/>
      <c r="F383" s="31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4" t="s">
        <v>30</v>
      </c>
      <c r="B395" s="305" t="s">
        <v>31</v>
      </c>
      <c r="C395" s="305"/>
      <c r="D395" s="305" t="s">
        <v>46</v>
      </c>
      <c r="E395" s="306" t="s">
        <v>310</v>
      </c>
      <c r="F395" s="306" t="s">
        <v>360</v>
      </c>
      <c r="G395" s="127"/>
    </row>
    <row r="396" spans="1:7" ht="16.5" customHeight="1" x14ac:dyDescent="0.3">
      <c r="A396" s="304"/>
      <c r="B396" s="41" t="s">
        <v>34</v>
      </c>
      <c r="C396" s="41" t="s">
        <v>33</v>
      </c>
      <c r="D396" s="305"/>
      <c r="E396" s="306"/>
      <c r="F396" s="30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0" t="s">
        <v>379</v>
      </c>
      <c r="B435" s="310"/>
      <c r="C435" s="310"/>
      <c r="D435" s="310"/>
      <c r="E435" s="310"/>
      <c r="F435" s="31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4" t="s">
        <v>30</v>
      </c>
      <c r="B448" s="305" t="s">
        <v>31</v>
      </c>
      <c r="C448" s="305"/>
      <c r="D448" s="305" t="s">
        <v>46</v>
      </c>
      <c r="E448" s="306" t="s">
        <v>310</v>
      </c>
      <c r="F448" s="306" t="s">
        <v>360</v>
      </c>
      <c r="G448" s="127"/>
    </row>
    <row r="449" spans="1:6" ht="16.5" customHeight="1" x14ac:dyDescent="0.3">
      <c r="A449" s="304"/>
      <c r="B449" s="41" t="s">
        <v>34</v>
      </c>
      <c r="C449" s="41" t="s">
        <v>33</v>
      </c>
      <c r="D449" s="305"/>
      <c r="E449" s="306"/>
      <c r="F449" s="30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7" t="s">
        <v>379</v>
      </c>
      <c r="B471" s="308"/>
      <c r="C471" s="308"/>
      <c r="D471" s="308"/>
      <c r="E471" s="308"/>
      <c r="F471" s="30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09" t="s">
        <v>367</v>
      </c>
      <c r="B483" s="309"/>
      <c r="C483" s="309"/>
      <c r="D483" s="309"/>
      <c r="E483" s="185"/>
      <c r="F483" s="201"/>
    </row>
    <row r="484" spans="1:7" x14ac:dyDescent="0.3">
      <c r="A484" s="74">
        <f>B11</f>
        <v>0</v>
      </c>
      <c r="B484" s="124"/>
      <c r="C484" s="135"/>
      <c r="D484" s="124"/>
    </row>
    <row r="485" spans="1:7" ht="16.5" customHeight="1" x14ac:dyDescent="0.3">
      <c r="A485" s="304" t="s">
        <v>30</v>
      </c>
      <c r="B485" s="305" t="s">
        <v>31</v>
      </c>
      <c r="C485" s="305"/>
      <c r="D485" s="305" t="s">
        <v>46</v>
      </c>
      <c r="E485" s="306" t="s">
        <v>310</v>
      </c>
      <c r="F485" s="306" t="s">
        <v>360</v>
      </c>
      <c r="G485" s="127"/>
    </row>
    <row r="486" spans="1:7" ht="16.5" customHeight="1" x14ac:dyDescent="0.3">
      <c r="A486" s="304"/>
      <c r="B486" s="41" t="s">
        <v>34</v>
      </c>
      <c r="C486" s="41" t="s">
        <v>33</v>
      </c>
      <c r="D486" s="305"/>
      <c r="E486" s="306"/>
      <c r="F486" s="30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4" t="s">
        <v>30</v>
      </c>
      <c r="B507" s="305" t="s">
        <v>31</v>
      </c>
      <c r="C507" s="305"/>
      <c r="D507" s="305" t="s">
        <v>46</v>
      </c>
      <c r="E507" s="306" t="s">
        <v>310</v>
      </c>
      <c r="F507" s="306" t="s">
        <v>360</v>
      </c>
      <c r="G507" s="127"/>
    </row>
    <row r="508" spans="1:7" ht="16.5" customHeight="1" x14ac:dyDescent="0.3">
      <c r="A508" s="304"/>
      <c r="B508" s="41" t="s">
        <v>34</v>
      </c>
      <c r="C508" s="41" t="s">
        <v>33</v>
      </c>
      <c r="D508" s="305"/>
      <c r="E508" s="306"/>
      <c r="F508" s="30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4" t="s">
        <v>30</v>
      </c>
      <c r="B518" s="305" t="s">
        <v>31</v>
      </c>
      <c r="C518" s="305"/>
      <c r="D518" s="305" t="s">
        <v>46</v>
      </c>
      <c r="E518" s="306" t="s">
        <v>310</v>
      </c>
      <c r="F518" s="306" t="s">
        <v>360</v>
      </c>
      <c r="G518" s="127"/>
    </row>
    <row r="519" spans="1:7" ht="16.5" customHeight="1" x14ac:dyDescent="0.3">
      <c r="A519" s="304"/>
      <c r="B519" s="41" t="s">
        <v>34</v>
      </c>
      <c r="C519" s="41" t="s">
        <v>33</v>
      </c>
      <c r="D519" s="305"/>
      <c r="E519" s="306"/>
      <c r="F519" s="30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4" t="s">
        <v>30</v>
      </c>
      <c r="B538" s="305" t="s">
        <v>31</v>
      </c>
      <c r="C538" s="305"/>
      <c r="D538" s="305" t="s">
        <v>46</v>
      </c>
      <c r="E538" s="306" t="s">
        <v>310</v>
      </c>
      <c r="F538" s="306" t="s">
        <v>360</v>
      </c>
      <c r="G538" s="127"/>
    </row>
    <row r="539" spans="1:7" ht="16.5" customHeight="1" x14ac:dyDescent="0.3">
      <c r="A539" s="304"/>
      <c r="B539" s="41" t="s">
        <v>34</v>
      </c>
      <c r="C539" s="41" t="s">
        <v>33</v>
      </c>
      <c r="D539" s="305"/>
      <c r="E539" s="306"/>
      <c r="F539" s="30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3"/>
      <c r="E1" s="323"/>
      <c r="F1" s="323"/>
      <c r="G1" s="32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4" t="s">
        <v>50</v>
      </c>
      <c r="B6" s="344"/>
      <c r="C6" s="344"/>
      <c r="D6" s="344"/>
      <c r="E6" s="344"/>
      <c r="F6" s="344"/>
      <c r="G6" s="125"/>
    </row>
    <row r="7" spans="1:7" s="12" customFormat="1" ht="21.75" customHeight="1" x14ac:dyDescent="0.45">
      <c r="A7" s="325" t="str">
        <f>'A6 Exploitation'!A8:F8</f>
        <v>Menzel Bourguiba</v>
      </c>
      <c r="B7" s="325"/>
      <c r="C7" s="325"/>
      <c r="D7" s="325"/>
      <c r="E7" s="325"/>
      <c r="F7" s="325"/>
      <c r="G7" s="125"/>
    </row>
    <row r="8" spans="1:7" s="12" customFormat="1" ht="24" x14ac:dyDescent="0.45">
      <c r="A8" s="14" t="s">
        <v>42</v>
      </c>
      <c r="B8" s="345">
        <f>'A6 Exploitation'!B9:F9</f>
        <v>0</v>
      </c>
      <c r="C8" s="345"/>
      <c r="D8" s="345"/>
      <c r="E8" s="345"/>
      <c r="F8" s="345"/>
      <c r="G8" s="125"/>
    </row>
    <row r="9" spans="1:7" s="12" customFormat="1" ht="24" x14ac:dyDescent="0.45">
      <c r="A9" s="15" t="s">
        <v>44</v>
      </c>
      <c r="B9" s="346">
        <f>'A6 Exploitation'!B10:F10</f>
        <v>0</v>
      </c>
      <c r="C9" s="346"/>
      <c r="D9" s="346"/>
      <c r="E9" s="346"/>
      <c r="F9" s="346"/>
      <c r="G9" s="125"/>
    </row>
    <row r="10" spans="1:7" s="12" customFormat="1" ht="24" x14ac:dyDescent="0.45">
      <c r="A10" s="14" t="s">
        <v>43</v>
      </c>
      <c r="B10" s="343">
        <f>'A6 Exploitation'!B11:F11</f>
        <v>0</v>
      </c>
      <c r="C10" s="343"/>
      <c r="D10" s="343"/>
      <c r="E10" s="343"/>
      <c r="F10" s="343"/>
      <c r="G10" s="125"/>
    </row>
    <row r="11" spans="1:7" s="12" customFormat="1" ht="24" x14ac:dyDescent="0.45">
      <c r="A11" s="14" t="s">
        <v>294</v>
      </c>
      <c r="B11" s="342">
        <f>D199</f>
        <v>0</v>
      </c>
      <c r="C11" s="342"/>
      <c r="D11" s="342"/>
      <c r="E11" s="342"/>
      <c r="F11" s="342"/>
      <c r="G11" s="125"/>
    </row>
    <row r="12" spans="1:7" s="12" customFormat="1" ht="22.5" x14ac:dyDescent="0.45">
      <c r="A12" s="11"/>
      <c r="D12" s="321"/>
      <c r="E12" s="321"/>
      <c r="F12" s="321"/>
      <c r="G12" s="321"/>
    </row>
    <row r="13" spans="1:7" s="12" customFormat="1" ht="11.25" customHeight="1" x14ac:dyDescent="0.3">
      <c r="A13" s="304" t="s">
        <v>30</v>
      </c>
      <c r="B13" s="305" t="s">
        <v>31</v>
      </c>
      <c r="C13" s="305"/>
      <c r="D13" s="305" t="s">
        <v>46</v>
      </c>
      <c r="E13" s="305" t="s">
        <v>190</v>
      </c>
      <c r="F13" s="305" t="s">
        <v>191</v>
      </c>
      <c r="G13" s="112"/>
    </row>
    <row r="14" spans="1:7" s="12" customFormat="1" ht="12.75" customHeight="1" x14ac:dyDescent="0.3">
      <c r="A14" s="304"/>
      <c r="B14" s="34" t="s">
        <v>34</v>
      </c>
      <c r="C14" s="34" t="s">
        <v>33</v>
      </c>
      <c r="D14" s="305"/>
      <c r="E14" s="305"/>
      <c r="F14" s="305"/>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35"/>
      <c r="C22" s="336"/>
      <c r="D22" s="258">
        <f>SUM(B17:C21)</f>
        <v>0</v>
      </c>
    </row>
    <row r="23" spans="1:7" x14ac:dyDescent="0.3">
      <c r="A23" s="330" t="s">
        <v>295</v>
      </c>
      <c r="B23" s="331"/>
      <c r="C23" s="332"/>
      <c r="D23" s="33">
        <f>D22/(COUNT(B17:C21)*2)</f>
        <v>0</v>
      </c>
    </row>
    <row r="24" spans="1:7" s="22" customFormat="1" x14ac:dyDescent="0.3">
      <c r="A24" s="26"/>
      <c r="B24" s="27"/>
      <c r="C24" s="27"/>
      <c r="D24" s="28"/>
      <c r="G24" s="126"/>
    </row>
    <row r="25" spans="1:7" ht="19.5" x14ac:dyDescent="0.4">
      <c r="A25" s="328" t="s">
        <v>4</v>
      </c>
      <c r="B25" s="329"/>
      <c r="C25" s="329"/>
      <c r="D25" s="329"/>
      <c r="E25" s="329"/>
      <c r="F25" s="32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0" t="s">
        <v>36</v>
      </c>
      <c r="B33" s="331"/>
      <c r="C33" s="332"/>
      <c r="D33" s="257">
        <f>SUM(B26:C32)</f>
        <v>0</v>
      </c>
    </row>
    <row r="34" spans="1:7" x14ac:dyDescent="0.3">
      <c r="A34" s="330" t="s">
        <v>295</v>
      </c>
      <c r="B34" s="331"/>
      <c r="C34" s="332"/>
      <c r="D34" s="33">
        <f>D33/(COUNT(B26:C32)*2)</f>
        <v>0</v>
      </c>
    </row>
    <row r="35" spans="1:7" s="22" customFormat="1" x14ac:dyDescent="0.3">
      <c r="A35" s="26"/>
      <c r="B35" s="27"/>
      <c r="C35" s="27"/>
      <c r="D35" s="28"/>
      <c r="G35" s="126"/>
    </row>
    <row r="36" spans="1:7" s="22" customFormat="1" ht="19.5" x14ac:dyDescent="0.4">
      <c r="A36" s="328" t="s">
        <v>219</v>
      </c>
      <c r="B36" s="329"/>
      <c r="C36" s="329"/>
      <c r="D36" s="329"/>
      <c r="E36" s="329"/>
      <c r="F36" s="32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0" t="s">
        <v>36</v>
      </c>
      <c r="B42" s="331"/>
      <c r="C42" s="332"/>
      <c r="D42" s="257">
        <f>SUM(B37:C41)</f>
        <v>0</v>
      </c>
      <c r="E42" s="13"/>
      <c r="F42" s="13"/>
      <c r="G42" s="126"/>
    </row>
    <row r="43" spans="1:7" s="22" customFormat="1" x14ac:dyDescent="0.3">
      <c r="A43" s="330" t="s">
        <v>295</v>
      </c>
      <c r="B43" s="331"/>
      <c r="C43" s="332"/>
      <c r="D43" s="33">
        <f>D42/(COUNT(B37:C41)*2)</f>
        <v>0</v>
      </c>
      <c r="E43" s="13"/>
      <c r="F43" s="13"/>
      <c r="G43" s="126"/>
    </row>
    <row r="44" spans="1:7" s="22" customFormat="1" x14ac:dyDescent="0.3">
      <c r="A44" s="47"/>
      <c r="B44" s="48"/>
      <c r="C44" s="48"/>
      <c r="D44" s="49"/>
      <c r="G44" s="126"/>
    </row>
    <row r="45" spans="1:7" ht="19.5" x14ac:dyDescent="0.4">
      <c r="A45" s="340" t="s">
        <v>21</v>
      </c>
      <c r="B45" s="341"/>
      <c r="C45" s="341"/>
      <c r="D45" s="341"/>
      <c r="E45" s="341"/>
      <c r="F45" s="34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0" t="s">
        <v>36</v>
      </c>
      <c r="B52" s="331"/>
      <c r="C52" s="332"/>
      <c r="D52" s="257">
        <f>SUM(B46:C51)</f>
        <v>0</v>
      </c>
    </row>
    <row r="53" spans="1:7" x14ac:dyDescent="0.3">
      <c r="A53" s="330" t="s">
        <v>295</v>
      </c>
      <c r="B53" s="331"/>
      <c r="C53" s="332"/>
      <c r="D53" s="33">
        <f>D52/(COUNT(B46:C51)*2)</f>
        <v>0</v>
      </c>
    </row>
    <row r="54" spans="1:7" s="22" customFormat="1" x14ac:dyDescent="0.3">
      <c r="A54" s="26"/>
      <c r="B54" s="27"/>
      <c r="C54" s="27"/>
      <c r="D54" s="28"/>
      <c r="G54" s="126"/>
    </row>
    <row r="55" spans="1:7" ht="19.5" x14ac:dyDescent="0.4">
      <c r="A55" s="328" t="s">
        <v>8</v>
      </c>
      <c r="B55" s="329"/>
      <c r="C55" s="329"/>
      <c r="D55" s="329"/>
      <c r="E55" s="329"/>
      <c r="F55" s="32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0" t="s">
        <v>36</v>
      </c>
      <c r="B63" s="331"/>
      <c r="C63" s="332"/>
      <c r="D63" s="257">
        <f>SUM(B56:C62)</f>
        <v>0</v>
      </c>
    </row>
    <row r="64" spans="1:7" x14ac:dyDescent="0.3">
      <c r="A64" s="330" t="s">
        <v>295</v>
      </c>
      <c r="B64" s="331"/>
      <c r="C64" s="332"/>
      <c r="D64" s="33">
        <f>D63/(COUNT(B56:C62)*2)</f>
        <v>0</v>
      </c>
    </row>
    <row r="65" spans="1:7" s="22" customFormat="1" x14ac:dyDescent="0.3">
      <c r="A65" s="26"/>
      <c r="B65" s="27"/>
      <c r="C65" s="27"/>
      <c r="D65" s="28"/>
      <c r="G65" s="126"/>
    </row>
    <row r="66" spans="1:7" ht="19.5" x14ac:dyDescent="0.4">
      <c r="A66" s="328" t="s">
        <v>130</v>
      </c>
      <c r="B66" s="329"/>
      <c r="C66" s="329"/>
      <c r="D66" s="329"/>
      <c r="E66" s="329"/>
      <c r="F66" s="32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0" t="s">
        <v>36</v>
      </c>
      <c r="B84" s="331"/>
      <c r="C84" s="332"/>
      <c r="D84" s="257">
        <f>SUM(B67:C83)</f>
        <v>0</v>
      </c>
    </row>
    <row r="85" spans="1:7" x14ac:dyDescent="0.3">
      <c r="A85" s="330" t="s">
        <v>295</v>
      </c>
      <c r="B85" s="331"/>
      <c r="C85" s="332"/>
      <c r="D85" s="33">
        <f>D84/(COUNT(B67:C83)*2)</f>
        <v>0</v>
      </c>
    </row>
    <row r="86" spans="1:7" s="22" customFormat="1" x14ac:dyDescent="0.3">
      <c r="A86" s="26"/>
      <c r="B86" s="27"/>
      <c r="C86" s="27"/>
      <c r="D86" s="28"/>
      <c r="G86" s="126"/>
    </row>
    <row r="87" spans="1:7" ht="19.5" x14ac:dyDescent="0.4">
      <c r="A87" s="328" t="s">
        <v>211</v>
      </c>
      <c r="B87" s="329"/>
      <c r="C87" s="329"/>
      <c r="D87" s="329"/>
      <c r="E87" s="329"/>
      <c r="F87" s="32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0" t="s">
        <v>36</v>
      </c>
      <c r="B102" s="331"/>
      <c r="C102" s="332"/>
      <c r="D102" s="257">
        <f>SUM(B88:C101)</f>
        <v>0</v>
      </c>
    </row>
    <row r="103" spans="1:7" x14ac:dyDescent="0.3">
      <c r="A103" s="330" t="s">
        <v>295</v>
      </c>
      <c r="B103" s="331"/>
      <c r="C103" s="33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8" t="s">
        <v>212</v>
      </c>
      <c r="B106" s="329"/>
      <c r="C106" s="329"/>
      <c r="D106" s="329"/>
      <c r="E106" s="329"/>
      <c r="F106" s="32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0" t="s">
        <v>36</v>
      </c>
      <c r="B118" s="331"/>
      <c r="C118" s="332"/>
      <c r="D118" s="257">
        <f>SUM(B107:C117)</f>
        <v>0</v>
      </c>
      <c r="E118" s="13"/>
      <c r="F118" s="13"/>
      <c r="G118" s="126"/>
    </row>
    <row r="119" spans="1:7" s="22" customFormat="1" x14ac:dyDescent="0.3">
      <c r="A119" s="330" t="s">
        <v>295</v>
      </c>
      <c r="B119" s="331"/>
      <c r="C119" s="332"/>
      <c r="D119" s="33">
        <f>D118/(COUNT(B107:C117)*2)</f>
        <v>0</v>
      </c>
      <c r="E119" s="13"/>
      <c r="F119" s="13"/>
      <c r="G119" s="126"/>
    </row>
    <row r="120" spans="1:7" s="22" customFormat="1" x14ac:dyDescent="0.3">
      <c r="A120" s="26"/>
      <c r="B120" s="27"/>
      <c r="C120" s="27"/>
      <c r="D120" s="28"/>
      <c r="G120" s="126"/>
    </row>
    <row r="121" spans="1:7" ht="19.5" x14ac:dyDescent="0.4">
      <c r="A121" s="328" t="s">
        <v>185</v>
      </c>
      <c r="B121" s="329"/>
      <c r="C121" s="329"/>
      <c r="D121" s="329"/>
      <c r="E121" s="329"/>
      <c r="F121" s="32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0" t="s">
        <v>36</v>
      </c>
      <c r="B133" s="331"/>
      <c r="C133" s="332"/>
      <c r="D133" s="257">
        <f>SUM(B122:C132)</f>
        <v>0</v>
      </c>
    </row>
    <row r="134" spans="1:7" x14ac:dyDescent="0.3">
      <c r="A134" s="330" t="s">
        <v>295</v>
      </c>
      <c r="B134" s="331"/>
      <c r="C134" s="332"/>
      <c r="D134" s="32">
        <f>D133/(COUNT(B122:C132)*2)</f>
        <v>0</v>
      </c>
    </row>
    <row r="135" spans="1:7" s="22" customFormat="1" x14ac:dyDescent="0.3">
      <c r="A135" s="26"/>
      <c r="B135" s="27"/>
      <c r="C135" s="27"/>
      <c r="D135" s="31"/>
      <c r="G135" s="126"/>
    </row>
    <row r="136" spans="1:7" ht="19.5" x14ac:dyDescent="0.4">
      <c r="A136" s="328" t="s">
        <v>71</v>
      </c>
      <c r="B136" s="329"/>
      <c r="C136" s="329"/>
      <c r="D136" s="329"/>
      <c r="E136" s="329"/>
      <c r="F136" s="32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0" t="s">
        <v>36</v>
      </c>
      <c r="B149" s="331"/>
      <c r="C149" s="332"/>
      <c r="D149" s="257">
        <f>SUM(B137:C148)</f>
        <v>0</v>
      </c>
    </row>
    <row r="150" spans="1:7" x14ac:dyDescent="0.3">
      <c r="A150" s="330" t="s">
        <v>295</v>
      </c>
      <c r="B150" s="331"/>
      <c r="C150" s="332"/>
      <c r="D150" s="33">
        <f>D149/(COUNT(B137:C148)*2)</f>
        <v>0</v>
      </c>
    </row>
    <row r="151" spans="1:7" s="22" customFormat="1" x14ac:dyDescent="0.3">
      <c r="A151" s="26"/>
      <c r="B151" s="27"/>
      <c r="C151" s="27"/>
      <c r="D151" s="28"/>
      <c r="G151" s="126"/>
    </row>
    <row r="152" spans="1:7" ht="19.5" x14ac:dyDescent="0.4">
      <c r="A152" s="328" t="s">
        <v>217</v>
      </c>
      <c r="B152" s="329"/>
      <c r="C152" s="329"/>
      <c r="D152" s="329"/>
      <c r="E152" s="329"/>
      <c r="F152" s="32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0" t="s">
        <v>36</v>
      </c>
      <c r="B161" s="335"/>
      <c r="C161" s="336"/>
      <c r="D161" s="258">
        <f>SUM(B153:C160)</f>
        <v>0</v>
      </c>
    </row>
    <row r="162" spans="1:7" x14ac:dyDescent="0.3">
      <c r="A162" s="330" t="s">
        <v>295</v>
      </c>
      <c r="B162" s="331"/>
      <c r="C162" s="332"/>
      <c r="D162" s="33">
        <f>D161/(COUNT(B153:C160)*2)</f>
        <v>0</v>
      </c>
    </row>
    <row r="163" spans="1:7" s="22" customFormat="1" x14ac:dyDescent="0.3">
      <c r="A163" s="26"/>
      <c r="B163" s="27"/>
      <c r="C163" s="29"/>
      <c r="D163" s="30"/>
      <c r="G163" s="126"/>
    </row>
    <row r="164" spans="1:7" ht="19.5" x14ac:dyDescent="0.4">
      <c r="A164" s="328" t="s">
        <v>77</v>
      </c>
      <c r="B164" s="329"/>
      <c r="C164" s="329"/>
      <c r="D164" s="329"/>
      <c r="E164" s="329"/>
      <c r="F164" s="32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0" t="s">
        <v>36</v>
      </c>
      <c r="B169" s="331"/>
      <c r="C169" s="332"/>
      <c r="D169" s="257">
        <f>SUM(B165:C168)</f>
        <v>0</v>
      </c>
    </row>
    <row r="170" spans="1:7" x14ac:dyDescent="0.3">
      <c r="A170" s="330" t="s">
        <v>295</v>
      </c>
      <c r="B170" s="331"/>
      <c r="C170" s="332"/>
      <c r="D170" s="33">
        <f>D169/(COUNT(B165:C168)*2)</f>
        <v>0</v>
      </c>
    </row>
    <row r="171" spans="1:7" s="22" customFormat="1" x14ac:dyDescent="0.3">
      <c r="A171" s="26"/>
      <c r="B171" s="27"/>
      <c r="C171" s="27"/>
      <c r="D171" s="28"/>
      <c r="G171" s="126"/>
    </row>
    <row r="172" spans="1:7" ht="19.5" x14ac:dyDescent="0.4">
      <c r="A172" s="333" t="s">
        <v>17</v>
      </c>
      <c r="B172" s="334"/>
      <c r="C172" s="334"/>
      <c r="D172" s="334"/>
      <c r="E172" s="334"/>
      <c r="F172" s="33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0" t="s">
        <v>36</v>
      </c>
      <c r="B177" s="331"/>
      <c r="C177" s="332"/>
      <c r="D177" s="257">
        <f>SUM(B173:C176)</f>
        <v>0</v>
      </c>
    </row>
    <row r="178" spans="1:7" x14ac:dyDescent="0.3">
      <c r="A178" s="330" t="s">
        <v>295</v>
      </c>
      <c r="B178" s="331"/>
      <c r="C178" s="332"/>
      <c r="D178" s="33">
        <f>D177/(COUNT(B173:C176)*2)</f>
        <v>0</v>
      </c>
    </row>
    <row r="179" spans="1:7" s="22" customFormat="1" x14ac:dyDescent="0.3">
      <c r="A179" s="26"/>
      <c r="B179" s="27"/>
      <c r="C179" s="27"/>
      <c r="D179" s="28"/>
      <c r="G179" s="126"/>
    </row>
    <row r="180" spans="1:7" ht="19.5" x14ac:dyDescent="0.4">
      <c r="A180" s="328" t="s">
        <v>78</v>
      </c>
      <c r="B180" s="329"/>
      <c r="C180" s="329"/>
      <c r="D180" s="329"/>
      <c r="E180" s="329"/>
      <c r="F180" s="32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0" t="s">
        <v>36</v>
      </c>
      <c r="B186" s="331"/>
      <c r="C186" s="332"/>
      <c r="D186" s="257">
        <f>SUM(B181:C185)</f>
        <v>0</v>
      </c>
    </row>
    <row r="187" spans="1:7" x14ac:dyDescent="0.3">
      <c r="A187" s="330" t="s">
        <v>295</v>
      </c>
      <c r="B187" s="331"/>
      <c r="C187" s="332"/>
      <c r="D187" s="33">
        <f>D186/(COUNT(B181:C185)*2)</f>
        <v>0</v>
      </c>
    </row>
    <row r="188" spans="1:7" s="22" customFormat="1" x14ac:dyDescent="0.3">
      <c r="A188" s="26"/>
      <c r="B188" s="27"/>
      <c r="C188" s="27"/>
      <c r="D188" s="28"/>
      <c r="G188" s="126"/>
    </row>
    <row r="189" spans="1:7" ht="19.5" x14ac:dyDescent="0.4">
      <c r="A189" s="328" t="s">
        <v>216</v>
      </c>
      <c r="B189" s="329"/>
      <c r="C189" s="329"/>
      <c r="D189" s="329"/>
      <c r="E189" s="329"/>
      <c r="F189" s="32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0" t="s">
        <v>36</v>
      </c>
      <c r="B194" s="331"/>
      <c r="C194" s="332"/>
      <c r="D194" s="54">
        <f>SUM(B190:C193)</f>
        <v>0</v>
      </c>
    </row>
    <row r="195" spans="1:6" x14ac:dyDescent="0.3">
      <c r="A195" s="330" t="s">
        <v>295</v>
      </c>
      <c r="B195" s="331"/>
      <c r="C195" s="332"/>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8" zoomScaleSheetLayoutView="88" workbookViewId="0">
      <selection activeCell="B10" sqref="B10:F1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3"/>
      <c r="E1" s="323"/>
      <c r="F1" s="323"/>
      <c r="G1" s="32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4" t="s">
        <v>179</v>
      </c>
      <c r="B7" s="324"/>
      <c r="C7" s="324"/>
      <c r="D7" s="324"/>
      <c r="E7" s="324"/>
      <c r="F7" s="324"/>
      <c r="G7" s="125"/>
    </row>
    <row r="8" spans="1:7" ht="29.25" x14ac:dyDescent="0.45">
      <c r="A8" s="325" t="str">
        <f>'Page de garde'!D18</f>
        <v>Menzel Bourguiba</v>
      </c>
      <c r="B8" s="325"/>
      <c r="C8" s="325"/>
      <c r="D8" s="325"/>
      <c r="E8" s="325"/>
      <c r="F8" s="325"/>
      <c r="G8" s="125"/>
    </row>
    <row r="9" spans="1:7" ht="24" x14ac:dyDescent="0.45">
      <c r="A9" s="14" t="s">
        <v>42</v>
      </c>
      <c r="B9" s="326" t="s">
        <v>409</v>
      </c>
      <c r="C9" s="326"/>
      <c r="D9" s="326"/>
      <c r="E9" s="326"/>
      <c r="F9" s="326"/>
      <c r="G9" s="125"/>
    </row>
    <row r="10" spans="1:7" ht="24" x14ac:dyDescent="0.45">
      <c r="A10" s="15" t="s">
        <v>44</v>
      </c>
      <c r="B10" s="327" t="s">
        <v>410</v>
      </c>
      <c r="C10" s="327"/>
      <c r="D10" s="327"/>
      <c r="E10" s="327"/>
      <c r="F10" s="327"/>
      <c r="G10" s="125"/>
    </row>
    <row r="11" spans="1:7" ht="24" x14ac:dyDescent="0.45">
      <c r="A11" s="14" t="s">
        <v>43</v>
      </c>
      <c r="B11" s="322">
        <v>43181</v>
      </c>
      <c r="C11" s="322"/>
      <c r="D11" s="322"/>
      <c r="E11" s="322"/>
      <c r="F11" s="322"/>
      <c r="G11" s="125"/>
    </row>
    <row r="12" spans="1:7" ht="24" x14ac:dyDescent="0.45">
      <c r="A12" s="14" t="s">
        <v>239</v>
      </c>
      <c r="B12" s="320">
        <f>D549</f>
        <v>0.93288590604026844</v>
      </c>
      <c r="C12" s="320"/>
      <c r="D12" s="320"/>
      <c r="E12" s="320"/>
      <c r="F12" s="320"/>
      <c r="G12" s="125"/>
    </row>
    <row r="13" spans="1:7" ht="22.5" x14ac:dyDescent="0.45">
      <c r="D13" s="321"/>
      <c r="E13" s="321"/>
      <c r="F13" s="321"/>
      <c r="G13" s="32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43181</v>
      </c>
      <c r="B16" s="188"/>
      <c r="C16" s="188"/>
      <c r="D16" s="188"/>
      <c r="E16" s="188"/>
      <c r="F16" s="202"/>
    </row>
    <row r="17" spans="1:8" ht="16.5" customHeight="1" x14ac:dyDescent="0.3">
      <c r="A17" s="304" t="s">
        <v>30</v>
      </c>
      <c r="B17" s="305" t="s">
        <v>31</v>
      </c>
      <c r="C17" s="305"/>
      <c r="D17" s="305" t="s">
        <v>46</v>
      </c>
      <c r="E17" s="306" t="s">
        <v>310</v>
      </c>
      <c r="F17" s="306" t="s">
        <v>358</v>
      </c>
    </row>
    <row r="18" spans="1:8" ht="16.5" customHeight="1" x14ac:dyDescent="0.3">
      <c r="A18" s="304"/>
      <c r="B18" s="41" t="s">
        <v>34</v>
      </c>
      <c r="C18" s="41" t="s">
        <v>33</v>
      </c>
      <c r="D18" s="305"/>
      <c r="E18" s="306"/>
      <c r="F18" s="30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294" t="s">
        <v>434</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4" t="s">
        <v>379</v>
      </c>
      <c r="B38" s="315"/>
      <c r="C38" s="315"/>
      <c r="D38" s="315"/>
      <c r="E38" s="315"/>
      <c r="F38" s="316"/>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43181</v>
      </c>
      <c r="B49" s="124"/>
      <c r="C49" s="135"/>
      <c r="D49" s="124"/>
    </row>
    <row r="50" spans="1:7" x14ac:dyDescent="0.3">
      <c r="A50" s="304" t="s">
        <v>30</v>
      </c>
      <c r="B50" s="305" t="s">
        <v>31</v>
      </c>
      <c r="C50" s="305"/>
      <c r="D50" s="305" t="s">
        <v>46</v>
      </c>
      <c r="E50" s="306" t="s">
        <v>310</v>
      </c>
      <c r="F50" s="306" t="s">
        <v>360</v>
      </c>
      <c r="G50" s="127"/>
    </row>
    <row r="51" spans="1:7" x14ac:dyDescent="0.3">
      <c r="A51" s="304"/>
      <c r="B51" s="41" t="s">
        <v>34</v>
      </c>
      <c r="C51" s="41" t="s">
        <v>33</v>
      </c>
      <c r="D51" s="305"/>
      <c r="E51" s="306"/>
      <c r="F51" s="306"/>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66" x14ac:dyDescent="0.3">
      <c r="A65" s="247" t="s">
        <v>376</v>
      </c>
      <c r="B65" s="130">
        <v>2</v>
      </c>
      <c r="C65" s="290" t="str">
        <f>IF(B65=0, -5, "0")</f>
        <v>0</v>
      </c>
      <c r="D65" s="149" t="s">
        <v>476</v>
      </c>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t="s">
        <v>411</v>
      </c>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2</v>
      </c>
      <c r="C76" s="131"/>
      <c r="D76" s="138" t="s">
        <v>412</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15.5" x14ac:dyDescent="0.3">
      <c r="A92" s="70" t="s">
        <v>384</v>
      </c>
      <c r="B92" s="130">
        <v>1</v>
      </c>
      <c r="C92" s="218"/>
      <c r="D92" s="147" t="s">
        <v>470</v>
      </c>
      <c r="E92" s="106"/>
      <c r="F92" s="204"/>
    </row>
    <row r="93" spans="1:7" x14ac:dyDescent="0.3">
      <c r="A93" s="4" t="s">
        <v>359</v>
      </c>
      <c r="B93" s="130">
        <v>2</v>
      </c>
      <c r="C93" s="130"/>
      <c r="D93" s="129"/>
      <c r="E93" s="94"/>
      <c r="F93" s="204"/>
    </row>
    <row r="94" spans="1:7" x14ac:dyDescent="0.3">
      <c r="A94" s="314" t="s">
        <v>379</v>
      </c>
      <c r="B94" s="315"/>
      <c r="C94" s="315"/>
      <c r="D94" s="315"/>
      <c r="E94" s="315"/>
      <c r="F94" s="316"/>
    </row>
    <row r="95" spans="1:7" ht="26.25" customHeight="1" x14ac:dyDescent="0.3">
      <c r="A95" s="229" t="s">
        <v>361</v>
      </c>
      <c r="B95" s="130">
        <v>2</v>
      </c>
      <c r="C95" s="230"/>
      <c r="D95" s="231"/>
      <c r="E95" s="106"/>
      <c r="F95" s="204"/>
    </row>
    <row r="96" spans="1:7" s="112" customFormat="1" ht="31.5" customHeight="1" x14ac:dyDescent="0.3">
      <c r="A96" s="55" t="s">
        <v>458</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65</v>
      </c>
    </row>
    <row r="103" spans="1:7" ht="18" x14ac:dyDescent="0.35">
      <c r="A103" s="42" t="s">
        <v>199</v>
      </c>
      <c r="B103" s="152"/>
      <c r="C103" s="153"/>
      <c r="D103" s="144">
        <f>D102/(COUNT(B88:C93,B53:C60,B65:C83,B95:C99)*2)</f>
        <v>0.98484848484848486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43181</v>
      </c>
      <c r="B106" s="124"/>
      <c r="C106" s="135"/>
      <c r="D106" s="124"/>
    </row>
    <row r="107" spans="1:7" x14ac:dyDescent="0.3">
      <c r="A107" s="304" t="s">
        <v>30</v>
      </c>
      <c r="B107" s="305" t="s">
        <v>31</v>
      </c>
      <c r="C107" s="305"/>
      <c r="D107" s="305" t="s">
        <v>46</v>
      </c>
      <c r="E107" s="306" t="s">
        <v>310</v>
      </c>
      <c r="F107" s="306" t="s">
        <v>360</v>
      </c>
    </row>
    <row r="108" spans="1:7" x14ac:dyDescent="0.3">
      <c r="A108" s="304"/>
      <c r="B108" s="41" t="s">
        <v>34</v>
      </c>
      <c r="C108" s="41" t="s">
        <v>33</v>
      </c>
      <c r="D108" s="305"/>
      <c r="E108" s="306"/>
      <c r="F108" s="30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66" x14ac:dyDescent="0.3">
      <c r="A121" s="4" t="s">
        <v>252</v>
      </c>
      <c r="B121" s="130">
        <v>1</v>
      </c>
      <c r="C121" s="130"/>
      <c r="D121" s="113" t="s">
        <v>459</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ht="82.5" x14ac:dyDescent="0.3">
      <c r="A126" s="70" t="s">
        <v>251</v>
      </c>
      <c r="B126" s="130">
        <v>1</v>
      </c>
      <c r="C126" s="130"/>
      <c r="D126" s="157" t="s">
        <v>449</v>
      </c>
      <c r="E126" s="94"/>
      <c r="F126" s="204"/>
    </row>
    <row r="127" spans="1:6" ht="82.5" x14ac:dyDescent="0.3">
      <c r="A127" s="191" t="s">
        <v>68</v>
      </c>
      <c r="B127" s="130" t="s">
        <v>32</v>
      </c>
      <c r="C127" s="213"/>
      <c r="D127" s="116" t="s">
        <v>471</v>
      </c>
      <c r="E127" s="95"/>
      <c r="F127" s="204"/>
    </row>
    <row r="128" spans="1:6" ht="82.5" x14ac:dyDescent="0.3">
      <c r="A128" s="4" t="s">
        <v>170</v>
      </c>
      <c r="B128" s="130">
        <v>0</v>
      </c>
      <c r="C128" s="131"/>
      <c r="D128" s="113" t="s">
        <v>413</v>
      </c>
      <c r="E128" s="95" t="s">
        <v>414</v>
      </c>
      <c r="F128" s="204"/>
    </row>
    <row r="129" spans="1:7" s="112" customFormat="1" ht="66.75" customHeight="1" x14ac:dyDescent="0.3">
      <c r="A129" s="238" t="s">
        <v>460</v>
      </c>
      <c r="B129" s="130">
        <v>2</v>
      </c>
      <c r="C129" s="292"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49.5" x14ac:dyDescent="0.3">
      <c r="A132" s="210" t="s">
        <v>157</v>
      </c>
      <c r="B132" s="130">
        <v>2</v>
      </c>
      <c r="C132" s="150" t="str">
        <f>IF(B132=0, -5, "0")</f>
        <v>0</v>
      </c>
      <c r="D132" s="295" t="s">
        <v>415</v>
      </c>
      <c r="E132" s="95"/>
      <c r="F132" s="204"/>
      <c r="G132" s="127"/>
    </row>
    <row r="133" spans="1:7" ht="36" customHeight="1" x14ac:dyDescent="0.35">
      <c r="A133" s="191" t="s">
        <v>399</v>
      </c>
      <c r="B133" s="130">
        <v>1</v>
      </c>
      <c r="C133" s="130"/>
      <c r="D133" s="235" t="s">
        <v>416</v>
      </c>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29</v>
      </c>
    </row>
    <row r="140" spans="1:7" x14ac:dyDescent="0.3">
      <c r="A140" s="5" t="s">
        <v>35</v>
      </c>
      <c r="B140" s="132"/>
      <c r="C140" s="133"/>
      <c r="D140" s="134">
        <f>D139/(COUNT(B121:C138)*2)</f>
        <v>0.8529411764705882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99" x14ac:dyDescent="0.3">
      <c r="A147" s="238" t="s">
        <v>404</v>
      </c>
      <c r="B147" s="130">
        <v>0</v>
      </c>
      <c r="C147" s="150">
        <f>IF(B147=0, -5, "0")</f>
        <v>-5</v>
      </c>
      <c r="D147" s="149" t="s">
        <v>417</v>
      </c>
      <c r="E147" s="116" t="s">
        <v>418</v>
      </c>
      <c r="F147" s="204"/>
      <c r="G147" s="127"/>
    </row>
    <row r="148" spans="1:7" s="112" customFormat="1" ht="18" customHeight="1" x14ac:dyDescent="0.35">
      <c r="A148" s="317" t="s">
        <v>379</v>
      </c>
      <c r="B148" s="318"/>
      <c r="C148" s="318"/>
      <c r="D148" s="31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458</v>
      </c>
      <c r="B150" s="130" t="s">
        <v>32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11</v>
      </c>
    </row>
    <row r="155" spans="1:7" x14ac:dyDescent="0.3">
      <c r="A155" s="5" t="s">
        <v>35</v>
      </c>
      <c r="B155" s="132"/>
      <c r="C155" s="133"/>
      <c r="D155" s="134">
        <f>D154/(COUNT(B143:C147,B149:C153)*2)</f>
        <v>0.55000000000000004</v>
      </c>
    </row>
    <row r="156" spans="1:7" x14ac:dyDescent="0.3">
      <c r="A156" s="145"/>
      <c r="B156" s="124"/>
      <c r="C156" s="135"/>
      <c r="D156" s="124"/>
    </row>
    <row r="157" spans="1:7" ht="18" x14ac:dyDescent="0.35">
      <c r="A157" s="42" t="s">
        <v>125</v>
      </c>
      <c r="B157" s="152"/>
      <c r="C157" s="153"/>
      <c r="D157" s="143">
        <f>SUM(D154,D117,D139)</f>
        <v>54</v>
      </c>
    </row>
    <row r="158" spans="1:7" ht="18" x14ac:dyDescent="0.35">
      <c r="A158" s="42" t="s">
        <v>200</v>
      </c>
      <c r="B158" s="152"/>
      <c r="C158" s="153"/>
      <c r="D158" s="144">
        <f>D157/(COUNT(B143:C147,B110:C116,B121:C138,B149:C153)*2)</f>
        <v>0.79411764705882348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43181</v>
      </c>
      <c r="B161" s="124"/>
      <c r="C161" s="135"/>
      <c r="D161" s="127"/>
    </row>
    <row r="162" spans="1:7" x14ac:dyDescent="0.3">
      <c r="A162" s="304" t="s">
        <v>30</v>
      </c>
      <c r="B162" s="305" t="s">
        <v>31</v>
      </c>
      <c r="C162" s="305"/>
      <c r="D162" s="305" t="s">
        <v>46</v>
      </c>
      <c r="E162" s="306" t="s">
        <v>310</v>
      </c>
      <c r="F162" s="306" t="s">
        <v>360</v>
      </c>
      <c r="G162" s="127"/>
    </row>
    <row r="163" spans="1:7" x14ac:dyDescent="0.3">
      <c r="A163" s="304"/>
      <c r="B163" s="41" t="s">
        <v>34</v>
      </c>
      <c r="C163" s="41" t="s">
        <v>33</v>
      </c>
      <c r="D163" s="305"/>
      <c r="E163" s="306"/>
      <c r="F163" s="30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t="s">
        <v>419</v>
      </c>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82.5" x14ac:dyDescent="0.3">
      <c r="A185" s="70" t="s">
        <v>136</v>
      </c>
      <c r="B185" s="130">
        <v>0</v>
      </c>
      <c r="C185" s="130"/>
      <c r="D185" s="147" t="s">
        <v>461</v>
      </c>
      <c r="E185" s="95" t="s">
        <v>450</v>
      </c>
      <c r="F185" s="204"/>
    </row>
    <row r="186" spans="1:7" ht="28.5" customHeight="1" x14ac:dyDescent="0.35">
      <c r="A186" s="266" t="s">
        <v>186</v>
      </c>
      <c r="B186" s="130">
        <v>2</v>
      </c>
      <c r="C186" s="136" t="str">
        <f>IF(B186=0, -10, "0")</f>
        <v>0</v>
      </c>
      <c r="D186" s="165" t="s">
        <v>419</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0" t="s">
        <v>379</v>
      </c>
      <c r="B195" s="310"/>
      <c r="C195" s="310"/>
      <c r="D195" s="310"/>
      <c r="E195" s="310"/>
      <c r="F195" s="310"/>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0.95652173913043481</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0.96666666666666667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43181</v>
      </c>
      <c r="B208" s="124"/>
      <c r="C208" s="135"/>
      <c r="D208" s="124"/>
    </row>
    <row r="209" spans="1:7" x14ac:dyDescent="0.3">
      <c r="A209" s="304" t="s">
        <v>30</v>
      </c>
      <c r="B209" s="305" t="s">
        <v>31</v>
      </c>
      <c r="C209" s="305"/>
      <c r="D209" s="305" t="s">
        <v>46</v>
      </c>
      <c r="E209" s="306" t="s">
        <v>310</v>
      </c>
      <c r="F209" s="306" t="s">
        <v>360</v>
      </c>
      <c r="G209" s="127"/>
    </row>
    <row r="210" spans="1:7" x14ac:dyDescent="0.3">
      <c r="A210" s="304"/>
      <c r="B210" s="41" t="s">
        <v>34</v>
      </c>
      <c r="C210" s="41" t="s">
        <v>33</v>
      </c>
      <c r="D210" s="305"/>
      <c r="E210" s="306"/>
      <c r="F210" s="306"/>
    </row>
    <row r="211" spans="1:7" ht="18" x14ac:dyDescent="0.3">
      <c r="A211" s="194" t="s">
        <v>145</v>
      </c>
      <c r="B211" s="195"/>
      <c r="C211" s="195"/>
      <c r="D211" s="195"/>
      <c r="E211" s="195"/>
      <c r="F211" s="197"/>
    </row>
    <row r="212" spans="1:7" ht="33" x14ac:dyDescent="0.3">
      <c r="A212" s="7" t="s">
        <v>53</v>
      </c>
      <c r="B212" s="130">
        <v>2</v>
      </c>
      <c r="C212" s="130"/>
      <c r="D212" s="95" t="s">
        <v>422</v>
      </c>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t="s">
        <v>419</v>
      </c>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0</v>
      </c>
      <c r="C226" s="130"/>
      <c r="D226" s="113" t="s">
        <v>420</v>
      </c>
      <c r="E226" s="116" t="s">
        <v>451</v>
      </c>
      <c r="F226" s="204"/>
      <c r="G226" s="127"/>
    </row>
    <row r="227" spans="1:7" ht="33" x14ac:dyDescent="0.3">
      <c r="A227" s="208" t="s">
        <v>314</v>
      </c>
      <c r="B227" s="130">
        <v>2</v>
      </c>
      <c r="C227" s="150" t="str">
        <f>IF(B227=0, -5, "0")</f>
        <v>0</v>
      </c>
      <c r="D227" s="95" t="s">
        <v>421</v>
      </c>
      <c r="E227" s="94"/>
      <c r="F227" s="204"/>
      <c r="G227" s="127"/>
    </row>
    <row r="228" spans="1:7" ht="28.5" customHeight="1" x14ac:dyDescent="0.3">
      <c r="A228" s="4" t="s">
        <v>173</v>
      </c>
      <c r="B228" s="130">
        <v>2</v>
      </c>
      <c r="C228" s="136"/>
      <c r="D228" s="113"/>
      <c r="E228" s="94"/>
      <c r="F228" s="204"/>
    </row>
    <row r="229" spans="1:7" ht="49.5" x14ac:dyDescent="0.3">
      <c r="A229" s="70" t="s">
        <v>160</v>
      </c>
      <c r="B229" s="130">
        <v>2</v>
      </c>
      <c r="C229" s="136"/>
      <c r="D229" s="113" t="s">
        <v>452</v>
      </c>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48.5" x14ac:dyDescent="0.3">
      <c r="A238" s="209" t="s">
        <v>66</v>
      </c>
      <c r="B238" s="130">
        <v>0</v>
      </c>
      <c r="C238" s="150">
        <f>IF(B238=0, -5, "0")</f>
        <v>-5</v>
      </c>
      <c r="D238" s="149" t="s">
        <v>472</v>
      </c>
      <c r="E238" s="113" t="s">
        <v>473</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82.5" x14ac:dyDescent="0.3">
      <c r="A242" s="70" t="s">
        <v>178</v>
      </c>
      <c r="B242" s="130">
        <v>1</v>
      </c>
      <c r="C242" s="130"/>
      <c r="D242" s="129" t="s">
        <v>462</v>
      </c>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0.66666666666666663</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0" t="s">
        <v>379</v>
      </c>
      <c r="B256" s="310"/>
      <c r="C256" s="310"/>
      <c r="D256" s="310"/>
      <c r="E256" s="310"/>
      <c r="F256" s="310"/>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68</v>
      </c>
    </row>
    <row r="266" spans="1:7" ht="18" x14ac:dyDescent="0.35">
      <c r="A266" s="57" t="s">
        <v>202</v>
      </c>
      <c r="B266" s="160"/>
      <c r="C266" s="161"/>
      <c r="D266" s="162">
        <f>D265/(COUNT(B226:C243,B248:C255,B212:C221,B257:C261)*2)</f>
        <v>0.85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43181</v>
      </c>
      <c r="B269" s="124"/>
      <c r="C269" s="135"/>
      <c r="D269" s="124"/>
      <c r="F269" s="206"/>
      <c r="G269" s="214"/>
    </row>
    <row r="270" spans="1:7" s="16" customFormat="1" x14ac:dyDescent="0.3">
      <c r="A270" s="304" t="s">
        <v>30</v>
      </c>
      <c r="B270" s="305" t="s">
        <v>31</v>
      </c>
      <c r="C270" s="305"/>
      <c r="D270" s="305" t="s">
        <v>46</v>
      </c>
      <c r="E270" s="306" t="s">
        <v>310</v>
      </c>
      <c r="F270" s="306" t="s">
        <v>360</v>
      </c>
      <c r="G270" s="214"/>
    </row>
    <row r="271" spans="1:7" s="16" customFormat="1" x14ac:dyDescent="0.3">
      <c r="A271" s="304"/>
      <c r="B271" s="41" t="s">
        <v>34</v>
      </c>
      <c r="C271" s="41" t="s">
        <v>33</v>
      </c>
      <c r="D271" s="305"/>
      <c r="E271" s="306"/>
      <c r="F271" s="306"/>
      <c r="G271" s="214"/>
    </row>
    <row r="272" spans="1:7" s="16" customFormat="1" ht="18" x14ac:dyDescent="0.3">
      <c r="A272" s="194" t="s">
        <v>72</v>
      </c>
      <c r="B272" s="195"/>
      <c r="C272" s="195"/>
      <c r="D272" s="195"/>
      <c r="E272" s="195"/>
      <c r="F272" s="197"/>
      <c r="G272" s="214"/>
    </row>
    <row r="273" spans="1:7" s="16" customFormat="1" ht="66" x14ac:dyDescent="0.3">
      <c r="A273" s="222" t="s">
        <v>364</v>
      </c>
      <c r="B273" s="130">
        <v>0</v>
      </c>
      <c r="C273" s="150"/>
      <c r="D273" s="113" t="s">
        <v>420</v>
      </c>
      <c r="E273" s="149" t="s">
        <v>423</v>
      </c>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ht="33" x14ac:dyDescent="0.3">
      <c r="A278" s="208" t="s">
        <v>148</v>
      </c>
      <c r="B278" s="130">
        <v>2</v>
      </c>
      <c r="C278" s="150" t="str">
        <f>IF(B278=0, -5, "0")</f>
        <v>0</v>
      </c>
      <c r="D278" s="116" t="s">
        <v>424</v>
      </c>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ht="66" x14ac:dyDescent="0.3">
      <c r="A300" s="70" t="s">
        <v>376</v>
      </c>
      <c r="B300" s="130">
        <v>2</v>
      </c>
      <c r="C300" s="239"/>
      <c r="D300" s="226" t="s">
        <v>463</v>
      </c>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1" t="s">
        <v>396</v>
      </c>
      <c r="B308" s="312"/>
      <c r="C308" s="312"/>
      <c r="D308" s="312"/>
      <c r="E308" s="312"/>
      <c r="F308" s="313"/>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34</v>
      </c>
      <c r="F314" s="206"/>
      <c r="G314" s="214"/>
    </row>
    <row r="315" spans="1:7" s="16" customFormat="1" x14ac:dyDescent="0.3">
      <c r="A315" s="5" t="s">
        <v>35</v>
      </c>
      <c r="B315" s="132"/>
      <c r="C315" s="133"/>
      <c r="D315" s="134">
        <f>D314/(COUNT(B289:C307,B309:C313)*2)</f>
        <v>0.89473684210526316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56</v>
      </c>
      <c r="F317" s="206"/>
      <c r="G317" s="214"/>
    </row>
    <row r="318" spans="1:7" s="16" customFormat="1" ht="18" x14ac:dyDescent="0.35">
      <c r="A318" s="42" t="s">
        <v>203</v>
      </c>
      <c r="B318" s="152"/>
      <c r="C318" s="153"/>
      <c r="D318" s="144">
        <f>D317/(COUNT(B273:C284,B289:C307,B309:C313)*2)</f>
        <v>0.90322580645161288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43181</v>
      </c>
      <c r="B321" s="124"/>
      <c r="C321" s="135"/>
      <c r="D321" s="127"/>
    </row>
    <row r="322" spans="1:7" x14ac:dyDescent="0.3">
      <c r="A322" s="304" t="s">
        <v>30</v>
      </c>
      <c r="B322" s="305" t="s">
        <v>31</v>
      </c>
      <c r="C322" s="305"/>
      <c r="D322" s="305" t="s">
        <v>46</v>
      </c>
      <c r="E322" s="306" t="s">
        <v>310</v>
      </c>
      <c r="F322" s="306" t="s">
        <v>360</v>
      </c>
      <c r="G322" s="127"/>
    </row>
    <row r="323" spans="1:7" x14ac:dyDescent="0.3">
      <c r="A323" s="304"/>
      <c r="B323" s="41" t="s">
        <v>34</v>
      </c>
      <c r="C323" s="41" t="s">
        <v>33</v>
      </c>
      <c r="D323" s="305"/>
      <c r="E323" s="306"/>
      <c r="F323" s="30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1" t="s">
        <v>379</v>
      </c>
      <c r="B349" s="312"/>
      <c r="C349" s="312"/>
      <c r="D349" s="312"/>
      <c r="E349" s="312"/>
      <c r="F349" s="312"/>
    </row>
    <row r="350" spans="1:7" s="112" customFormat="1" ht="27.75" customHeight="1" x14ac:dyDescent="0.3">
      <c r="A350" s="55" t="s">
        <v>361</v>
      </c>
      <c r="B350" s="130">
        <v>2</v>
      </c>
      <c r="C350" s="227"/>
      <c r="D350" s="289"/>
      <c r="E350" s="289"/>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43181</v>
      </c>
      <c r="B361" s="124"/>
      <c r="C361" s="135"/>
      <c r="D361" s="124"/>
    </row>
    <row r="362" spans="1:7" x14ac:dyDescent="0.3">
      <c r="A362" s="304" t="s">
        <v>30</v>
      </c>
      <c r="B362" s="305" t="s">
        <v>31</v>
      </c>
      <c r="C362" s="305"/>
      <c r="D362" s="305" t="s">
        <v>46</v>
      </c>
      <c r="E362" s="306" t="s">
        <v>310</v>
      </c>
      <c r="F362" s="306" t="s">
        <v>360</v>
      </c>
      <c r="G362" s="127"/>
    </row>
    <row r="363" spans="1:7" x14ac:dyDescent="0.3">
      <c r="A363" s="304"/>
      <c r="B363" s="41" t="s">
        <v>34</v>
      </c>
      <c r="C363" s="41" t="s">
        <v>33</v>
      </c>
      <c r="D363" s="305"/>
      <c r="E363" s="306"/>
      <c r="F363" s="30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49.5" x14ac:dyDescent="0.3">
      <c r="A377" s="70" t="s">
        <v>100</v>
      </c>
      <c r="B377" s="130">
        <v>1</v>
      </c>
      <c r="C377" s="130"/>
      <c r="D377" s="95" t="s">
        <v>474</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0" t="s">
        <v>379</v>
      </c>
      <c r="B383" s="310"/>
      <c r="C383" s="310"/>
      <c r="D383" s="310"/>
      <c r="E383" s="310"/>
      <c r="F383" s="310"/>
      <c r="G383" s="127"/>
    </row>
    <row r="384" spans="1:7" ht="27" customHeight="1" x14ac:dyDescent="0.3">
      <c r="A384" s="70" t="s">
        <v>361</v>
      </c>
      <c r="B384" s="130">
        <v>1</v>
      </c>
      <c r="C384" s="130"/>
      <c r="D384" s="149" t="s">
        <v>425</v>
      </c>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43181</v>
      </c>
      <c r="B394" s="124"/>
      <c r="C394" s="135"/>
      <c r="D394" s="127"/>
      <c r="G394" s="127"/>
    </row>
    <row r="395" spans="1:7" x14ac:dyDescent="0.3">
      <c r="A395" s="304" t="s">
        <v>30</v>
      </c>
      <c r="B395" s="305" t="s">
        <v>31</v>
      </c>
      <c r="C395" s="305"/>
      <c r="D395" s="305" t="s">
        <v>46</v>
      </c>
      <c r="E395" s="306" t="s">
        <v>310</v>
      </c>
      <c r="F395" s="306" t="s">
        <v>360</v>
      </c>
      <c r="G395" s="127"/>
    </row>
    <row r="396" spans="1:7" x14ac:dyDescent="0.3">
      <c r="A396" s="304"/>
      <c r="B396" s="41" t="s">
        <v>34</v>
      </c>
      <c r="C396" s="41" t="s">
        <v>33</v>
      </c>
      <c r="D396" s="305"/>
      <c r="E396" s="306"/>
      <c r="F396" s="30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t="s">
        <v>411</v>
      </c>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0" t="s">
        <v>379</v>
      </c>
      <c r="B435" s="310"/>
      <c r="C435" s="310"/>
      <c r="D435" s="310"/>
      <c r="E435" s="310"/>
      <c r="F435" s="310"/>
      <c r="G435" s="12"/>
    </row>
    <row r="436" spans="1:7" ht="26.25" customHeight="1" x14ac:dyDescent="0.3">
      <c r="A436" s="70" t="s">
        <v>361</v>
      </c>
      <c r="B436" s="130">
        <v>1</v>
      </c>
      <c r="C436" s="130"/>
      <c r="D436" s="129" t="s">
        <v>426</v>
      </c>
      <c r="E436" s="94"/>
      <c r="F436" s="204"/>
      <c r="G436" s="233"/>
    </row>
    <row r="437" spans="1:7" ht="33" x14ac:dyDescent="0.3">
      <c r="A437" s="10" t="s">
        <v>391</v>
      </c>
      <c r="B437" s="130">
        <v>1</v>
      </c>
      <c r="C437" s="130"/>
      <c r="D437" s="129" t="s">
        <v>427</v>
      </c>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43181</v>
      </c>
      <c r="B447" s="124"/>
      <c r="C447" s="135"/>
      <c r="D447" s="124"/>
    </row>
    <row r="448" spans="1:7" x14ac:dyDescent="0.3">
      <c r="A448" s="304" t="s">
        <v>30</v>
      </c>
      <c r="B448" s="305" t="s">
        <v>31</v>
      </c>
      <c r="C448" s="305"/>
      <c r="D448" s="305" t="s">
        <v>46</v>
      </c>
      <c r="E448" s="306" t="s">
        <v>310</v>
      </c>
      <c r="F448" s="306" t="s">
        <v>360</v>
      </c>
      <c r="G448" s="127"/>
    </row>
    <row r="449" spans="1:6" x14ac:dyDescent="0.3">
      <c r="A449" s="304"/>
      <c r="B449" s="41" t="s">
        <v>34</v>
      </c>
      <c r="C449" s="41" t="s">
        <v>33</v>
      </c>
      <c r="D449" s="305"/>
      <c r="E449" s="306"/>
      <c r="F449" s="30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x14ac:dyDescent="0.3">
      <c r="A464" s="70" t="s">
        <v>133</v>
      </c>
      <c r="B464" s="130">
        <v>1</v>
      </c>
      <c r="C464" s="130"/>
      <c r="D464" s="138" t="s">
        <v>475</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07" t="s">
        <v>379</v>
      </c>
      <c r="B471" s="308"/>
      <c r="C471" s="308"/>
      <c r="D471" s="308"/>
      <c r="E471" s="308"/>
      <c r="F471" s="308"/>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09" t="s">
        <v>367</v>
      </c>
      <c r="B483" s="309"/>
      <c r="C483" s="309"/>
      <c r="D483" s="309"/>
      <c r="E483" s="185"/>
      <c r="F483" s="201"/>
    </row>
    <row r="484" spans="1:7" x14ac:dyDescent="0.3">
      <c r="A484" s="74">
        <f>B11</f>
        <v>43181</v>
      </c>
      <c r="B484" s="124"/>
      <c r="C484" s="135"/>
      <c r="D484" s="124"/>
    </row>
    <row r="485" spans="1:7" x14ac:dyDescent="0.3">
      <c r="A485" s="304" t="s">
        <v>30</v>
      </c>
      <c r="B485" s="305" t="s">
        <v>31</v>
      </c>
      <c r="C485" s="305"/>
      <c r="D485" s="305" t="s">
        <v>46</v>
      </c>
      <c r="E485" s="306" t="s">
        <v>310</v>
      </c>
      <c r="F485" s="306" t="s">
        <v>360</v>
      </c>
      <c r="G485" s="127"/>
    </row>
    <row r="486" spans="1:7" x14ac:dyDescent="0.3">
      <c r="A486" s="304"/>
      <c r="B486" s="41" t="s">
        <v>34</v>
      </c>
      <c r="C486" s="41" t="s">
        <v>33</v>
      </c>
      <c r="D486" s="305"/>
      <c r="E486" s="306"/>
      <c r="F486" s="306"/>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43181</v>
      </c>
      <c r="B506" s="124"/>
      <c r="C506" s="135"/>
      <c r="D506" s="124"/>
    </row>
    <row r="507" spans="1:7" x14ac:dyDescent="0.3">
      <c r="A507" s="304" t="s">
        <v>30</v>
      </c>
      <c r="B507" s="305" t="s">
        <v>31</v>
      </c>
      <c r="C507" s="305"/>
      <c r="D507" s="305" t="s">
        <v>46</v>
      </c>
      <c r="E507" s="306" t="s">
        <v>310</v>
      </c>
      <c r="F507" s="306" t="s">
        <v>360</v>
      </c>
      <c r="G507" s="127"/>
    </row>
    <row r="508" spans="1:7" x14ac:dyDescent="0.3">
      <c r="A508" s="304"/>
      <c r="B508" s="41" t="s">
        <v>34</v>
      </c>
      <c r="C508" s="41" t="s">
        <v>33</v>
      </c>
      <c r="D508" s="305"/>
      <c r="E508" s="306"/>
      <c r="F508" s="306"/>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43181</v>
      </c>
      <c r="B517" s="124"/>
      <c r="C517" s="135"/>
      <c r="D517" s="124"/>
    </row>
    <row r="518" spans="1:7" x14ac:dyDescent="0.3">
      <c r="A518" s="304" t="s">
        <v>30</v>
      </c>
      <c r="B518" s="305" t="s">
        <v>31</v>
      </c>
      <c r="C518" s="305"/>
      <c r="D518" s="305" t="s">
        <v>46</v>
      </c>
      <c r="E518" s="306" t="s">
        <v>310</v>
      </c>
      <c r="F518" s="306" t="s">
        <v>360</v>
      </c>
      <c r="G518" s="127"/>
    </row>
    <row r="519" spans="1:7" x14ac:dyDescent="0.3">
      <c r="A519" s="304"/>
      <c r="B519" s="41" t="s">
        <v>34</v>
      </c>
      <c r="C519" s="41" t="s">
        <v>33</v>
      </c>
      <c r="D519" s="305"/>
      <c r="E519" s="306"/>
      <c r="F519" s="306"/>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t="s">
        <v>453</v>
      </c>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43181</v>
      </c>
      <c r="B537" s="124"/>
      <c r="C537" s="135"/>
      <c r="D537" s="124"/>
      <c r="G537" s="127"/>
    </row>
    <row r="538" spans="1:7" x14ac:dyDescent="0.3">
      <c r="A538" s="304" t="s">
        <v>30</v>
      </c>
      <c r="B538" s="305" t="s">
        <v>31</v>
      </c>
      <c r="C538" s="305"/>
      <c r="D538" s="305" t="s">
        <v>46</v>
      </c>
      <c r="E538" s="306" t="s">
        <v>310</v>
      </c>
      <c r="F538" s="306" t="s">
        <v>360</v>
      </c>
      <c r="G538" s="127"/>
    </row>
    <row r="539" spans="1:7" x14ac:dyDescent="0.3">
      <c r="A539" s="304"/>
      <c r="B539" s="41" t="s">
        <v>34</v>
      </c>
      <c r="C539" s="41" t="s">
        <v>33</v>
      </c>
      <c r="D539" s="305"/>
      <c r="E539" s="306"/>
      <c r="F539" s="306"/>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556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0.93288590604026844</v>
      </c>
    </row>
  </sheetData>
  <sheetProtection algorithmName="SHA-512" hashValue="KX6swMOqzCA3CNYxEIbdgmUBU/OUsC4BKqmdKWbrs6guOwVLeObuNMYHZL06Fe6LcflYlrTqsZCKijWNGek3Vg==" saltValue="ZDqGGDelGw19yr61Z9m2w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6" orientation="portrait" r:id="rId1"/>
  <rowBreaks count="5" manualBreakCount="5">
    <brk id="85" max="6" man="1"/>
    <brk id="159" max="6" man="1"/>
    <brk id="267" max="6" man="1"/>
    <brk id="391" max="6" man="1"/>
    <brk id="53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8" zoomScaleNormal="90" zoomScaleSheetLayoutView="98" workbookViewId="0">
      <selection activeCell="D15" sqref="D1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3"/>
      <c r="E1" s="323"/>
      <c r="F1" s="323"/>
      <c r="G1" s="32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4" t="s">
        <v>50</v>
      </c>
      <c r="B6" s="344"/>
      <c r="C6" s="344"/>
      <c r="D6" s="344"/>
      <c r="E6" s="344"/>
      <c r="F6" s="344"/>
      <c r="G6" s="125"/>
    </row>
    <row r="7" spans="1:7" s="12" customFormat="1" ht="21.75" customHeight="1" x14ac:dyDescent="0.45">
      <c r="A7" s="325" t="str">
        <f>'A1 Exploitation'!A8:F8</f>
        <v>Menzel Bourguiba</v>
      </c>
      <c r="B7" s="325"/>
      <c r="C7" s="325"/>
      <c r="D7" s="325"/>
      <c r="E7" s="325"/>
      <c r="F7" s="325"/>
      <c r="G7" s="125"/>
    </row>
    <row r="8" spans="1:7" s="12" customFormat="1" ht="24" x14ac:dyDescent="0.45">
      <c r="A8" s="14" t="s">
        <v>42</v>
      </c>
      <c r="B8" s="345" t="str">
        <f>'A1 Exploitation'!B9:F9</f>
        <v>Dr Raja Bouhalfaya</v>
      </c>
      <c r="C8" s="345"/>
      <c r="D8" s="345"/>
      <c r="E8" s="345"/>
      <c r="F8" s="345"/>
      <c r="G8" s="125"/>
    </row>
    <row r="9" spans="1:7" s="12" customFormat="1" ht="24" x14ac:dyDescent="0.45">
      <c r="A9" s="15" t="s">
        <v>44</v>
      </c>
      <c r="B9" s="346" t="str">
        <f>'A1 Exploitation'!B10:F10</f>
        <v>Directeur du magasin et chefs rayons</v>
      </c>
      <c r="C9" s="346"/>
      <c r="D9" s="346"/>
      <c r="E9" s="346"/>
      <c r="F9" s="346"/>
      <c r="G9" s="125"/>
    </row>
    <row r="10" spans="1:7" s="12" customFormat="1" ht="24" x14ac:dyDescent="0.45">
      <c r="A10" s="14" t="s">
        <v>43</v>
      </c>
      <c r="B10" s="343">
        <f>'A1 Exploitation'!B11:F11</f>
        <v>43181</v>
      </c>
      <c r="C10" s="343"/>
      <c r="D10" s="343"/>
      <c r="E10" s="343"/>
      <c r="F10" s="343"/>
      <c r="G10" s="125"/>
    </row>
    <row r="11" spans="1:7" s="12" customFormat="1" ht="24" x14ac:dyDescent="0.45">
      <c r="A11" s="14" t="s">
        <v>294</v>
      </c>
      <c r="B11" s="342">
        <f>D199</f>
        <v>0.91228070175438591</v>
      </c>
      <c r="C11" s="342"/>
      <c r="D11" s="342"/>
      <c r="E11" s="342"/>
      <c r="F11" s="342"/>
      <c r="G11" s="125"/>
    </row>
    <row r="12" spans="1:7" s="12" customFormat="1" ht="22.5" x14ac:dyDescent="0.45">
      <c r="A12" s="11"/>
      <c r="D12" s="321"/>
      <c r="E12" s="321"/>
      <c r="F12" s="321"/>
      <c r="G12" s="321"/>
    </row>
    <row r="13" spans="1:7" s="12" customFormat="1" ht="11.25" customHeight="1" x14ac:dyDescent="0.3">
      <c r="A13" s="304" t="s">
        <v>30</v>
      </c>
      <c r="B13" s="305" t="s">
        <v>31</v>
      </c>
      <c r="C13" s="305"/>
      <c r="D13" s="305" t="s">
        <v>46</v>
      </c>
      <c r="E13" s="305" t="s">
        <v>190</v>
      </c>
      <c r="F13" s="305" t="s">
        <v>191</v>
      </c>
      <c r="G13" s="112"/>
    </row>
    <row r="14" spans="1:7" s="12" customFormat="1" ht="12.75" customHeight="1" x14ac:dyDescent="0.3">
      <c r="A14" s="304"/>
      <c r="B14" s="34" t="s">
        <v>34</v>
      </c>
      <c r="C14" s="34" t="s">
        <v>33</v>
      </c>
      <c r="D14" s="305"/>
      <c r="E14" s="305"/>
      <c r="F14" s="305"/>
      <c r="G14" s="127"/>
    </row>
    <row r="15" spans="1:7" x14ac:dyDescent="0.3">
      <c r="A15" s="17"/>
      <c r="B15" s="17"/>
      <c r="C15" s="17"/>
      <c r="D15" s="17"/>
    </row>
    <row r="16" spans="1:7" ht="19.5" x14ac:dyDescent="0.4">
      <c r="A16" s="337" t="s">
        <v>0</v>
      </c>
      <c r="B16" s="338"/>
      <c r="C16" s="338"/>
      <c r="D16" s="338"/>
      <c r="E16" s="338"/>
      <c r="F16" s="338"/>
      <c r="G16" s="126" t="s">
        <v>356</v>
      </c>
    </row>
    <row r="17" spans="1:7" ht="49.5" x14ac:dyDescent="0.3">
      <c r="A17" s="17" t="s">
        <v>269</v>
      </c>
      <c r="B17" s="94">
        <v>0</v>
      </c>
      <c r="C17" s="94"/>
      <c r="D17" s="113" t="s">
        <v>477</v>
      </c>
      <c r="E17" s="95" t="s">
        <v>454</v>
      </c>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39" t="s">
        <v>36</v>
      </c>
      <c r="B22" s="335"/>
      <c r="C22" s="336"/>
      <c r="D22" s="250">
        <f>SUM(B17:C21)</f>
        <v>8</v>
      </c>
    </row>
    <row r="23" spans="1:7" x14ac:dyDescent="0.3">
      <c r="A23" s="330" t="s">
        <v>295</v>
      </c>
      <c r="B23" s="331"/>
      <c r="C23" s="332"/>
      <c r="D23" s="33">
        <f>D22/(COUNT(B17:C21)*2)</f>
        <v>0.8</v>
      </c>
    </row>
    <row r="24" spans="1:7" s="22" customFormat="1" x14ac:dyDescent="0.3">
      <c r="A24" s="26"/>
      <c r="B24" s="27"/>
      <c r="C24" s="27"/>
      <c r="D24" s="28"/>
      <c r="G24" s="126"/>
    </row>
    <row r="25" spans="1:7" ht="19.5" x14ac:dyDescent="0.4">
      <c r="A25" s="328" t="s">
        <v>4</v>
      </c>
      <c r="B25" s="329"/>
      <c r="C25" s="329"/>
      <c r="D25" s="329"/>
      <c r="E25" s="329"/>
      <c r="F25" s="329"/>
    </row>
    <row r="26" spans="1:7" ht="18" x14ac:dyDescent="0.35">
      <c r="A26" s="40" t="s">
        <v>97</v>
      </c>
      <c r="B26" s="94">
        <v>2</v>
      </c>
      <c r="C26" s="120" t="str">
        <f>IF(B26=0, -5, "0")</f>
        <v>0</v>
      </c>
      <c r="D26" s="95"/>
      <c r="E26" s="95"/>
      <c r="F26" s="94"/>
    </row>
    <row r="27" spans="1:7" ht="33" x14ac:dyDescent="0.3">
      <c r="A27" s="17" t="s">
        <v>90</v>
      </c>
      <c r="B27" s="94">
        <v>2</v>
      </c>
      <c r="C27" s="94"/>
      <c r="D27" s="95" t="s">
        <v>428</v>
      </c>
      <c r="E27" s="94"/>
      <c r="F27" s="94"/>
    </row>
    <row r="28" spans="1:7" x14ac:dyDescent="0.3">
      <c r="A28" s="44" t="s">
        <v>370</v>
      </c>
      <c r="B28" s="94">
        <v>2</v>
      </c>
      <c r="C28" s="94"/>
      <c r="D28" s="95"/>
      <c r="E28" s="94"/>
      <c r="F28" s="94"/>
    </row>
    <row r="29" spans="1:7" ht="49.5" x14ac:dyDescent="0.3">
      <c r="A29" s="17" t="s">
        <v>280</v>
      </c>
      <c r="B29" s="94">
        <v>1</v>
      </c>
      <c r="C29" s="94"/>
      <c r="D29" s="95" t="s">
        <v>465</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0" t="s">
        <v>36</v>
      </c>
      <c r="B33" s="331"/>
      <c r="C33" s="332"/>
      <c r="D33" s="248">
        <f>SUM(B26:C32)</f>
        <v>13</v>
      </c>
    </row>
    <row r="34" spans="1:7" x14ac:dyDescent="0.3">
      <c r="A34" s="330" t="s">
        <v>295</v>
      </c>
      <c r="B34" s="331"/>
      <c r="C34" s="332"/>
      <c r="D34" s="33">
        <f>D33/(COUNT(B26:C32)*2)</f>
        <v>0.9285714285714286</v>
      </c>
    </row>
    <row r="35" spans="1:7" s="22" customFormat="1" x14ac:dyDescent="0.3">
      <c r="A35" s="26"/>
      <c r="B35" s="27"/>
      <c r="C35" s="27"/>
      <c r="D35" s="28"/>
      <c r="G35" s="126"/>
    </row>
    <row r="36" spans="1:7" s="22" customFormat="1" ht="19.5" x14ac:dyDescent="0.4">
      <c r="A36" s="328" t="s">
        <v>219</v>
      </c>
      <c r="B36" s="329"/>
      <c r="C36" s="329"/>
      <c r="D36" s="329"/>
      <c r="E36" s="329"/>
      <c r="F36" s="32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0" t="s">
        <v>36</v>
      </c>
      <c r="B42" s="331"/>
      <c r="C42" s="332"/>
      <c r="D42" s="248">
        <f>SUM(B37:C41)</f>
        <v>10</v>
      </c>
      <c r="E42" s="13"/>
      <c r="F42" s="13"/>
      <c r="G42" s="126"/>
    </row>
    <row r="43" spans="1:7" s="22" customFormat="1" x14ac:dyDescent="0.3">
      <c r="A43" s="330" t="s">
        <v>295</v>
      </c>
      <c r="B43" s="331"/>
      <c r="C43" s="332"/>
      <c r="D43" s="33">
        <f>D42/(COUNT(B37:C41)*2)</f>
        <v>1</v>
      </c>
      <c r="E43" s="13"/>
      <c r="F43" s="13"/>
      <c r="G43" s="126"/>
    </row>
    <row r="44" spans="1:7" s="22" customFormat="1" x14ac:dyDescent="0.3">
      <c r="A44" s="47"/>
      <c r="B44" s="48"/>
      <c r="C44" s="48"/>
      <c r="D44" s="49"/>
      <c r="G44" s="126"/>
    </row>
    <row r="45" spans="1:7" ht="19.5" x14ac:dyDescent="0.4">
      <c r="A45" s="340" t="s">
        <v>21</v>
      </c>
      <c r="B45" s="341"/>
      <c r="C45" s="341"/>
      <c r="D45" s="341"/>
      <c r="E45" s="341"/>
      <c r="F45" s="341"/>
    </row>
    <row r="46" spans="1:7" ht="49.5" x14ac:dyDescent="0.3">
      <c r="A46" s="17" t="s">
        <v>270</v>
      </c>
      <c r="B46" s="94">
        <v>1</v>
      </c>
      <c r="C46" s="94"/>
      <c r="D46" s="113" t="s">
        <v>429</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430</v>
      </c>
      <c r="E50" s="94"/>
      <c r="F50" s="94"/>
    </row>
    <row r="51" spans="1:7" ht="18" x14ac:dyDescent="0.35">
      <c r="A51" s="40" t="s">
        <v>296</v>
      </c>
      <c r="B51" s="94">
        <v>2</v>
      </c>
      <c r="C51" s="120" t="str">
        <f>IF(B51=0, -5, "0")</f>
        <v>0</v>
      </c>
      <c r="D51" s="98"/>
      <c r="E51" s="94"/>
      <c r="F51" s="94"/>
    </row>
    <row r="52" spans="1:7" x14ac:dyDescent="0.3">
      <c r="A52" s="330" t="s">
        <v>36</v>
      </c>
      <c r="B52" s="331"/>
      <c r="C52" s="332"/>
      <c r="D52" s="248">
        <f>SUM(B46:C51)</f>
        <v>11</v>
      </c>
    </row>
    <row r="53" spans="1:7" x14ac:dyDescent="0.3">
      <c r="A53" s="330" t="s">
        <v>295</v>
      </c>
      <c r="B53" s="331"/>
      <c r="C53" s="332"/>
      <c r="D53" s="33">
        <f>D52/(COUNT(B46:C51)*2)</f>
        <v>0.91666666666666663</v>
      </c>
    </row>
    <row r="54" spans="1:7" s="22" customFormat="1" x14ac:dyDescent="0.3">
      <c r="A54" s="26"/>
      <c r="B54" s="27"/>
      <c r="C54" s="27"/>
      <c r="D54" s="28"/>
      <c r="G54" s="126"/>
    </row>
    <row r="55" spans="1:7" ht="19.5" x14ac:dyDescent="0.4">
      <c r="A55" s="328" t="s">
        <v>8</v>
      </c>
      <c r="B55" s="329"/>
      <c r="C55" s="329"/>
      <c r="D55" s="329"/>
      <c r="E55" s="329"/>
      <c r="F55" s="329"/>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432</v>
      </c>
      <c r="E58" s="95"/>
      <c r="F58" s="94"/>
    </row>
    <row r="59" spans="1:7" x14ac:dyDescent="0.3">
      <c r="A59" s="23" t="s">
        <v>92</v>
      </c>
      <c r="B59" s="94">
        <v>2</v>
      </c>
      <c r="C59" s="94"/>
      <c r="D59" s="98"/>
      <c r="E59" s="94"/>
      <c r="F59" s="94"/>
    </row>
    <row r="60" spans="1:7" ht="36" x14ac:dyDescent="0.35">
      <c r="A60" s="43" t="s">
        <v>221</v>
      </c>
      <c r="B60" s="94">
        <v>2</v>
      </c>
      <c r="C60" s="120" t="str">
        <f>IF(B60=0, -5, "0")</f>
        <v>0</v>
      </c>
      <c r="D60" s="95" t="s">
        <v>431</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0" t="s">
        <v>36</v>
      </c>
      <c r="B63" s="331"/>
      <c r="C63" s="332"/>
      <c r="D63" s="248">
        <f>SUM(B56:C62)</f>
        <v>13</v>
      </c>
    </row>
    <row r="64" spans="1:7" x14ac:dyDescent="0.3">
      <c r="A64" s="330" t="s">
        <v>295</v>
      </c>
      <c r="B64" s="331"/>
      <c r="C64" s="332"/>
      <c r="D64" s="33">
        <f>D63/(COUNT(B56:C62)*2)</f>
        <v>0.9285714285714286</v>
      </c>
    </row>
    <row r="65" spans="1:7" s="22" customFormat="1" x14ac:dyDescent="0.3">
      <c r="A65" s="26"/>
      <c r="B65" s="27"/>
      <c r="C65" s="27"/>
      <c r="D65" s="28"/>
      <c r="G65" s="126"/>
    </row>
    <row r="66" spans="1:7" ht="19.5" x14ac:dyDescent="0.4">
      <c r="A66" s="328" t="s">
        <v>130</v>
      </c>
      <c r="B66" s="329"/>
      <c r="C66" s="329"/>
      <c r="D66" s="329"/>
      <c r="E66" s="329"/>
      <c r="F66" s="329"/>
    </row>
    <row r="67" spans="1:7" ht="19.5" x14ac:dyDescent="0.4">
      <c r="A67" s="17" t="s">
        <v>271</v>
      </c>
      <c r="B67" s="100">
        <v>2</v>
      </c>
      <c r="C67" s="101"/>
      <c r="D67" s="102"/>
      <c r="E67" s="102"/>
      <c r="F67" s="94"/>
    </row>
    <row r="68" spans="1:7" ht="67.5" x14ac:dyDescent="0.4">
      <c r="A68" s="17" t="s">
        <v>272</v>
      </c>
      <c r="B68" s="100">
        <v>0</v>
      </c>
      <c r="C68" s="101"/>
      <c r="D68" s="113" t="s">
        <v>448</v>
      </c>
      <c r="E68" s="95" t="s">
        <v>466</v>
      </c>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433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95" t="s">
        <v>434</v>
      </c>
      <c r="E83" s="108"/>
      <c r="F83" s="94"/>
    </row>
    <row r="84" spans="1:7" x14ac:dyDescent="0.3">
      <c r="A84" s="330" t="s">
        <v>36</v>
      </c>
      <c r="B84" s="331"/>
      <c r="C84" s="332"/>
      <c r="D84" s="248">
        <f>SUM(B67:C83)</f>
        <v>26</v>
      </c>
    </row>
    <row r="85" spans="1:7" x14ac:dyDescent="0.3">
      <c r="A85" s="330" t="s">
        <v>295</v>
      </c>
      <c r="B85" s="331"/>
      <c r="C85" s="332"/>
      <c r="D85" s="33">
        <f>D84/(COUNT(B67:C83)*2)</f>
        <v>0.9285714285714286</v>
      </c>
    </row>
    <row r="86" spans="1:7" s="22" customFormat="1" x14ac:dyDescent="0.3">
      <c r="A86" s="26"/>
      <c r="B86" s="27"/>
      <c r="C86" s="27"/>
      <c r="D86" s="28"/>
      <c r="G86" s="126"/>
    </row>
    <row r="87" spans="1:7" ht="19.5" x14ac:dyDescent="0.4">
      <c r="A87" s="328" t="s">
        <v>211</v>
      </c>
      <c r="B87" s="329"/>
      <c r="C87" s="329"/>
      <c r="D87" s="329"/>
      <c r="E87" s="329"/>
      <c r="F87" s="32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95"/>
      <c r="E93" s="94"/>
      <c r="F93" s="94"/>
    </row>
    <row r="94" spans="1:7" ht="33.75" x14ac:dyDescent="0.35">
      <c r="A94" s="40" t="s">
        <v>235</v>
      </c>
      <c r="B94" s="110">
        <v>2</v>
      </c>
      <c r="C94" s="120" t="str">
        <f>IF(B94=0, -5, "0")</f>
        <v>0</v>
      </c>
      <c r="D94" s="124" t="s">
        <v>435</v>
      </c>
      <c r="E94" s="94"/>
      <c r="F94" s="94"/>
    </row>
    <row r="95" spans="1:7" x14ac:dyDescent="0.3">
      <c r="A95" s="20" t="s">
        <v>165</v>
      </c>
      <c r="B95" s="110">
        <v>2</v>
      </c>
      <c r="C95" s="94"/>
      <c r="D95" s="95"/>
      <c r="E95" s="94"/>
      <c r="F95" s="94"/>
    </row>
    <row r="96" spans="1:7" x14ac:dyDescent="0.3">
      <c r="A96" s="25" t="s">
        <v>282</v>
      </c>
      <c r="B96" s="110">
        <v>2</v>
      </c>
      <c r="C96" s="94"/>
      <c r="D96" s="12"/>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ht="33" x14ac:dyDescent="0.3">
      <c r="A101" s="51" t="s">
        <v>232</v>
      </c>
      <c r="B101" s="110">
        <v>1</v>
      </c>
      <c r="C101" s="94"/>
      <c r="D101" s="95" t="s">
        <v>467</v>
      </c>
      <c r="E101" s="94"/>
      <c r="F101" s="94"/>
    </row>
    <row r="102" spans="1:7" x14ac:dyDescent="0.3">
      <c r="A102" s="330" t="s">
        <v>36</v>
      </c>
      <c r="B102" s="331"/>
      <c r="C102" s="332"/>
      <c r="D102" s="248">
        <f>SUM(B88:C101)</f>
        <v>27</v>
      </c>
    </row>
    <row r="103" spans="1:7" x14ac:dyDescent="0.3">
      <c r="A103" s="330" t="s">
        <v>295</v>
      </c>
      <c r="B103" s="331"/>
      <c r="C103" s="332"/>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8" t="s">
        <v>212</v>
      </c>
      <c r="B106" s="329"/>
      <c r="C106" s="329"/>
      <c r="D106" s="329"/>
      <c r="E106" s="329"/>
      <c r="F106" s="32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436</v>
      </c>
      <c r="E112" s="94"/>
      <c r="F112" s="94"/>
      <c r="G112" s="126"/>
    </row>
    <row r="113" spans="1:7" s="22" customFormat="1" ht="33" x14ac:dyDescent="0.3">
      <c r="A113" s="21" t="s">
        <v>165</v>
      </c>
      <c r="B113" s="110">
        <v>1</v>
      </c>
      <c r="C113" s="94"/>
      <c r="D113" s="95" t="s">
        <v>437</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438</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0" t="s">
        <v>36</v>
      </c>
      <c r="B118" s="331"/>
      <c r="C118" s="332"/>
      <c r="D118" s="248">
        <f>SUM(B107:C117)</f>
        <v>21</v>
      </c>
      <c r="E118" s="13"/>
      <c r="F118" s="13"/>
      <c r="G118" s="126"/>
    </row>
    <row r="119" spans="1:7" s="22" customFormat="1" x14ac:dyDescent="0.3">
      <c r="A119" s="330" t="s">
        <v>295</v>
      </c>
      <c r="B119" s="331"/>
      <c r="C119" s="332"/>
      <c r="D119" s="33">
        <f>D118/(COUNT(B107:C117)*2)</f>
        <v>0.95454545454545459</v>
      </c>
      <c r="E119" s="13"/>
      <c r="F119" s="13"/>
      <c r="G119" s="126"/>
    </row>
    <row r="120" spans="1:7" s="22" customFormat="1" x14ac:dyDescent="0.3">
      <c r="A120" s="26"/>
      <c r="B120" s="27"/>
      <c r="C120" s="27"/>
      <c r="D120" s="28"/>
      <c r="G120" s="126"/>
    </row>
    <row r="121" spans="1:7" ht="19.5" x14ac:dyDescent="0.4">
      <c r="A121" s="328" t="s">
        <v>185</v>
      </c>
      <c r="B121" s="329"/>
      <c r="C121" s="329"/>
      <c r="D121" s="329"/>
      <c r="E121" s="329"/>
      <c r="F121" s="32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95" t="s">
        <v>468</v>
      </c>
      <c r="E126" s="102"/>
      <c r="F126" s="94"/>
    </row>
    <row r="127" spans="1:7" ht="36" x14ac:dyDescent="0.35">
      <c r="A127" s="43" t="s">
        <v>213</v>
      </c>
      <c r="B127" s="111">
        <v>2</v>
      </c>
      <c r="C127" s="120" t="str">
        <f>IF(B127=0, -5, "0")</f>
        <v>0</v>
      </c>
      <c r="D127" s="95" t="s">
        <v>439</v>
      </c>
      <c r="E127" s="102"/>
      <c r="F127" s="94"/>
    </row>
    <row r="128" spans="1:7" ht="18" x14ac:dyDescent="0.35">
      <c r="A128" s="40" t="s">
        <v>236</v>
      </c>
      <c r="B128" s="111">
        <v>2</v>
      </c>
      <c r="C128" s="120" t="str">
        <f>IF(B128=0, -5, "0")</f>
        <v>0</v>
      </c>
      <c r="D128" s="95" t="s">
        <v>440</v>
      </c>
      <c r="E128" s="95"/>
      <c r="F128" s="94"/>
    </row>
    <row r="129" spans="1:7" ht="33" x14ac:dyDescent="0.3">
      <c r="A129" s="20" t="s">
        <v>166</v>
      </c>
      <c r="B129" s="111">
        <v>1</v>
      </c>
      <c r="C129" s="121"/>
      <c r="D129" s="95" t="s">
        <v>441</v>
      </c>
      <c r="E129" s="95"/>
      <c r="F129" s="94"/>
    </row>
    <row r="130" spans="1:7" ht="50.25" x14ac:dyDescent="0.35">
      <c r="A130" s="43" t="s">
        <v>194</v>
      </c>
      <c r="B130" s="111">
        <v>2</v>
      </c>
      <c r="C130" s="120" t="str">
        <f>IF(B130=0, -5, "0")</f>
        <v>0</v>
      </c>
      <c r="D130" s="95" t="s">
        <v>442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0" t="s">
        <v>36</v>
      </c>
      <c r="B133" s="331"/>
      <c r="C133" s="332"/>
      <c r="D133" s="248">
        <f>SUM(B122:C132)</f>
        <v>20</v>
      </c>
    </row>
    <row r="134" spans="1:7" x14ac:dyDescent="0.3">
      <c r="A134" s="330" t="s">
        <v>295</v>
      </c>
      <c r="B134" s="331"/>
      <c r="C134" s="332"/>
      <c r="D134" s="32">
        <f>D133/(COUNT(B122:C132)*2)</f>
        <v>0.90909090909090906</v>
      </c>
    </row>
    <row r="135" spans="1:7" s="22" customFormat="1" x14ac:dyDescent="0.3">
      <c r="A135" s="26"/>
      <c r="B135" s="27"/>
      <c r="C135" s="27"/>
      <c r="D135" s="31"/>
      <c r="G135" s="126"/>
    </row>
    <row r="136" spans="1:7" ht="19.5" x14ac:dyDescent="0.4">
      <c r="A136" s="328" t="s">
        <v>71</v>
      </c>
      <c r="B136" s="329"/>
      <c r="C136" s="329"/>
      <c r="D136" s="329"/>
      <c r="E136" s="329"/>
      <c r="F136" s="32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95" t="s">
        <v>469</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5" t="s">
        <v>443</v>
      </c>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0" t="s">
        <v>36</v>
      </c>
      <c r="B149" s="331"/>
      <c r="C149" s="332"/>
      <c r="D149" s="248">
        <f>SUM(B137:C148)</f>
        <v>21</v>
      </c>
    </row>
    <row r="150" spans="1:7" x14ac:dyDescent="0.3">
      <c r="A150" s="330" t="s">
        <v>295</v>
      </c>
      <c r="B150" s="331"/>
      <c r="C150" s="332"/>
      <c r="D150" s="33">
        <f>D149/(COUNT(B137:C148)*2)</f>
        <v>0.95454545454545459</v>
      </c>
    </row>
    <row r="151" spans="1:7" s="22" customFormat="1" x14ac:dyDescent="0.3">
      <c r="A151" s="26"/>
      <c r="B151" s="27"/>
      <c r="C151" s="27"/>
      <c r="D151" s="28"/>
      <c r="G151" s="126"/>
    </row>
    <row r="152" spans="1:7" ht="19.5" x14ac:dyDescent="0.4">
      <c r="A152" s="328" t="s">
        <v>217</v>
      </c>
      <c r="B152" s="329"/>
      <c r="C152" s="329"/>
      <c r="D152" s="329"/>
      <c r="E152" s="329"/>
      <c r="F152" s="32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2"/>
      <c r="E159" s="94"/>
      <c r="F159" s="94"/>
    </row>
    <row r="160" spans="1:7" x14ac:dyDescent="0.3">
      <c r="A160" s="75" t="s">
        <v>164</v>
      </c>
      <c r="B160" s="94">
        <v>2</v>
      </c>
      <c r="C160" s="94"/>
      <c r="D160" s="118"/>
      <c r="E160" s="94"/>
      <c r="F160" s="94"/>
    </row>
    <row r="161" spans="1:7" x14ac:dyDescent="0.3">
      <c r="A161" s="330" t="s">
        <v>36</v>
      </c>
      <c r="B161" s="335"/>
      <c r="C161" s="336"/>
      <c r="D161" s="250">
        <f>SUM(B153:C160)</f>
        <v>16</v>
      </c>
    </row>
    <row r="162" spans="1:7" x14ac:dyDescent="0.3">
      <c r="A162" s="330" t="s">
        <v>295</v>
      </c>
      <c r="B162" s="331"/>
      <c r="C162" s="332"/>
      <c r="D162" s="33">
        <f>D161/(COUNT(B153:C160)*2)</f>
        <v>1</v>
      </c>
    </row>
    <row r="163" spans="1:7" s="22" customFormat="1" x14ac:dyDescent="0.3">
      <c r="A163" s="26"/>
      <c r="B163" s="27"/>
      <c r="C163" s="29"/>
      <c r="D163" s="30"/>
      <c r="G163" s="126"/>
    </row>
    <row r="164" spans="1:7" ht="19.5" x14ac:dyDescent="0.4">
      <c r="A164" s="328" t="s">
        <v>77</v>
      </c>
      <c r="B164" s="329"/>
      <c r="C164" s="329"/>
      <c r="D164" s="329"/>
      <c r="E164" s="329"/>
      <c r="F164" s="329"/>
    </row>
    <row r="165" spans="1:7" ht="18" x14ac:dyDescent="0.35">
      <c r="A165" s="40" t="s">
        <v>286</v>
      </c>
      <c r="B165" s="94">
        <v>2</v>
      </c>
      <c r="C165" s="120" t="str">
        <f>IF(B165=0, -5, "0")</f>
        <v>0</v>
      </c>
      <c r="D165" s="94"/>
      <c r="E165" s="94"/>
      <c r="F165" s="94"/>
    </row>
    <row r="166" spans="1:7" ht="66" x14ac:dyDescent="0.3">
      <c r="A166" s="17" t="s">
        <v>287</v>
      </c>
      <c r="B166" s="94">
        <v>1</v>
      </c>
      <c r="C166" s="94"/>
      <c r="D166" s="95" t="s">
        <v>455</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0" t="s">
        <v>36</v>
      </c>
      <c r="B169" s="331"/>
      <c r="C169" s="332"/>
      <c r="D169" s="248">
        <f>SUM(B165:C168)</f>
        <v>7</v>
      </c>
    </row>
    <row r="170" spans="1:7" x14ac:dyDescent="0.3">
      <c r="A170" s="330" t="s">
        <v>295</v>
      </c>
      <c r="B170" s="331"/>
      <c r="C170" s="332"/>
      <c r="D170" s="33">
        <f>D169/(COUNT(B165:C168)*2)</f>
        <v>0.875</v>
      </c>
    </row>
    <row r="171" spans="1:7" s="22" customFormat="1" x14ac:dyDescent="0.3">
      <c r="A171" s="26"/>
      <c r="B171" s="27"/>
      <c r="C171" s="27"/>
      <c r="D171" s="28"/>
      <c r="G171" s="126"/>
    </row>
    <row r="172" spans="1:7" ht="19.5" x14ac:dyDescent="0.4">
      <c r="A172" s="333" t="s">
        <v>17</v>
      </c>
      <c r="B172" s="334"/>
      <c r="C172" s="334"/>
      <c r="D172" s="334"/>
      <c r="E172" s="334"/>
      <c r="F172" s="334"/>
    </row>
    <row r="173" spans="1:7" ht="115.5" x14ac:dyDescent="0.3">
      <c r="A173" s="20" t="s">
        <v>180</v>
      </c>
      <c r="B173" s="94">
        <v>0</v>
      </c>
      <c r="C173" s="94"/>
      <c r="D173" s="95" t="s">
        <v>456</v>
      </c>
      <c r="E173" s="95" t="s">
        <v>444</v>
      </c>
      <c r="F173" s="94"/>
    </row>
    <row r="174" spans="1:7" ht="33" x14ac:dyDescent="0.3">
      <c r="A174" s="17" t="s">
        <v>87</v>
      </c>
      <c r="B174" s="94">
        <v>1</v>
      </c>
      <c r="C174" s="94"/>
      <c r="D174" s="95" t="s">
        <v>464</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0" t="s">
        <v>36</v>
      </c>
      <c r="B177" s="331"/>
      <c r="C177" s="332"/>
      <c r="D177" s="248">
        <f>SUM(B173:C176)</f>
        <v>5</v>
      </c>
    </row>
    <row r="178" spans="1:7" x14ac:dyDescent="0.3">
      <c r="A178" s="330" t="s">
        <v>295</v>
      </c>
      <c r="B178" s="331"/>
      <c r="C178" s="332"/>
      <c r="D178" s="33">
        <f>D177/(COUNT(B173:C176)*2)</f>
        <v>0.625</v>
      </c>
    </row>
    <row r="179" spans="1:7" s="22" customFormat="1" x14ac:dyDescent="0.3">
      <c r="A179" s="26"/>
      <c r="B179" s="27"/>
      <c r="C179" s="27"/>
      <c r="D179" s="28"/>
      <c r="G179" s="126"/>
    </row>
    <row r="180" spans="1:7" ht="19.5" x14ac:dyDescent="0.4">
      <c r="A180" s="328" t="s">
        <v>78</v>
      </c>
      <c r="B180" s="329"/>
      <c r="C180" s="329"/>
      <c r="D180" s="329"/>
      <c r="E180" s="329"/>
      <c r="F180" s="329"/>
    </row>
    <row r="181" spans="1:7" ht="33" x14ac:dyDescent="0.3">
      <c r="A181" s="44" t="s">
        <v>315</v>
      </c>
      <c r="B181" s="94">
        <v>0</v>
      </c>
      <c r="C181" s="94"/>
      <c r="D181" s="95" t="s">
        <v>445</v>
      </c>
      <c r="E181" s="95" t="s">
        <v>457</v>
      </c>
      <c r="F181" s="94"/>
    </row>
    <row r="182" spans="1:7" ht="33" x14ac:dyDescent="0.3">
      <c r="A182" s="52" t="s">
        <v>220</v>
      </c>
      <c r="B182" s="94">
        <v>1</v>
      </c>
      <c r="C182" s="94"/>
      <c r="D182" s="95" t="s">
        <v>446</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0" t="s">
        <v>36</v>
      </c>
      <c r="B186" s="331"/>
      <c r="C186" s="332"/>
      <c r="D186" s="248">
        <f>SUM(B181:C185)</f>
        <v>7</v>
      </c>
    </row>
    <row r="187" spans="1:7" x14ac:dyDescent="0.3">
      <c r="A187" s="330" t="s">
        <v>295</v>
      </c>
      <c r="B187" s="331"/>
      <c r="C187" s="332"/>
      <c r="D187" s="33">
        <f>D186/(COUNT(B181:C185)*2)</f>
        <v>0.7</v>
      </c>
    </row>
    <row r="188" spans="1:7" s="22" customFormat="1" x14ac:dyDescent="0.3">
      <c r="A188" s="26"/>
      <c r="B188" s="27"/>
      <c r="C188" s="27"/>
      <c r="D188" s="28"/>
      <c r="G188" s="126"/>
    </row>
    <row r="189" spans="1:7" ht="19.5" x14ac:dyDescent="0.4">
      <c r="A189" s="328" t="s">
        <v>216</v>
      </c>
      <c r="B189" s="329"/>
      <c r="C189" s="329"/>
      <c r="D189" s="329"/>
      <c r="E189" s="329"/>
      <c r="F189" s="329"/>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1</v>
      </c>
      <c r="C192" s="94"/>
      <c r="D192" s="95" t="s">
        <v>447</v>
      </c>
      <c r="E192" s="94"/>
      <c r="F192" s="94"/>
    </row>
    <row r="193" spans="1:6" x14ac:dyDescent="0.3">
      <c r="A193" s="53" t="s">
        <v>189</v>
      </c>
      <c r="B193" s="94" t="s">
        <v>32</v>
      </c>
      <c r="C193" s="94"/>
      <c r="D193" s="94"/>
      <c r="E193" s="94"/>
      <c r="F193" s="94"/>
    </row>
    <row r="194" spans="1:6" x14ac:dyDescent="0.3">
      <c r="A194" s="330" t="s">
        <v>36</v>
      </c>
      <c r="B194" s="331"/>
      <c r="C194" s="332"/>
      <c r="D194" s="54">
        <f>SUM(B190:C193)</f>
        <v>3</v>
      </c>
    </row>
    <row r="195" spans="1:6" x14ac:dyDescent="0.3">
      <c r="A195" s="330" t="s">
        <v>295</v>
      </c>
      <c r="B195" s="331"/>
      <c r="C195" s="332"/>
      <c r="D195" s="33">
        <f>D194/(COUNT(B190:C193)*2)</f>
        <v>0.75</v>
      </c>
    </row>
    <row r="197" spans="1:6" ht="18" x14ac:dyDescent="0.35">
      <c r="A197" s="64" t="s">
        <v>246</v>
      </c>
      <c r="B197" s="63"/>
      <c r="C197" s="63"/>
      <c r="D197" s="293">
        <v>0</v>
      </c>
      <c r="E197" s="287"/>
      <c r="F197" s="288"/>
    </row>
    <row r="198" spans="1:6" ht="22.5" x14ac:dyDescent="0.3">
      <c r="A198" s="35" t="s">
        <v>322</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0.91228070175438591</v>
      </c>
    </row>
  </sheetData>
  <sheetProtection algorithmName="SHA-512" hashValue="skC786S+Vqu0LNzxZako+adTXwT4Q6fVX6FJsmc5Nrei7Qgj2NbRp+P1vxu52sHauyfCONpJJ7ikVqfBY+1dxA==" saltValue="J0JTYKMywEIgPG8RayRJQ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0" orientation="portrait" r:id="rId1"/>
  <rowBreaks count="2" manualBreakCount="2">
    <brk id="85" max="5" man="1"/>
    <brk id="170"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0" zoomScale="60" workbookViewId="0">
      <selection activeCell="C1" sqref="A1:G7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3"/>
      <c r="E1" s="323"/>
      <c r="F1" s="323"/>
      <c r="G1" s="323"/>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4" t="s">
        <v>179</v>
      </c>
      <c r="B7" s="324"/>
      <c r="C7" s="324"/>
      <c r="D7" s="324"/>
      <c r="E7" s="324"/>
      <c r="F7" s="324"/>
      <c r="G7" s="125"/>
    </row>
    <row r="8" spans="1:7" ht="29.25" x14ac:dyDescent="0.45">
      <c r="A8" s="325" t="str">
        <f>'Page de garde'!D18</f>
        <v>Menzel Bourguiba</v>
      </c>
      <c r="B8" s="325"/>
      <c r="C8" s="325"/>
      <c r="D8" s="325"/>
      <c r="E8" s="325"/>
      <c r="F8" s="325"/>
      <c r="G8" s="125"/>
    </row>
    <row r="9" spans="1:7" ht="24" x14ac:dyDescent="0.45">
      <c r="A9" s="14" t="s">
        <v>42</v>
      </c>
      <c r="B9" s="326"/>
      <c r="C9" s="326"/>
      <c r="D9" s="326"/>
      <c r="E9" s="326"/>
      <c r="F9" s="326"/>
      <c r="G9" s="125"/>
    </row>
    <row r="10" spans="1:7" ht="24" x14ac:dyDescent="0.45">
      <c r="A10" s="15" t="s">
        <v>44</v>
      </c>
      <c r="B10" s="327"/>
      <c r="C10" s="327"/>
      <c r="D10" s="327"/>
      <c r="E10" s="327"/>
      <c r="F10" s="327"/>
      <c r="G10" s="125"/>
    </row>
    <row r="11" spans="1:7" ht="24" x14ac:dyDescent="0.45">
      <c r="A11" s="14" t="s">
        <v>43</v>
      </c>
      <c r="B11" s="322"/>
      <c r="C11" s="322"/>
      <c r="D11" s="322"/>
      <c r="E11" s="322"/>
      <c r="F11" s="322"/>
      <c r="G11" s="125"/>
    </row>
    <row r="12" spans="1:7" ht="24" x14ac:dyDescent="0.45">
      <c r="A12" s="14" t="s">
        <v>239</v>
      </c>
      <c r="B12" s="320">
        <f>D549</f>
        <v>0</v>
      </c>
      <c r="C12" s="320"/>
      <c r="D12" s="320"/>
      <c r="E12" s="320"/>
      <c r="F12" s="320"/>
      <c r="G12" s="125"/>
    </row>
    <row r="13" spans="1:7" ht="22.5" x14ac:dyDescent="0.45">
      <c r="D13" s="321"/>
      <c r="E13" s="321"/>
      <c r="F13" s="321"/>
      <c r="G13" s="32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4" t="s">
        <v>30</v>
      </c>
      <c r="B17" s="305" t="s">
        <v>31</v>
      </c>
      <c r="C17" s="305"/>
      <c r="D17" s="305" t="s">
        <v>46</v>
      </c>
      <c r="E17" s="306" t="s">
        <v>310</v>
      </c>
      <c r="F17" s="306" t="s">
        <v>358</v>
      </c>
    </row>
    <row r="18" spans="1:8" ht="16.5" customHeight="1" x14ac:dyDescent="0.3">
      <c r="A18" s="304"/>
      <c r="B18" s="41" t="s">
        <v>34</v>
      </c>
      <c r="C18" s="41" t="s">
        <v>33</v>
      </c>
      <c r="D18" s="305"/>
      <c r="E18" s="306"/>
      <c r="F18" s="30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4" t="s">
        <v>379</v>
      </c>
      <c r="B38" s="315"/>
      <c r="C38" s="315"/>
      <c r="D38" s="315"/>
      <c r="E38" s="315"/>
      <c r="F38" s="31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04" t="s">
        <v>30</v>
      </c>
      <c r="B50" s="305" t="s">
        <v>31</v>
      </c>
      <c r="C50" s="305"/>
      <c r="D50" s="305" t="s">
        <v>46</v>
      </c>
      <c r="E50" s="306" t="s">
        <v>310</v>
      </c>
      <c r="F50" s="306" t="s">
        <v>360</v>
      </c>
      <c r="G50" s="127"/>
    </row>
    <row r="51" spans="1:7" x14ac:dyDescent="0.3">
      <c r="A51" s="304"/>
      <c r="B51" s="41" t="s">
        <v>34</v>
      </c>
      <c r="C51" s="41" t="s">
        <v>33</v>
      </c>
      <c r="D51" s="305"/>
      <c r="E51" s="306"/>
      <c r="F51" s="30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4" t="s">
        <v>379</v>
      </c>
      <c r="B94" s="315"/>
      <c r="C94" s="315"/>
      <c r="D94" s="315"/>
      <c r="E94" s="315"/>
      <c r="F94" s="31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04" t="s">
        <v>30</v>
      </c>
      <c r="B107" s="305" t="s">
        <v>31</v>
      </c>
      <c r="C107" s="305"/>
      <c r="D107" s="305" t="s">
        <v>46</v>
      </c>
      <c r="E107" s="306" t="s">
        <v>310</v>
      </c>
      <c r="F107" s="306" t="s">
        <v>360</v>
      </c>
    </row>
    <row r="108" spans="1:7" x14ac:dyDescent="0.3">
      <c r="A108" s="304"/>
      <c r="B108" s="41" t="s">
        <v>34</v>
      </c>
      <c r="C108" s="41" t="s">
        <v>33</v>
      </c>
      <c r="D108" s="305"/>
      <c r="E108" s="306"/>
      <c r="F108" s="30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17" t="s">
        <v>379</v>
      </c>
      <c r="B148" s="318"/>
      <c r="C148" s="318"/>
      <c r="D148" s="31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04" t="s">
        <v>30</v>
      </c>
      <c r="B162" s="305" t="s">
        <v>31</v>
      </c>
      <c r="C162" s="305"/>
      <c r="D162" s="305" t="s">
        <v>46</v>
      </c>
      <c r="E162" s="306" t="s">
        <v>310</v>
      </c>
      <c r="F162" s="306" t="s">
        <v>360</v>
      </c>
      <c r="G162" s="127"/>
    </row>
    <row r="163" spans="1:7" x14ac:dyDescent="0.3">
      <c r="A163" s="304"/>
      <c r="B163" s="41" t="s">
        <v>34</v>
      </c>
      <c r="C163" s="41" t="s">
        <v>33</v>
      </c>
      <c r="D163" s="305"/>
      <c r="E163" s="306"/>
      <c r="F163" s="30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10" t="s">
        <v>379</v>
      </c>
      <c r="B195" s="310"/>
      <c r="C195" s="310"/>
      <c r="D195" s="310"/>
      <c r="E195" s="310"/>
      <c r="F195" s="31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04" t="s">
        <v>30</v>
      </c>
      <c r="B209" s="305" t="s">
        <v>31</v>
      </c>
      <c r="C209" s="305"/>
      <c r="D209" s="305" t="s">
        <v>46</v>
      </c>
      <c r="E209" s="306" t="s">
        <v>310</v>
      </c>
      <c r="F209" s="306" t="s">
        <v>360</v>
      </c>
      <c r="G209" s="127"/>
    </row>
    <row r="210" spans="1:7" x14ac:dyDescent="0.3">
      <c r="A210" s="304"/>
      <c r="B210" s="41" t="s">
        <v>34</v>
      </c>
      <c r="C210" s="41" t="s">
        <v>33</v>
      </c>
      <c r="D210" s="305"/>
      <c r="E210" s="306"/>
      <c r="F210" s="30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0" t="s">
        <v>379</v>
      </c>
      <c r="B256" s="310"/>
      <c r="C256" s="310"/>
      <c r="D256" s="310"/>
      <c r="E256" s="310"/>
      <c r="F256" s="31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04" t="s">
        <v>30</v>
      </c>
      <c r="B270" s="305" t="s">
        <v>31</v>
      </c>
      <c r="C270" s="305"/>
      <c r="D270" s="305" t="s">
        <v>46</v>
      </c>
      <c r="E270" s="306" t="s">
        <v>310</v>
      </c>
      <c r="F270" s="306" t="s">
        <v>360</v>
      </c>
      <c r="G270" s="214"/>
    </row>
    <row r="271" spans="1:7" s="16" customFormat="1" x14ac:dyDescent="0.3">
      <c r="A271" s="304"/>
      <c r="B271" s="41" t="s">
        <v>34</v>
      </c>
      <c r="C271" s="41" t="s">
        <v>33</v>
      </c>
      <c r="D271" s="305"/>
      <c r="E271" s="306"/>
      <c r="F271" s="30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1" t="s">
        <v>396</v>
      </c>
      <c r="B308" s="312"/>
      <c r="C308" s="312"/>
      <c r="D308" s="312"/>
      <c r="E308" s="312"/>
      <c r="F308" s="31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04" t="s">
        <v>30</v>
      </c>
      <c r="B322" s="305" t="s">
        <v>31</v>
      </c>
      <c r="C322" s="305"/>
      <c r="D322" s="305" t="s">
        <v>46</v>
      </c>
      <c r="E322" s="306" t="s">
        <v>310</v>
      </c>
      <c r="F322" s="306" t="s">
        <v>360</v>
      </c>
      <c r="G322" s="127"/>
    </row>
    <row r="323" spans="1:7" x14ac:dyDescent="0.3">
      <c r="A323" s="304"/>
      <c r="B323" s="41" t="s">
        <v>34</v>
      </c>
      <c r="C323" s="41" t="s">
        <v>33</v>
      </c>
      <c r="D323" s="305"/>
      <c r="E323" s="306"/>
      <c r="F323" s="30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1" t="s">
        <v>379</v>
      </c>
      <c r="B349" s="312"/>
      <c r="C349" s="312"/>
      <c r="D349" s="312"/>
      <c r="E349" s="312"/>
      <c r="F349" s="31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04" t="s">
        <v>30</v>
      </c>
      <c r="B362" s="305" t="s">
        <v>31</v>
      </c>
      <c r="C362" s="305"/>
      <c r="D362" s="305" t="s">
        <v>46</v>
      </c>
      <c r="E362" s="306" t="s">
        <v>310</v>
      </c>
      <c r="F362" s="306" t="s">
        <v>360</v>
      </c>
      <c r="G362" s="127"/>
    </row>
    <row r="363" spans="1:7" x14ac:dyDescent="0.3">
      <c r="A363" s="304"/>
      <c r="B363" s="41" t="s">
        <v>34</v>
      </c>
      <c r="C363" s="41" t="s">
        <v>33</v>
      </c>
      <c r="D363" s="305"/>
      <c r="E363" s="306"/>
      <c r="F363" s="30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0" t="s">
        <v>379</v>
      </c>
      <c r="B383" s="310"/>
      <c r="C383" s="310"/>
      <c r="D383" s="310"/>
      <c r="E383" s="310"/>
      <c r="F383" s="31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04" t="s">
        <v>30</v>
      </c>
      <c r="B395" s="305" t="s">
        <v>31</v>
      </c>
      <c r="C395" s="305"/>
      <c r="D395" s="305" t="s">
        <v>46</v>
      </c>
      <c r="E395" s="306" t="s">
        <v>310</v>
      </c>
      <c r="F395" s="306" t="s">
        <v>360</v>
      </c>
      <c r="G395" s="127"/>
    </row>
    <row r="396" spans="1:7" x14ac:dyDescent="0.3">
      <c r="A396" s="304"/>
      <c r="B396" s="41" t="s">
        <v>34</v>
      </c>
      <c r="C396" s="41" t="s">
        <v>33</v>
      </c>
      <c r="D396" s="305"/>
      <c r="E396" s="306"/>
      <c r="F396" s="30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0" t="s">
        <v>379</v>
      </c>
      <c r="B435" s="310"/>
      <c r="C435" s="310"/>
      <c r="D435" s="310"/>
      <c r="E435" s="310"/>
      <c r="F435" s="31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04" t="s">
        <v>30</v>
      </c>
      <c r="B448" s="305" t="s">
        <v>31</v>
      </c>
      <c r="C448" s="305"/>
      <c r="D448" s="305" t="s">
        <v>46</v>
      </c>
      <c r="E448" s="306" t="s">
        <v>310</v>
      </c>
      <c r="F448" s="306" t="s">
        <v>360</v>
      </c>
      <c r="G448" s="127"/>
    </row>
    <row r="449" spans="1:6" x14ac:dyDescent="0.3">
      <c r="A449" s="304"/>
      <c r="B449" s="41" t="s">
        <v>34</v>
      </c>
      <c r="C449" s="41" t="s">
        <v>33</v>
      </c>
      <c r="D449" s="305"/>
      <c r="E449" s="306"/>
      <c r="F449" s="30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7" t="s">
        <v>379</v>
      </c>
      <c r="B471" s="308"/>
      <c r="C471" s="308"/>
      <c r="D471" s="308"/>
      <c r="E471" s="308"/>
      <c r="F471" s="30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09" t="s">
        <v>367</v>
      </c>
      <c r="B483" s="309"/>
      <c r="C483" s="309"/>
      <c r="D483" s="309"/>
      <c r="E483" s="185"/>
      <c r="F483" s="201"/>
    </row>
    <row r="484" spans="1:7" x14ac:dyDescent="0.3">
      <c r="A484" s="74">
        <f>B11</f>
        <v>0</v>
      </c>
      <c r="B484" s="124"/>
      <c r="C484" s="135"/>
      <c r="D484" s="124"/>
    </row>
    <row r="485" spans="1:7" x14ac:dyDescent="0.3">
      <c r="A485" s="304" t="s">
        <v>30</v>
      </c>
      <c r="B485" s="305" t="s">
        <v>31</v>
      </c>
      <c r="C485" s="305"/>
      <c r="D485" s="305" t="s">
        <v>46</v>
      </c>
      <c r="E485" s="306" t="s">
        <v>310</v>
      </c>
      <c r="F485" s="306" t="s">
        <v>360</v>
      </c>
      <c r="G485" s="127"/>
    </row>
    <row r="486" spans="1:7" x14ac:dyDescent="0.3">
      <c r="A486" s="304"/>
      <c r="B486" s="41" t="s">
        <v>34</v>
      </c>
      <c r="C486" s="41" t="s">
        <v>33</v>
      </c>
      <c r="D486" s="305"/>
      <c r="E486" s="306"/>
      <c r="F486" s="306"/>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04" t="s">
        <v>30</v>
      </c>
      <c r="B507" s="305" t="s">
        <v>31</v>
      </c>
      <c r="C507" s="305"/>
      <c r="D507" s="305" t="s">
        <v>46</v>
      </c>
      <c r="E507" s="306" t="s">
        <v>310</v>
      </c>
      <c r="F507" s="306" t="s">
        <v>360</v>
      </c>
      <c r="G507" s="127"/>
    </row>
    <row r="508" spans="1:7" x14ac:dyDescent="0.3">
      <c r="A508" s="304"/>
      <c r="B508" s="41" t="s">
        <v>34</v>
      </c>
      <c r="C508" s="41" t="s">
        <v>33</v>
      </c>
      <c r="D508" s="347"/>
      <c r="E508" s="306"/>
      <c r="F508" s="30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04" t="s">
        <v>30</v>
      </c>
      <c r="B518" s="305" t="s">
        <v>31</v>
      </c>
      <c r="C518" s="305"/>
      <c r="D518" s="305" t="s">
        <v>46</v>
      </c>
      <c r="E518" s="306" t="s">
        <v>310</v>
      </c>
      <c r="F518" s="306" t="s">
        <v>360</v>
      </c>
      <c r="G518" s="127"/>
    </row>
    <row r="519" spans="1:7" x14ac:dyDescent="0.3">
      <c r="A519" s="304"/>
      <c r="B519" s="41" t="s">
        <v>34</v>
      </c>
      <c r="C519" s="41" t="s">
        <v>33</v>
      </c>
      <c r="D519" s="347"/>
      <c r="E519" s="306"/>
      <c r="F519" s="30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04" t="s">
        <v>30</v>
      </c>
      <c r="B538" s="305" t="s">
        <v>31</v>
      </c>
      <c r="C538" s="305"/>
      <c r="D538" s="305" t="s">
        <v>46</v>
      </c>
      <c r="E538" s="306" t="s">
        <v>310</v>
      </c>
      <c r="F538" s="306" t="s">
        <v>360</v>
      </c>
      <c r="G538" s="127"/>
    </row>
    <row r="539" spans="1:7" x14ac:dyDescent="0.3">
      <c r="A539" s="304"/>
      <c r="B539" s="41" t="s">
        <v>34</v>
      </c>
      <c r="C539" s="41" t="s">
        <v>33</v>
      </c>
      <c r="D539" s="347"/>
      <c r="E539" s="306"/>
      <c r="F539" s="30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5" zoomScale="60" zoomScaleNormal="90" workbookViewId="0">
      <selection activeCell="B8" sqref="B8: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3"/>
      <c r="E1" s="323"/>
      <c r="F1" s="323"/>
      <c r="G1" s="32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4" t="s">
        <v>50</v>
      </c>
      <c r="B6" s="344"/>
      <c r="C6" s="344"/>
      <c r="D6" s="344"/>
      <c r="E6" s="344"/>
      <c r="F6" s="344"/>
      <c r="G6" s="125"/>
    </row>
    <row r="7" spans="1:7" s="12" customFormat="1" ht="21.75" customHeight="1" x14ac:dyDescent="0.45">
      <c r="A7" s="325" t="str">
        <f>'A2 Exploitation'!A8:F8</f>
        <v>Menzel Bourguiba</v>
      </c>
      <c r="B7" s="325"/>
      <c r="C7" s="325"/>
      <c r="D7" s="325"/>
      <c r="E7" s="325"/>
      <c r="F7" s="325"/>
      <c r="G7" s="125"/>
    </row>
    <row r="8" spans="1:7" s="12" customFormat="1" ht="24" x14ac:dyDescent="0.45">
      <c r="A8" s="14" t="s">
        <v>42</v>
      </c>
      <c r="B8" s="345">
        <f>'A2 Exploitation'!B9:F9</f>
        <v>0</v>
      </c>
      <c r="C8" s="345"/>
      <c r="D8" s="345"/>
      <c r="E8" s="345"/>
      <c r="F8" s="345"/>
      <c r="G8" s="125"/>
    </row>
    <row r="9" spans="1:7" s="12" customFormat="1" ht="24" x14ac:dyDescent="0.45">
      <c r="A9" s="15" t="s">
        <v>44</v>
      </c>
      <c r="B9" s="346">
        <f>'A2 Exploitation'!B10:F10</f>
        <v>0</v>
      </c>
      <c r="C9" s="346"/>
      <c r="D9" s="346"/>
      <c r="E9" s="346"/>
      <c r="F9" s="346"/>
      <c r="G9" s="125"/>
    </row>
    <row r="10" spans="1:7" s="12" customFormat="1" ht="24" x14ac:dyDescent="0.45">
      <c r="A10" s="14" t="s">
        <v>43</v>
      </c>
      <c r="B10" s="343">
        <f>'A2 Exploitation'!B11:F11</f>
        <v>0</v>
      </c>
      <c r="C10" s="343"/>
      <c r="D10" s="343"/>
      <c r="E10" s="343"/>
      <c r="F10" s="343"/>
      <c r="G10" s="125"/>
    </row>
    <row r="11" spans="1:7" s="12" customFormat="1" ht="24" x14ac:dyDescent="0.45">
      <c r="A11" s="14" t="s">
        <v>294</v>
      </c>
      <c r="B11" s="342">
        <f>D199</f>
        <v>0</v>
      </c>
      <c r="C11" s="342"/>
      <c r="D11" s="342"/>
      <c r="E11" s="342"/>
      <c r="F11" s="342"/>
      <c r="G11" s="125"/>
    </row>
    <row r="12" spans="1:7" s="12" customFormat="1" ht="22.5" x14ac:dyDescent="0.45">
      <c r="A12" s="11"/>
      <c r="D12" s="321"/>
      <c r="E12" s="321"/>
      <c r="F12" s="321"/>
      <c r="G12" s="321"/>
    </row>
    <row r="13" spans="1:7" s="12" customFormat="1" ht="11.25" customHeight="1" x14ac:dyDescent="0.3">
      <c r="A13" s="304" t="s">
        <v>30</v>
      </c>
      <c r="B13" s="305" t="s">
        <v>31</v>
      </c>
      <c r="C13" s="305"/>
      <c r="D13" s="305" t="s">
        <v>46</v>
      </c>
      <c r="E13" s="305" t="s">
        <v>190</v>
      </c>
      <c r="F13" s="305" t="s">
        <v>191</v>
      </c>
      <c r="G13" s="112"/>
    </row>
    <row r="14" spans="1:7" s="12" customFormat="1" ht="12.75" customHeight="1" x14ac:dyDescent="0.3">
      <c r="A14" s="304"/>
      <c r="B14" s="34" t="s">
        <v>34</v>
      </c>
      <c r="C14" s="34" t="s">
        <v>33</v>
      </c>
      <c r="D14" s="305"/>
      <c r="E14" s="305"/>
      <c r="F14" s="305"/>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35"/>
      <c r="C22" s="336"/>
      <c r="D22" s="250">
        <f>SUM(B17:C21)</f>
        <v>0</v>
      </c>
    </row>
    <row r="23" spans="1:7" x14ac:dyDescent="0.3">
      <c r="A23" s="330" t="s">
        <v>295</v>
      </c>
      <c r="B23" s="331"/>
      <c r="C23" s="332"/>
      <c r="D23" s="33">
        <f>D22/(COUNT(B17:C21)*2)</f>
        <v>0</v>
      </c>
    </row>
    <row r="24" spans="1:7" s="22" customFormat="1" x14ac:dyDescent="0.3">
      <c r="A24" s="26"/>
      <c r="B24" s="27"/>
      <c r="C24" s="27"/>
      <c r="D24" s="28"/>
      <c r="G24" s="126"/>
    </row>
    <row r="25" spans="1:7" ht="19.5" x14ac:dyDescent="0.4">
      <c r="A25" s="328" t="s">
        <v>4</v>
      </c>
      <c r="B25" s="329"/>
      <c r="C25" s="329"/>
      <c r="D25" s="329"/>
      <c r="E25" s="329"/>
      <c r="F25" s="32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0" t="s">
        <v>36</v>
      </c>
      <c r="B33" s="331"/>
      <c r="C33" s="332"/>
      <c r="D33" s="248">
        <f>SUM(B26:C32)</f>
        <v>0</v>
      </c>
    </row>
    <row r="34" spans="1:7" x14ac:dyDescent="0.3">
      <c r="A34" s="330" t="s">
        <v>295</v>
      </c>
      <c r="B34" s="331"/>
      <c r="C34" s="332"/>
      <c r="D34" s="33">
        <f>D33/(COUNT(B26:C32)*2)</f>
        <v>0</v>
      </c>
    </row>
    <row r="35" spans="1:7" s="22" customFormat="1" x14ac:dyDescent="0.3">
      <c r="A35" s="26"/>
      <c r="B35" s="27"/>
      <c r="C35" s="27"/>
      <c r="D35" s="28"/>
      <c r="G35" s="126"/>
    </row>
    <row r="36" spans="1:7" s="22" customFormat="1" ht="19.5" x14ac:dyDescent="0.4">
      <c r="A36" s="328" t="s">
        <v>219</v>
      </c>
      <c r="B36" s="329"/>
      <c r="C36" s="329"/>
      <c r="D36" s="329"/>
      <c r="E36" s="329"/>
      <c r="F36" s="32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0" t="s">
        <v>36</v>
      </c>
      <c r="B42" s="331"/>
      <c r="C42" s="332"/>
      <c r="D42" s="248">
        <f>SUM(B37:C41)</f>
        <v>0</v>
      </c>
      <c r="E42" s="13"/>
      <c r="F42" s="13"/>
      <c r="G42" s="126"/>
    </row>
    <row r="43" spans="1:7" s="22" customFormat="1" x14ac:dyDescent="0.3">
      <c r="A43" s="330" t="s">
        <v>295</v>
      </c>
      <c r="B43" s="331"/>
      <c r="C43" s="332"/>
      <c r="D43" s="33">
        <f>D42/(COUNT(B37:C41)*2)</f>
        <v>0</v>
      </c>
      <c r="E43" s="13"/>
      <c r="F43" s="13"/>
      <c r="G43" s="126"/>
    </row>
    <row r="44" spans="1:7" s="22" customFormat="1" x14ac:dyDescent="0.3">
      <c r="A44" s="47"/>
      <c r="B44" s="48"/>
      <c r="C44" s="48"/>
      <c r="D44" s="49"/>
      <c r="G44" s="126"/>
    </row>
    <row r="45" spans="1:7" ht="19.5" x14ac:dyDescent="0.4">
      <c r="A45" s="340" t="s">
        <v>21</v>
      </c>
      <c r="B45" s="341"/>
      <c r="C45" s="341"/>
      <c r="D45" s="341"/>
      <c r="E45" s="341"/>
      <c r="F45" s="34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0" t="s">
        <v>36</v>
      </c>
      <c r="B52" s="331"/>
      <c r="C52" s="332"/>
      <c r="D52" s="248">
        <f>SUM(B46:C51)</f>
        <v>0</v>
      </c>
    </row>
    <row r="53" spans="1:7" x14ac:dyDescent="0.3">
      <c r="A53" s="330" t="s">
        <v>295</v>
      </c>
      <c r="B53" s="331"/>
      <c r="C53" s="332"/>
      <c r="D53" s="33">
        <f>D52/(COUNT(B46:C51)*2)</f>
        <v>0</v>
      </c>
    </row>
    <row r="54" spans="1:7" s="22" customFormat="1" x14ac:dyDescent="0.3">
      <c r="A54" s="26"/>
      <c r="B54" s="27"/>
      <c r="C54" s="27"/>
      <c r="D54" s="28"/>
      <c r="G54" s="126"/>
    </row>
    <row r="55" spans="1:7" ht="19.5" x14ac:dyDescent="0.4">
      <c r="A55" s="328" t="s">
        <v>8</v>
      </c>
      <c r="B55" s="329"/>
      <c r="C55" s="329"/>
      <c r="D55" s="329"/>
      <c r="E55" s="329"/>
      <c r="F55" s="32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0" t="s">
        <v>36</v>
      </c>
      <c r="B63" s="331"/>
      <c r="C63" s="332"/>
      <c r="D63" s="248">
        <f>SUM(B56:C62)</f>
        <v>0</v>
      </c>
    </row>
    <row r="64" spans="1:7" x14ac:dyDescent="0.3">
      <c r="A64" s="330" t="s">
        <v>295</v>
      </c>
      <c r="B64" s="331"/>
      <c r="C64" s="332"/>
      <c r="D64" s="33">
        <f>D63/(COUNT(B56:C62)*2)</f>
        <v>0</v>
      </c>
    </row>
    <row r="65" spans="1:7" s="22" customFormat="1" x14ac:dyDescent="0.3">
      <c r="A65" s="26"/>
      <c r="B65" s="27"/>
      <c r="C65" s="27"/>
      <c r="D65" s="28"/>
      <c r="G65" s="126"/>
    </row>
    <row r="66" spans="1:7" ht="19.5" x14ac:dyDescent="0.4">
      <c r="A66" s="328" t="s">
        <v>130</v>
      </c>
      <c r="B66" s="329"/>
      <c r="C66" s="329"/>
      <c r="D66" s="329"/>
      <c r="E66" s="329"/>
      <c r="F66" s="32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0" t="s">
        <v>36</v>
      </c>
      <c r="B84" s="331"/>
      <c r="C84" s="332"/>
      <c r="D84" s="248">
        <f>SUM(B67:C83)</f>
        <v>0</v>
      </c>
    </row>
    <row r="85" spans="1:7" x14ac:dyDescent="0.3">
      <c r="A85" s="330" t="s">
        <v>295</v>
      </c>
      <c r="B85" s="331"/>
      <c r="C85" s="332"/>
      <c r="D85" s="33">
        <f>D84/(COUNT(B67:C83)*2)</f>
        <v>0</v>
      </c>
    </row>
    <row r="86" spans="1:7" s="22" customFormat="1" x14ac:dyDescent="0.3">
      <c r="A86" s="26"/>
      <c r="B86" s="27"/>
      <c r="C86" s="27"/>
      <c r="D86" s="28"/>
      <c r="G86" s="126"/>
    </row>
    <row r="87" spans="1:7" ht="19.5" x14ac:dyDescent="0.4">
      <c r="A87" s="328" t="s">
        <v>211</v>
      </c>
      <c r="B87" s="329"/>
      <c r="C87" s="329"/>
      <c r="D87" s="329"/>
      <c r="E87" s="329"/>
      <c r="F87" s="32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0" t="s">
        <v>36</v>
      </c>
      <c r="B102" s="331"/>
      <c r="C102" s="332"/>
      <c r="D102" s="248">
        <f>SUM(B88:C101)</f>
        <v>0</v>
      </c>
    </row>
    <row r="103" spans="1:7" x14ac:dyDescent="0.3">
      <c r="A103" s="330" t="s">
        <v>295</v>
      </c>
      <c r="B103" s="331"/>
      <c r="C103" s="33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8" t="s">
        <v>212</v>
      </c>
      <c r="B106" s="329"/>
      <c r="C106" s="329"/>
      <c r="D106" s="329"/>
      <c r="E106" s="329"/>
      <c r="F106" s="32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0" t="s">
        <v>36</v>
      </c>
      <c r="B118" s="331"/>
      <c r="C118" s="332"/>
      <c r="D118" s="248">
        <f>SUM(B107:C117)</f>
        <v>0</v>
      </c>
      <c r="E118" s="13"/>
      <c r="F118" s="13"/>
      <c r="G118" s="126"/>
    </row>
    <row r="119" spans="1:7" s="22" customFormat="1" x14ac:dyDescent="0.3">
      <c r="A119" s="330" t="s">
        <v>295</v>
      </c>
      <c r="B119" s="331"/>
      <c r="C119" s="332"/>
      <c r="D119" s="33">
        <f>D118/(COUNT(B107:C117)*2)</f>
        <v>0</v>
      </c>
      <c r="E119" s="13"/>
      <c r="F119" s="13"/>
      <c r="G119" s="126"/>
    </row>
    <row r="120" spans="1:7" s="22" customFormat="1" x14ac:dyDescent="0.3">
      <c r="A120" s="26"/>
      <c r="B120" s="27"/>
      <c r="C120" s="27"/>
      <c r="D120" s="28"/>
      <c r="G120" s="126"/>
    </row>
    <row r="121" spans="1:7" ht="19.5" x14ac:dyDescent="0.4">
      <c r="A121" s="328" t="s">
        <v>185</v>
      </c>
      <c r="B121" s="329"/>
      <c r="C121" s="329"/>
      <c r="D121" s="329"/>
      <c r="E121" s="329"/>
      <c r="F121" s="32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0" t="s">
        <v>36</v>
      </c>
      <c r="B133" s="331"/>
      <c r="C133" s="332"/>
      <c r="D133" s="248">
        <f>SUM(B122:C132)</f>
        <v>0</v>
      </c>
    </row>
    <row r="134" spans="1:7" x14ac:dyDescent="0.3">
      <c r="A134" s="330" t="s">
        <v>295</v>
      </c>
      <c r="B134" s="331"/>
      <c r="C134" s="332"/>
      <c r="D134" s="32">
        <f>D133/(COUNT(B122:C132)*2)</f>
        <v>0</v>
      </c>
    </row>
    <row r="135" spans="1:7" s="22" customFormat="1" x14ac:dyDescent="0.3">
      <c r="A135" s="26"/>
      <c r="B135" s="27"/>
      <c r="C135" s="27"/>
      <c r="D135" s="31"/>
      <c r="G135" s="126"/>
    </row>
    <row r="136" spans="1:7" ht="19.5" x14ac:dyDescent="0.4">
      <c r="A136" s="328" t="s">
        <v>71</v>
      </c>
      <c r="B136" s="329"/>
      <c r="C136" s="329"/>
      <c r="D136" s="329"/>
      <c r="E136" s="329"/>
      <c r="F136" s="32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0" t="s">
        <v>36</v>
      </c>
      <c r="B149" s="331"/>
      <c r="C149" s="332"/>
      <c r="D149" s="248">
        <f>SUM(B137:C148)</f>
        <v>0</v>
      </c>
    </row>
    <row r="150" spans="1:7" x14ac:dyDescent="0.3">
      <c r="A150" s="330" t="s">
        <v>295</v>
      </c>
      <c r="B150" s="331"/>
      <c r="C150" s="332"/>
      <c r="D150" s="33">
        <f>D149/(COUNT(B137:C148)*2)</f>
        <v>0</v>
      </c>
    </row>
    <row r="151" spans="1:7" s="22" customFormat="1" x14ac:dyDescent="0.3">
      <c r="A151" s="26"/>
      <c r="B151" s="27"/>
      <c r="C151" s="27"/>
      <c r="D151" s="28"/>
      <c r="G151" s="126"/>
    </row>
    <row r="152" spans="1:7" ht="19.5" x14ac:dyDescent="0.4">
      <c r="A152" s="328" t="s">
        <v>217</v>
      </c>
      <c r="B152" s="329"/>
      <c r="C152" s="329"/>
      <c r="D152" s="329"/>
      <c r="E152" s="329"/>
      <c r="F152" s="32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0" t="s">
        <v>36</v>
      </c>
      <c r="B161" s="335"/>
      <c r="C161" s="336"/>
      <c r="D161" s="250">
        <f>SUM(B153:C160)</f>
        <v>0</v>
      </c>
    </row>
    <row r="162" spans="1:7" x14ac:dyDescent="0.3">
      <c r="A162" s="330" t="s">
        <v>295</v>
      </c>
      <c r="B162" s="331"/>
      <c r="C162" s="332"/>
      <c r="D162" s="33">
        <f>D161/(COUNT(B153:C160)*2)</f>
        <v>0</v>
      </c>
    </row>
    <row r="163" spans="1:7" s="22" customFormat="1" x14ac:dyDescent="0.3">
      <c r="A163" s="26"/>
      <c r="B163" s="27"/>
      <c r="C163" s="29"/>
      <c r="D163" s="30"/>
      <c r="G163" s="126"/>
    </row>
    <row r="164" spans="1:7" ht="19.5" x14ac:dyDescent="0.4">
      <c r="A164" s="328" t="s">
        <v>77</v>
      </c>
      <c r="B164" s="329"/>
      <c r="C164" s="329"/>
      <c r="D164" s="329"/>
      <c r="E164" s="329"/>
      <c r="F164" s="32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0" t="s">
        <v>36</v>
      </c>
      <c r="B169" s="331"/>
      <c r="C169" s="332"/>
      <c r="D169" s="248">
        <f>SUM(B165:C168)</f>
        <v>0</v>
      </c>
    </row>
    <row r="170" spans="1:7" x14ac:dyDescent="0.3">
      <c r="A170" s="330" t="s">
        <v>295</v>
      </c>
      <c r="B170" s="331"/>
      <c r="C170" s="332"/>
      <c r="D170" s="33">
        <f>D169/(COUNT(B165:C168)*2)</f>
        <v>0</v>
      </c>
    </row>
    <row r="171" spans="1:7" s="22" customFormat="1" x14ac:dyDescent="0.3">
      <c r="A171" s="26"/>
      <c r="B171" s="27"/>
      <c r="C171" s="27"/>
      <c r="D171" s="28"/>
      <c r="G171" s="126"/>
    </row>
    <row r="172" spans="1:7" ht="19.5" x14ac:dyDescent="0.4">
      <c r="A172" s="333" t="s">
        <v>17</v>
      </c>
      <c r="B172" s="334"/>
      <c r="C172" s="334"/>
      <c r="D172" s="334"/>
      <c r="E172" s="334"/>
      <c r="F172" s="33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0" t="s">
        <v>36</v>
      </c>
      <c r="B177" s="331"/>
      <c r="C177" s="332"/>
      <c r="D177" s="248">
        <f>SUM(B173:C176)</f>
        <v>0</v>
      </c>
    </row>
    <row r="178" spans="1:7" x14ac:dyDescent="0.3">
      <c r="A178" s="330" t="s">
        <v>295</v>
      </c>
      <c r="B178" s="331"/>
      <c r="C178" s="332"/>
      <c r="D178" s="33">
        <f>D177/(COUNT(B173:C176)*2)</f>
        <v>0</v>
      </c>
    </row>
    <row r="179" spans="1:7" s="22" customFormat="1" x14ac:dyDescent="0.3">
      <c r="A179" s="26"/>
      <c r="B179" s="27"/>
      <c r="C179" s="27"/>
      <c r="D179" s="28"/>
      <c r="G179" s="126"/>
    </row>
    <row r="180" spans="1:7" ht="19.5" x14ac:dyDescent="0.4">
      <c r="A180" s="328" t="s">
        <v>78</v>
      </c>
      <c r="B180" s="329"/>
      <c r="C180" s="329"/>
      <c r="D180" s="329"/>
      <c r="E180" s="329"/>
      <c r="F180" s="32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0" t="s">
        <v>36</v>
      </c>
      <c r="B186" s="331"/>
      <c r="C186" s="332"/>
      <c r="D186" s="248">
        <f>SUM(B181:C185)</f>
        <v>0</v>
      </c>
    </row>
    <row r="187" spans="1:7" x14ac:dyDescent="0.3">
      <c r="A187" s="330" t="s">
        <v>295</v>
      </c>
      <c r="B187" s="331"/>
      <c r="C187" s="332"/>
      <c r="D187" s="33">
        <f>D186/(COUNT(B181:C185)*2)</f>
        <v>0</v>
      </c>
    </row>
    <row r="188" spans="1:7" s="22" customFormat="1" x14ac:dyDescent="0.3">
      <c r="A188" s="26"/>
      <c r="B188" s="27"/>
      <c r="C188" s="27"/>
      <c r="D188" s="28"/>
      <c r="G188" s="126"/>
    </row>
    <row r="189" spans="1:7" ht="19.5" x14ac:dyDescent="0.4">
      <c r="A189" s="328" t="s">
        <v>216</v>
      </c>
      <c r="B189" s="329"/>
      <c r="C189" s="329"/>
      <c r="D189" s="329"/>
      <c r="E189" s="329"/>
      <c r="F189" s="32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0" t="s">
        <v>36</v>
      </c>
      <c r="B194" s="331"/>
      <c r="C194" s="332"/>
      <c r="D194" s="54">
        <f>SUM(B190:C193)</f>
        <v>0</v>
      </c>
    </row>
    <row r="195" spans="1:6" x14ac:dyDescent="0.3">
      <c r="A195" s="330" t="s">
        <v>295</v>
      </c>
      <c r="B195" s="331"/>
      <c r="C195" s="332"/>
      <c r="D195" s="33">
        <f>D194/(COUNT(B190:C193)*2)</f>
        <v>0</v>
      </c>
    </row>
    <row r="197" spans="1:6" ht="18" x14ac:dyDescent="0.35">
      <c r="A197" s="64" t="s">
        <v>246</v>
      </c>
      <c r="B197" s="63"/>
      <c r="C197" s="63"/>
      <c r="D197" s="286" t="e">
        <f>E197*100/F197</f>
        <v>#DIV/0!</v>
      </c>
      <c r="E197" s="287">
        <f>COUNTIF('A1 Technique'!F17:F193,"ok")</f>
        <v>0</v>
      </c>
      <c r="F197" s="288">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3"/>
      <c r="E1" s="323"/>
      <c r="F1" s="323"/>
      <c r="G1" s="32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4" t="s">
        <v>179</v>
      </c>
      <c r="B7" s="324"/>
      <c r="C7" s="324"/>
      <c r="D7" s="324"/>
      <c r="E7" s="324"/>
      <c r="F7" s="324"/>
      <c r="G7" s="125"/>
    </row>
    <row r="8" spans="1:7" ht="29.25" x14ac:dyDescent="0.45">
      <c r="A8" s="325" t="str">
        <f>'Page de garde'!D18</f>
        <v>Menzel Bourguiba</v>
      </c>
      <c r="B8" s="325"/>
      <c r="C8" s="325"/>
      <c r="D8" s="325"/>
      <c r="E8" s="325"/>
      <c r="F8" s="325"/>
      <c r="G8" s="125"/>
    </row>
    <row r="9" spans="1:7" ht="24" x14ac:dyDescent="0.45">
      <c r="A9" s="14" t="s">
        <v>42</v>
      </c>
      <c r="B9" s="326"/>
      <c r="C9" s="326"/>
      <c r="D9" s="326"/>
      <c r="E9" s="326"/>
      <c r="F9" s="326"/>
      <c r="G9" s="125"/>
    </row>
    <row r="10" spans="1:7" ht="24" x14ac:dyDescent="0.45">
      <c r="A10" s="15" t="s">
        <v>44</v>
      </c>
      <c r="B10" s="327"/>
      <c r="C10" s="327"/>
      <c r="D10" s="327"/>
      <c r="E10" s="327"/>
      <c r="F10" s="327"/>
      <c r="G10" s="125"/>
    </row>
    <row r="11" spans="1:7" ht="24" x14ac:dyDescent="0.45">
      <c r="A11" s="14" t="s">
        <v>43</v>
      </c>
      <c r="B11" s="322"/>
      <c r="C11" s="322"/>
      <c r="D11" s="322"/>
      <c r="E11" s="322"/>
      <c r="F11" s="322"/>
      <c r="G11" s="125"/>
    </row>
    <row r="12" spans="1:7" ht="24" x14ac:dyDescent="0.45">
      <c r="A12" s="14" t="s">
        <v>239</v>
      </c>
      <c r="B12" s="320">
        <f>D549</f>
        <v>0</v>
      </c>
      <c r="C12" s="320"/>
      <c r="D12" s="320"/>
      <c r="E12" s="320"/>
      <c r="F12" s="320"/>
      <c r="G12" s="125"/>
    </row>
    <row r="13" spans="1:7" ht="22.5" x14ac:dyDescent="0.45">
      <c r="D13" s="321"/>
      <c r="E13" s="321"/>
      <c r="F13" s="321"/>
      <c r="G13" s="32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4" t="s">
        <v>30</v>
      </c>
      <c r="B17" s="305" t="s">
        <v>31</v>
      </c>
      <c r="C17" s="305"/>
      <c r="D17" s="305" t="s">
        <v>46</v>
      </c>
      <c r="E17" s="306" t="s">
        <v>310</v>
      </c>
      <c r="F17" s="306" t="s">
        <v>358</v>
      </c>
    </row>
    <row r="18" spans="1:8" ht="16.5" customHeight="1" x14ac:dyDescent="0.3">
      <c r="A18" s="304"/>
      <c r="B18" s="41" t="s">
        <v>34</v>
      </c>
      <c r="C18" s="41" t="s">
        <v>33</v>
      </c>
      <c r="D18" s="305"/>
      <c r="E18" s="306"/>
      <c r="F18" s="30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4" t="s">
        <v>379</v>
      </c>
      <c r="B38" s="315"/>
      <c r="C38" s="315"/>
      <c r="D38" s="315"/>
      <c r="E38" s="315"/>
      <c r="F38" s="31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04" t="s">
        <v>30</v>
      </c>
      <c r="B50" s="305" t="s">
        <v>31</v>
      </c>
      <c r="C50" s="305"/>
      <c r="D50" s="305" t="s">
        <v>46</v>
      </c>
      <c r="E50" s="306" t="s">
        <v>310</v>
      </c>
      <c r="F50" s="306" t="s">
        <v>360</v>
      </c>
      <c r="G50" s="127"/>
    </row>
    <row r="51" spans="1:7" x14ac:dyDescent="0.3">
      <c r="A51" s="304"/>
      <c r="B51" s="41" t="s">
        <v>34</v>
      </c>
      <c r="C51" s="41" t="s">
        <v>33</v>
      </c>
      <c r="D51" s="305"/>
      <c r="E51" s="306"/>
      <c r="F51" s="30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4" t="s">
        <v>379</v>
      </c>
      <c r="B94" s="315"/>
      <c r="C94" s="315"/>
      <c r="D94" s="315"/>
      <c r="E94" s="315"/>
      <c r="F94" s="31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04" t="s">
        <v>30</v>
      </c>
      <c r="B107" s="305" t="s">
        <v>31</v>
      </c>
      <c r="C107" s="305"/>
      <c r="D107" s="305" t="s">
        <v>46</v>
      </c>
      <c r="E107" s="306" t="s">
        <v>310</v>
      </c>
      <c r="F107" s="306" t="s">
        <v>360</v>
      </c>
    </row>
    <row r="108" spans="1:7" x14ac:dyDescent="0.3">
      <c r="A108" s="304"/>
      <c r="B108" s="41" t="s">
        <v>34</v>
      </c>
      <c r="C108" s="41" t="s">
        <v>33</v>
      </c>
      <c r="D108" s="305"/>
      <c r="E108" s="306"/>
      <c r="F108" s="30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7" t="s">
        <v>379</v>
      </c>
      <c r="B148" s="318"/>
      <c r="C148" s="318"/>
      <c r="D148" s="31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04" t="s">
        <v>30</v>
      </c>
      <c r="B162" s="305" t="s">
        <v>31</v>
      </c>
      <c r="C162" s="305"/>
      <c r="D162" s="305" t="s">
        <v>46</v>
      </c>
      <c r="E162" s="306" t="s">
        <v>310</v>
      </c>
      <c r="F162" s="306" t="s">
        <v>360</v>
      </c>
      <c r="G162" s="127"/>
    </row>
    <row r="163" spans="1:7" x14ac:dyDescent="0.3">
      <c r="A163" s="304"/>
      <c r="B163" s="41" t="s">
        <v>34</v>
      </c>
      <c r="C163" s="41" t="s">
        <v>33</v>
      </c>
      <c r="D163" s="305"/>
      <c r="E163" s="306"/>
      <c r="F163" s="30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0" t="s">
        <v>379</v>
      </c>
      <c r="B195" s="310"/>
      <c r="C195" s="310"/>
      <c r="D195" s="310"/>
      <c r="E195" s="310"/>
      <c r="F195" s="31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04" t="s">
        <v>30</v>
      </c>
      <c r="B209" s="305" t="s">
        <v>31</v>
      </c>
      <c r="C209" s="305"/>
      <c r="D209" s="305" t="s">
        <v>46</v>
      </c>
      <c r="E209" s="306" t="s">
        <v>310</v>
      </c>
      <c r="F209" s="306" t="s">
        <v>360</v>
      </c>
      <c r="G209" s="127"/>
    </row>
    <row r="210" spans="1:7" x14ac:dyDescent="0.3">
      <c r="A210" s="304"/>
      <c r="B210" s="41" t="s">
        <v>34</v>
      </c>
      <c r="C210" s="41" t="s">
        <v>33</v>
      </c>
      <c r="D210" s="305"/>
      <c r="E210" s="306"/>
      <c r="F210" s="30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0" t="s">
        <v>379</v>
      </c>
      <c r="B256" s="310"/>
      <c r="C256" s="310"/>
      <c r="D256" s="310"/>
      <c r="E256" s="310"/>
      <c r="F256" s="31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04" t="s">
        <v>30</v>
      </c>
      <c r="B270" s="305" t="s">
        <v>31</v>
      </c>
      <c r="C270" s="305"/>
      <c r="D270" s="305" t="s">
        <v>46</v>
      </c>
      <c r="E270" s="306" t="s">
        <v>310</v>
      </c>
      <c r="F270" s="306" t="s">
        <v>360</v>
      </c>
      <c r="G270" s="214"/>
    </row>
    <row r="271" spans="1:7" s="16" customFormat="1" x14ac:dyDescent="0.3">
      <c r="A271" s="304"/>
      <c r="B271" s="41" t="s">
        <v>34</v>
      </c>
      <c r="C271" s="41" t="s">
        <v>33</v>
      </c>
      <c r="D271" s="305"/>
      <c r="E271" s="306"/>
      <c r="F271" s="30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1" t="s">
        <v>396</v>
      </c>
      <c r="B308" s="312"/>
      <c r="C308" s="312"/>
      <c r="D308" s="312"/>
      <c r="E308" s="312"/>
      <c r="F308" s="31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04" t="s">
        <v>30</v>
      </c>
      <c r="B322" s="305" t="s">
        <v>31</v>
      </c>
      <c r="C322" s="305"/>
      <c r="D322" s="305" t="s">
        <v>46</v>
      </c>
      <c r="E322" s="306" t="s">
        <v>310</v>
      </c>
      <c r="F322" s="306" t="s">
        <v>360</v>
      </c>
      <c r="G322" s="127"/>
    </row>
    <row r="323" spans="1:7" x14ac:dyDescent="0.3">
      <c r="A323" s="304"/>
      <c r="B323" s="41" t="s">
        <v>34</v>
      </c>
      <c r="C323" s="41" t="s">
        <v>33</v>
      </c>
      <c r="D323" s="305"/>
      <c r="E323" s="306"/>
      <c r="F323" s="30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1" t="s">
        <v>379</v>
      </c>
      <c r="B349" s="312"/>
      <c r="C349" s="312"/>
      <c r="D349" s="312"/>
      <c r="E349" s="312"/>
      <c r="F349" s="31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04" t="s">
        <v>30</v>
      </c>
      <c r="B362" s="305" t="s">
        <v>31</v>
      </c>
      <c r="C362" s="305"/>
      <c r="D362" s="305" t="s">
        <v>46</v>
      </c>
      <c r="E362" s="306" t="s">
        <v>310</v>
      </c>
      <c r="F362" s="306" t="s">
        <v>360</v>
      </c>
      <c r="G362" s="127"/>
    </row>
    <row r="363" spans="1:7" x14ac:dyDescent="0.3">
      <c r="A363" s="304"/>
      <c r="B363" s="41" t="s">
        <v>34</v>
      </c>
      <c r="C363" s="41" t="s">
        <v>33</v>
      </c>
      <c r="D363" s="305"/>
      <c r="E363" s="306"/>
      <c r="F363" s="30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0" t="s">
        <v>379</v>
      </c>
      <c r="B383" s="310"/>
      <c r="C383" s="310"/>
      <c r="D383" s="310"/>
      <c r="E383" s="310"/>
      <c r="F383" s="31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04" t="s">
        <v>30</v>
      </c>
      <c r="B395" s="305" t="s">
        <v>31</v>
      </c>
      <c r="C395" s="305"/>
      <c r="D395" s="305" t="s">
        <v>46</v>
      </c>
      <c r="E395" s="306" t="s">
        <v>310</v>
      </c>
      <c r="F395" s="306" t="s">
        <v>360</v>
      </c>
      <c r="G395" s="127"/>
    </row>
    <row r="396" spans="1:7" x14ac:dyDescent="0.3">
      <c r="A396" s="304"/>
      <c r="B396" s="41" t="s">
        <v>34</v>
      </c>
      <c r="C396" s="41" t="s">
        <v>33</v>
      </c>
      <c r="D396" s="305"/>
      <c r="E396" s="306"/>
      <c r="F396" s="30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0" t="s">
        <v>379</v>
      </c>
      <c r="B435" s="310"/>
      <c r="C435" s="310"/>
      <c r="D435" s="310"/>
      <c r="E435" s="310"/>
      <c r="F435" s="31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04" t="s">
        <v>30</v>
      </c>
      <c r="B448" s="305" t="s">
        <v>31</v>
      </c>
      <c r="C448" s="305"/>
      <c r="D448" s="305" t="s">
        <v>46</v>
      </c>
      <c r="E448" s="306" t="s">
        <v>310</v>
      </c>
      <c r="F448" s="306" t="s">
        <v>360</v>
      </c>
      <c r="G448" s="127"/>
    </row>
    <row r="449" spans="1:6" x14ac:dyDescent="0.3">
      <c r="A449" s="304"/>
      <c r="B449" s="41" t="s">
        <v>34</v>
      </c>
      <c r="C449" s="41" t="s">
        <v>33</v>
      </c>
      <c r="D449" s="305"/>
      <c r="E449" s="306"/>
      <c r="F449" s="30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7" t="s">
        <v>379</v>
      </c>
      <c r="B471" s="308"/>
      <c r="C471" s="308"/>
      <c r="D471" s="308"/>
      <c r="E471" s="308"/>
      <c r="F471" s="30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09" t="s">
        <v>367</v>
      </c>
      <c r="B483" s="309"/>
      <c r="C483" s="309"/>
      <c r="D483" s="309"/>
      <c r="E483" s="185"/>
      <c r="F483" s="201"/>
    </row>
    <row r="484" spans="1:7" x14ac:dyDescent="0.3">
      <c r="A484" s="74">
        <f>B11</f>
        <v>0</v>
      </c>
      <c r="B484" s="124"/>
      <c r="C484" s="135"/>
      <c r="D484" s="124"/>
    </row>
    <row r="485" spans="1:7" x14ac:dyDescent="0.3">
      <c r="A485" s="304" t="s">
        <v>30</v>
      </c>
      <c r="B485" s="305" t="s">
        <v>31</v>
      </c>
      <c r="C485" s="305"/>
      <c r="D485" s="305" t="s">
        <v>46</v>
      </c>
      <c r="E485" s="306" t="s">
        <v>310</v>
      </c>
      <c r="F485" s="306" t="s">
        <v>360</v>
      </c>
      <c r="G485" s="127"/>
    </row>
    <row r="486" spans="1:7" x14ac:dyDescent="0.3">
      <c r="A486" s="304"/>
      <c r="B486" s="41" t="s">
        <v>34</v>
      </c>
      <c r="C486" s="41" t="s">
        <v>33</v>
      </c>
      <c r="D486" s="305"/>
      <c r="E486" s="306"/>
      <c r="F486" s="30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04" t="s">
        <v>30</v>
      </c>
      <c r="B507" s="305" t="s">
        <v>31</v>
      </c>
      <c r="C507" s="305"/>
      <c r="D507" s="305" t="s">
        <v>46</v>
      </c>
      <c r="E507" s="306" t="s">
        <v>310</v>
      </c>
      <c r="F507" s="306" t="s">
        <v>360</v>
      </c>
      <c r="G507" s="127"/>
    </row>
    <row r="508" spans="1:7" x14ac:dyDescent="0.3">
      <c r="A508" s="304"/>
      <c r="B508" s="41" t="s">
        <v>34</v>
      </c>
      <c r="C508" s="41" t="s">
        <v>33</v>
      </c>
      <c r="D508" s="305"/>
      <c r="E508" s="306"/>
      <c r="F508" s="30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04" t="s">
        <v>30</v>
      </c>
      <c r="B518" s="305" t="s">
        <v>31</v>
      </c>
      <c r="C518" s="305"/>
      <c r="D518" s="305" t="s">
        <v>46</v>
      </c>
      <c r="E518" s="306" t="s">
        <v>310</v>
      </c>
      <c r="F518" s="306" t="s">
        <v>360</v>
      </c>
      <c r="G518" s="127"/>
    </row>
    <row r="519" spans="1:7" x14ac:dyDescent="0.3">
      <c r="A519" s="304"/>
      <c r="B519" s="41" t="s">
        <v>34</v>
      </c>
      <c r="C519" s="41" t="s">
        <v>33</v>
      </c>
      <c r="D519" s="305"/>
      <c r="E519" s="306"/>
      <c r="F519" s="30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04" t="s">
        <v>30</v>
      </c>
      <c r="B538" s="305" t="s">
        <v>31</v>
      </c>
      <c r="C538" s="305"/>
      <c r="D538" s="305" t="s">
        <v>46</v>
      </c>
      <c r="E538" s="306" t="s">
        <v>310</v>
      </c>
      <c r="F538" s="306" t="s">
        <v>360</v>
      </c>
      <c r="G538" s="127"/>
    </row>
    <row r="539" spans="1:7" x14ac:dyDescent="0.3">
      <c r="A539" s="304"/>
      <c r="B539" s="41" t="s">
        <v>34</v>
      </c>
      <c r="C539" s="41" t="s">
        <v>33</v>
      </c>
      <c r="D539" s="305"/>
      <c r="E539" s="306"/>
      <c r="F539" s="30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0"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3"/>
      <c r="E1" s="323"/>
      <c r="F1" s="323"/>
      <c r="G1" s="323"/>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4" t="s">
        <v>50</v>
      </c>
      <c r="B6" s="344"/>
      <c r="C6" s="344"/>
      <c r="D6" s="344"/>
      <c r="E6" s="344"/>
      <c r="F6" s="344"/>
      <c r="G6" s="125"/>
    </row>
    <row r="7" spans="1:7" s="12" customFormat="1" ht="21.75" customHeight="1" x14ac:dyDescent="0.45">
      <c r="A7" s="325" t="str">
        <f>'A3 Exploitation'!A8:F8</f>
        <v>Menzel Bourguiba</v>
      </c>
      <c r="B7" s="325"/>
      <c r="C7" s="325"/>
      <c r="D7" s="325"/>
      <c r="E7" s="325"/>
      <c r="F7" s="325"/>
      <c r="G7" s="125"/>
    </row>
    <row r="8" spans="1:7" s="12" customFormat="1" ht="24" x14ac:dyDescent="0.45">
      <c r="A8" s="14" t="s">
        <v>42</v>
      </c>
      <c r="B8" s="345">
        <f>'A3 Exploitation'!B9:F9</f>
        <v>0</v>
      </c>
      <c r="C8" s="345"/>
      <c r="D8" s="345"/>
      <c r="E8" s="345"/>
      <c r="F8" s="345"/>
      <c r="G8" s="125"/>
    </row>
    <row r="9" spans="1:7" s="12" customFormat="1" ht="24" x14ac:dyDescent="0.45">
      <c r="A9" s="15" t="s">
        <v>44</v>
      </c>
      <c r="B9" s="346">
        <f>'A3 Exploitation'!B10:F10</f>
        <v>0</v>
      </c>
      <c r="C9" s="346"/>
      <c r="D9" s="346"/>
      <c r="E9" s="346"/>
      <c r="F9" s="346"/>
      <c r="G9" s="125"/>
    </row>
    <row r="10" spans="1:7" s="12" customFormat="1" ht="24" x14ac:dyDescent="0.45">
      <c r="A10" s="14" t="s">
        <v>43</v>
      </c>
      <c r="B10" s="343">
        <f>'A3 Exploitation'!B11:F11</f>
        <v>0</v>
      </c>
      <c r="C10" s="343"/>
      <c r="D10" s="343"/>
      <c r="E10" s="343"/>
      <c r="F10" s="343"/>
      <c r="G10" s="125"/>
    </row>
    <row r="11" spans="1:7" s="12" customFormat="1" ht="24" x14ac:dyDescent="0.45">
      <c r="A11" s="14" t="s">
        <v>294</v>
      </c>
      <c r="B11" s="342">
        <f>D199</f>
        <v>0</v>
      </c>
      <c r="C11" s="342"/>
      <c r="D11" s="342"/>
      <c r="E11" s="342"/>
      <c r="F11" s="342"/>
      <c r="G11" s="125"/>
    </row>
    <row r="12" spans="1:7" s="12" customFormat="1" ht="22.5" x14ac:dyDescent="0.45">
      <c r="A12" s="11"/>
      <c r="D12" s="321"/>
      <c r="E12" s="321"/>
      <c r="F12" s="321"/>
      <c r="G12" s="321"/>
    </row>
    <row r="13" spans="1:7" s="12" customFormat="1" ht="11.25" customHeight="1" x14ac:dyDescent="0.3">
      <c r="A13" s="304" t="s">
        <v>30</v>
      </c>
      <c r="B13" s="305" t="s">
        <v>31</v>
      </c>
      <c r="C13" s="305"/>
      <c r="D13" s="305" t="s">
        <v>46</v>
      </c>
      <c r="E13" s="305" t="s">
        <v>190</v>
      </c>
      <c r="F13" s="305" t="s">
        <v>191</v>
      </c>
      <c r="G13" s="112"/>
    </row>
    <row r="14" spans="1:7" s="12" customFormat="1" ht="12.75" customHeight="1" x14ac:dyDescent="0.3">
      <c r="A14" s="304"/>
      <c r="B14" s="34" t="s">
        <v>34</v>
      </c>
      <c r="C14" s="34" t="s">
        <v>33</v>
      </c>
      <c r="D14" s="305"/>
      <c r="E14" s="305"/>
      <c r="F14" s="305"/>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35"/>
      <c r="C22" s="336"/>
      <c r="D22" s="92">
        <f>SUM(B17:C21)</f>
        <v>0</v>
      </c>
    </row>
    <row r="23" spans="1:7" x14ac:dyDescent="0.3">
      <c r="A23" s="330" t="s">
        <v>295</v>
      </c>
      <c r="B23" s="331"/>
      <c r="C23" s="332"/>
      <c r="D23" s="33">
        <f>D22/(COUNT(B17:C21)*2)</f>
        <v>0</v>
      </c>
    </row>
    <row r="24" spans="1:7" s="22" customFormat="1" x14ac:dyDescent="0.3">
      <c r="A24" s="26"/>
      <c r="B24" s="27"/>
      <c r="C24" s="27"/>
      <c r="D24" s="28"/>
      <c r="G24" s="126"/>
    </row>
    <row r="25" spans="1:7" ht="19.5" x14ac:dyDescent="0.4">
      <c r="A25" s="328" t="s">
        <v>4</v>
      </c>
      <c r="B25" s="329"/>
      <c r="C25" s="329"/>
      <c r="D25" s="329"/>
      <c r="E25" s="329"/>
      <c r="F25" s="32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0" t="s">
        <v>36</v>
      </c>
      <c r="B33" s="331"/>
      <c r="C33" s="332"/>
      <c r="D33" s="91">
        <f>SUM(B26:C32)</f>
        <v>0</v>
      </c>
    </row>
    <row r="34" spans="1:7" x14ac:dyDescent="0.3">
      <c r="A34" s="330" t="s">
        <v>295</v>
      </c>
      <c r="B34" s="331"/>
      <c r="C34" s="332"/>
      <c r="D34" s="33">
        <f>D33/(COUNT(B26:C32)*2)</f>
        <v>0</v>
      </c>
    </row>
    <row r="35" spans="1:7" s="22" customFormat="1" x14ac:dyDescent="0.3">
      <c r="A35" s="26"/>
      <c r="B35" s="27"/>
      <c r="C35" s="27"/>
      <c r="D35" s="28"/>
      <c r="G35" s="126"/>
    </row>
    <row r="36" spans="1:7" s="22" customFormat="1" ht="19.5" x14ac:dyDescent="0.4">
      <c r="A36" s="328" t="s">
        <v>219</v>
      </c>
      <c r="B36" s="329"/>
      <c r="C36" s="329"/>
      <c r="D36" s="329"/>
      <c r="E36" s="329"/>
      <c r="F36" s="32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0" t="s">
        <v>36</v>
      </c>
      <c r="B42" s="331"/>
      <c r="C42" s="332"/>
      <c r="D42" s="91">
        <f>SUM(B37:C41)</f>
        <v>0</v>
      </c>
      <c r="E42" s="13"/>
      <c r="F42" s="13"/>
      <c r="G42" s="126"/>
    </row>
    <row r="43" spans="1:7" s="22" customFormat="1" x14ac:dyDescent="0.3">
      <c r="A43" s="330" t="s">
        <v>295</v>
      </c>
      <c r="B43" s="331"/>
      <c r="C43" s="332"/>
      <c r="D43" s="33">
        <f>D42/(COUNT(B37:C41)*2)</f>
        <v>0</v>
      </c>
      <c r="E43" s="13"/>
      <c r="F43" s="13"/>
      <c r="G43" s="126"/>
    </row>
    <row r="44" spans="1:7" s="22" customFormat="1" x14ac:dyDescent="0.3">
      <c r="A44" s="47"/>
      <c r="B44" s="48"/>
      <c r="C44" s="48"/>
      <c r="D44" s="49"/>
      <c r="G44" s="126"/>
    </row>
    <row r="45" spans="1:7" ht="19.5" x14ac:dyDescent="0.4">
      <c r="A45" s="340" t="s">
        <v>21</v>
      </c>
      <c r="B45" s="341"/>
      <c r="C45" s="341"/>
      <c r="D45" s="341"/>
      <c r="E45" s="341"/>
      <c r="F45" s="34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0" t="s">
        <v>36</v>
      </c>
      <c r="B52" s="331"/>
      <c r="C52" s="332"/>
      <c r="D52" s="91">
        <f>SUM(B46:C51)</f>
        <v>0</v>
      </c>
    </row>
    <row r="53" spans="1:7" x14ac:dyDescent="0.3">
      <c r="A53" s="330" t="s">
        <v>295</v>
      </c>
      <c r="B53" s="331"/>
      <c r="C53" s="332"/>
      <c r="D53" s="33">
        <f>D52/(COUNT(B46:C51)*2)</f>
        <v>0</v>
      </c>
    </row>
    <row r="54" spans="1:7" s="22" customFormat="1" x14ac:dyDescent="0.3">
      <c r="A54" s="26"/>
      <c r="B54" s="27"/>
      <c r="C54" s="27"/>
      <c r="D54" s="28"/>
      <c r="G54" s="126"/>
    </row>
    <row r="55" spans="1:7" ht="19.5" x14ac:dyDescent="0.4">
      <c r="A55" s="328" t="s">
        <v>8</v>
      </c>
      <c r="B55" s="329"/>
      <c r="C55" s="329"/>
      <c r="D55" s="329"/>
      <c r="E55" s="329"/>
      <c r="F55" s="32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0" t="s">
        <v>36</v>
      </c>
      <c r="B63" s="331"/>
      <c r="C63" s="332"/>
      <c r="D63" s="91">
        <f>SUM(B56:C62)</f>
        <v>0</v>
      </c>
    </row>
    <row r="64" spans="1:7" x14ac:dyDescent="0.3">
      <c r="A64" s="330" t="s">
        <v>295</v>
      </c>
      <c r="B64" s="331"/>
      <c r="C64" s="332"/>
      <c r="D64" s="33">
        <f>D63/(COUNT(B56:C62)*2)</f>
        <v>0</v>
      </c>
    </row>
    <row r="65" spans="1:7" s="22" customFormat="1" x14ac:dyDescent="0.3">
      <c r="A65" s="26"/>
      <c r="B65" s="27"/>
      <c r="C65" s="27"/>
      <c r="D65" s="28"/>
      <c r="G65" s="126"/>
    </row>
    <row r="66" spans="1:7" ht="19.5" x14ac:dyDescent="0.4">
      <c r="A66" s="328" t="s">
        <v>130</v>
      </c>
      <c r="B66" s="329"/>
      <c r="C66" s="329"/>
      <c r="D66" s="329"/>
      <c r="E66" s="329"/>
      <c r="F66" s="32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0" t="s">
        <v>36</v>
      </c>
      <c r="B84" s="331"/>
      <c r="C84" s="332"/>
      <c r="D84" s="91">
        <f>SUM(B67:C83)</f>
        <v>0</v>
      </c>
    </row>
    <row r="85" spans="1:7" x14ac:dyDescent="0.3">
      <c r="A85" s="330" t="s">
        <v>295</v>
      </c>
      <c r="B85" s="331"/>
      <c r="C85" s="332"/>
      <c r="D85" s="33">
        <f>D84/(COUNT(B67:C83)*2)</f>
        <v>0</v>
      </c>
    </row>
    <row r="86" spans="1:7" s="22" customFormat="1" x14ac:dyDescent="0.3">
      <c r="A86" s="26"/>
      <c r="B86" s="27"/>
      <c r="C86" s="27"/>
      <c r="D86" s="28"/>
      <c r="G86" s="126"/>
    </row>
    <row r="87" spans="1:7" ht="19.5" x14ac:dyDescent="0.4">
      <c r="A87" s="328" t="s">
        <v>211</v>
      </c>
      <c r="B87" s="329"/>
      <c r="C87" s="329"/>
      <c r="D87" s="329"/>
      <c r="E87" s="329"/>
      <c r="F87" s="32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0" t="s">
        <v>36</v>
      </c>
      <c r="B102" s="331"/>
      <c r="C102" s="332"/>
      <c r="D102" s="91">
        <f>SUM(B88:C101)</f>
        <v>0</v>
      </c>
    </row>
    <row r="103" spans="1:7" x14ac:dyDescent="0.3">
      <c r="A103" s="330" t="s">
        <v>295</v>
      </c>
      <c r="B103" s="331"/>
      <c r="C103" s="33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8" t="s">
        <v>212</v>
      </c>
      <c r="B106" s="329"/>
      <c r="C106" s="329"/>
      <c r="D106" s="329"/>
      <c r="E106" s="329"/>
      <c r="F106" s="32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0" t="s">
        <v>36</v>
      </c>
      <c r="B118" s="331"/>
      <c r="C118" s="332"/>
      <c r="D118" s="91">
        <f>SUM(B107:C117)</f>
        <v>0</v>
      </c>
      <c r="E118" s="13"/>
      <c r="F118" s="13"/>
      <c r="G118" s="126"/>
    </row>
    <row r="119" spans="1:7" s="22" customFormat="1" x14ac:dyDescent="0.3">
      <c r="A119" s="330" t="s">
        <v>295</v>
      </c>
      <c r="B119" s="331"/>
      <c r="C119" s="332"/>
      <c r="D119" s="33">
        <f>D118/(COUNT(B107:C117)*2)</f>
        <v>0</v>
      </c>
      <c r="E119" s="13"/>
      <c r="F119" s="13"/>
      <c r="G119" s="126"/>
    </row>
    <row r="120" spans="1:7" s="22" customFormat="1" x14ac:dyDescent="0.3">
      <c r="A120" s="26"/>
      <c r="B120" s="27"/>
      <c r="C120" s="27"/>
      <c r="D120" s="28"/>
      <c r="G120" s="126"/>
    </row>
    <row r="121" spans="1:7" ht="19.5" x14ac:dyDescent="0.4">
      <c r="A121" s="328" t="s">
        <v>185</v>
      </c>
      <c r="B121" s="329"/>
      <c r="C121" s="329"/>
      <c r="D121" s="329"/>
      <c r="E121" s="329"/>
      <c r="F121" s="32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0" t="s">
        <v>36</v>
      </c>
      <c r="B133" s="331"/>
      <c r="C133" s="332"/>
      <c r="D133" s="91">
        <f>SUM(B122:C132)</f>
        <v>0</v>
      </c>
    </row>
    <row r="134" spans="1:7" x14ac:dyDescent="0.3">
      <c r="A134" s="330" t="s">
        <v>295</v>
      </c>
      <c r="B134" s="331"/>
      <c r="C134" s="332"/>
      <c r="D134" s="32">
        <f>D133/(COUNT(B122:C132)*2)</f>
        <v>0</v>
      </c>
    </row>
    <row r="135" spans="1:7" s="22" customFormat="1" x14ac:dyDescent="0.3">
      <c r="A135" s="26"/>
      <c r="B135" s="27"/>
      <c r="C135" s="27"/>
      <c r="D135" s="31"/>
      <c r="G135" s="126"/>
    </row>
    <row r="136" spans="1:7" ht="19.5" x14ac:dyDescent="0.4">
      <c r="A136" s="328" t="s">
        <v>71</v>
      </c>
      <c r="B136" s="329"/>
      <c r="C136" s="329"/>
      <c r="D136" s="329"/>
      <c r="E136" s="329"/>
      <c r="F136" s="32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0" t="s">
        <v>36</v>
      </c>
      <c r="B149" s="331"/>
      <c r="C149" s="332"/>
      <c r="D149" s="91">
        <f>SUM(B137:C148)</f>
        <v>0</v>
      </c>
    </row>
    <row r="150" spans="1:7" x14ac:dyDescent="0.3">
      <c r="A150" s="330" t="s">
        <v>295</v>
      </c>
      <c r="B150" s="331"/>
      <c r="C150" s="332"/>
      <c r="D150" s="33">
        <f>D149/(COUNT(B137:C148)*2)</f>
        <v>0</v>
      </c>
    </row>
    <row r="151" spans="1:7" s="22" customFormat="1" x14ac:dyDescent="0.3">
      <c r="A151" s="26"/>
      <c r="B151" s="27"/>
      <c r="C151" s="27"/>
      <c r="D151" s="28"/>
      <c r="G151" s="126"/>
    </row>
    <row r="152" spans="1:7" ht="19.5" x14ac:dyDescent="0.4">
      <c r="A152" s="328" t="s">
        <v>217</v>
      </c>
      <c r="B152" s="329"/>
      <c r="C152" s="329"/>
      <c r="D152" s="329"/>
      <c r="E152" s="329"/>
      <c r="F152" s="32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0" t="s">
        <v>36</v>
      </c>
      <c r="B161" s="335"/>
      <c r="C161" s="336"/>
      <c r="D161" s="92">
        <f>SUM(B153:C160)</f>
        <v>0</v>
      </c>
    </row>
    <row r="162" spans="1:7" x14ac:dyDescent="0.3">
      <c r="A162" s="330" t="s">
        <v>295</v>
      </c>
      <c r="B162" s="331"/>
      <c r="C162" s="332"/>
      <c r="D162" s="33">
        <f>D161/(COUNT(B153:C160)*2)</f>
        <v>0</v>
      </c>
    </row>
    <row r="163" spans="1:7" s="22" customFormat="1" x14ac:dyDescent="0.3">
      <c r="A163" s="26"/>
      <c r="B163" s="27"/>
      <c r="C163" s="29"/>
      <c r="D163" s="30"/>
      <c r="G163" s="126"/>
    </row>
    <row r="164" spans="1:7" ht="19.5" x14ac:dyDescent="0.4">
      <c r="A164" s="328" t="s">
        <v>77</v>
      </c>
      <c r="B164" s="329"/>
      <c r="C164" s="329"/>
      <c r="D164" s="329"/>
      <c r="E164" s="329"/>
      <c r="F164" s="32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0" t="s">
        <v>36</v>
      </c>
      <c r="B169" s="331"/>
      <c r="C169" s="332"/>
      <c r="D169" s="91">
        <f>SUM(B165:C168)</f>
        <v>0</v>
      </c>
    </row>
    <row r="170" spans="1:7" x14ac:dyDescent="0.3">
      <c r="A170" s="330" t="s">
        <v>295</v>
      </c>
      <c r="B170" s="331"/>
      <c r="C170" s="332"/>
      <c r="D170" s="33">
        <f>D169/(COUNT(B165:C168)*2)</f>
        <v>0</v>
      </c>
    </row>
    <row r="171" spans="1:7" s="22" customFormat="1" x14ac:dyDescent="0.3">
      <c r="A171" s="26"/>
      <c r="B171" s="27"/>
      <c r="C171" s="27"/>
      <c r="D171" s="28"/>
      <c r="G171" s="126"/>
    </row>
    <row r="172" spans="1:7" ht="19.5" x14ac:dyDescent="0.4">
      <c r="A172" s="333" t="s">
        <v>17</v>
      </c>
      <c r="B172" s="334"/>
      <c r="C172" s="334"/>
      <c r="D172" s="334"/>
      <c r="E172" s="334"/>
      <c r="F172" s="33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0" t="s">
        <v>36</v>
      </c>
      <c r="B177" s="331"/>
      <c r="C177" s="332"/>
      <c r="D177" s="91">
        <f>SUM(B173:C176)</f>
        <v>0</v>
      </c>
    </row>
    <row r="178" spans="1:7" x14ac:dyDescent="0.3">
      <c r="A178" s="330" t="s">
        <v>295</v>
      </c>
      <c r="B178" s="331"/>
      <c r="C178" s="332"/>
      <c r="D178" s="33">
        <f>D177/(COUNT(B173:C176)*2)</f>
        <v>0</v>
      </c>
    </row>
    <row r="179" spans="1:7" s="22" customFormat="1" x14ac:dyDescent="0.3">
      <c r="A179" s="26"/>
      <c r="B179" s="27"/>
      <c r="C179" s="27"/>
      <c r="D179" s="28"/>
      <c r="G179" s="126"/>
    </row>
    <row r="180" spans="1:7" ht="19.5" x14ac:dyDescent="0.4">
      <c r="A180" s="328" t="s">
        <v>78</v>
      </c>
      <c r="B180" s="329"/>
      <c r="C180" s="329"/>
      <c r="D180" s="329"/>
      <c r="E180" s="329"/>
      <c r="F180" s="32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0" t="s">
        <v>36</v>
      </c>
      <c r="B186" s="331"/>
      <c r="C186" s="332"/>
      <c r="D186" s="91">
        <f>SUM(B181:C185)</f>
        <v>0</v>
      </c>
    </row>
    <row r="187" spans="1:7" x14ac:dyDescent="0.3">
      <c r="A187" s="330" t="s">
        <v>295</v>
      </c>
      <c r="B187" s="331"/>
      <c r="C187" s="332"/>
      <c r="D187" s="33">
        <f>D186/(COUNT(B181:C185)*2)</f>
        <v>0</v>
      </c>
    </row>
    <row r="188" spans="1:7" s="22" customFormat="1" x14ac:dyDescent="0.3">
      <c r="A188" s="26"/>
      <c r="B188" s="27"/>
      <c r="C188" s="27"/>
      <c r="D188" s="28"/>
      <c r="G188" s="126"/>
    </row>
    <row r="189" spans="1:7" ht="19.5" x14ac:dyDescent="0.4">
      <c r="A189" s="328" t="s">
        <v>216</v>
      </c>
      <c r="B189" s="329"/>
      <c r="C189" s="329"/>
      <c r="D189" s="329"/>
      <c r="E189" s="329"/>
      <c r="F189" s="32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0" t="s">
        <v>36</v>
      </c>
      <c r="B194" s="331"/>
      <c r="C194" s="332"/>
      <c r="D194" s="54">
        <f>SUM(B190:C193)</f>
        <v>0</v>
      </c>
    </row>
    <row r="195" spans="1:6" x14ac:dyDescent="0.3">
      <c r="A195" s="330" t="s">
        <v>295</v>
      </c>
      <c r="B195" s="331"/>
      <c r="C195" s="332"/>
      <c r="D195" s="33">
        <f>D194/(COUNT(B190:C193)*2)</f>
        <v>0</v>
      </c>
    </row>
    <row r="197" spans="1:6" ht="18" x14ac:dyDescent="0.35">
      <c r="A197" s="64" t="s">
        <v>246</v>
      </c>
      <c r="B197" s="63"/>
      <c r="C197" s="63"/>
      <c r="D197" s="286" t="e">
        <f>E197*100/F197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3"/>
      <c r="E1" s="323"/>
      <c r="F1" s="323"/>
      <c r="G1" s="323"/>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4" t="s">
        <v>179</v>
      </c>
      <c r="B7" s="324"/>
      <c r="C7" s="324"/>
      <c r="D7" s="324"/>
      <c r="E7" s="324"/>
      <c r="F7" s="324"/>
      <c r="G7" s="125"/>
    </row>
    <row r="8" spans="1:7" ht="29.25" x14ac:dyDescent="0.45">
      <c r="A8" s="325" t="str">
        <f>'Page de garde'!D18</f>
        <v>Menzel Bourguiba</v>
      </c>
      <c r="B8" s="325"/>
      <c r="C8" s="325"/>
      <c r="D8" s="325"/>
      <c r="E8" s="325"/>
      <c r="F8" s="325"/>
      <c r="G8" s="125"/>
    </row>
    <row r="9" spans="1:7" ht="24" x14ac:dyDescent="0.45">
      <c r="A9" s="14" t="s">
        <v>42</v>
      </c>
      <c r="B9" s="326"/>
      <c r="C9" s="326"/>
      <c r="D9" s="326"/>
      <c r="E9" s="326"/>
      <c r="F9" s="326"/>
      <c r="G9" s="125"/>
    </row>
    <row r="10" spans="1:7" ht="24" x14ac:dyDescent="0.45">
      <c r="A10" s="15" t="s">
        <v>44</v>
      </c>
      <c r="B10" s="327"/>
      <c r="C10" s="327"/>
      <c r="D10" s="327"/>
      <c r="E10" s="327"/>
      <c r="F10" s="327"/>
      <c r="G10" s="125"/>
    </row>
    <row r="11" spans="1:7" ht="24" x14ac:dyDescent="0.45">
      <c r="A11" s="14" t="s">
        <v>43</v>
      </c>
      <c r="B11" s="322"/>
      <c r="C11" s="322"/>
      <c r="D11" s="322"/>
      <c r="E11" s="322"/>
      <c r="F11" s="322"/>
      <c r="G11" s="125"/>
    </row>
    <row r="12" spans="1:7" ht="24" x14ac:dyDescent="0.45">
      <c r="A12" s="14" t="s">
        <v>239</v>
      </c>
      <c r="B12" s="320">
        <f>D549</f>
        <v>0</v>
      </c>
      <c r="C12" s="320"/>
      <c r="D12" s="320"/>
      <c r="E12" s="320"/>
      <c r="F12" s="320"/>
      <c r="G12" s="125"/>
    </row>
    <row r="13" spans="1:7" ht="22.5" x14ac:dyDescent="0.45">
      <c r="D13" s="321"/>
      <c r="E13" s="321"/>
      <c r="F13" s="321"/>
      <c r="G13" s="32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4" t="s">
        <v>30</v>
      </c>
      <c r="B17" s="305" t="s">
        <v>31</v>
      </c>
      <c r="C17" s="305"/>
      <c r="D17" s="305" t="s">
        <v>46</v>
      </c>
      <c r="E17" s="306" t="s">
        <v>310</v>
      </c>
      <c r="F17" s="306" t="s">
        <v>358</v>
      </c>
    </row>
    <row r="18" spans="1:8" ht="16.5" customHeight="1" x14ac:dyDescent="0.3">
      <c r="A18" s="304"/>
      <c r="B18" s="41" t="s">
        <v>34</v>
      </c>
      <c r="C18" s="41" t="s">
        <v>33</v>
      </c>
      <c r="D18" s="305"/>
      <c r="E18" s="306"/>
      <c r="F18" s="30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4" t="s">
        <v>379</v>
      </c>
      <c r="B38" s="315"/>
      <c r="C38" s="315"/>
      <c r="D38" s="315"/>
      <c r="E38" s="315"/>
      <c r="F38" s="31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4" t="s">
        <v>30</v>
      </c>
      <c r="B50" s="305" t="s">
        <v>31</v>
      </c>
      <c r="C50" s="305"/>
      <c r="D50" s="305" t="s">
        <v>46</v>
      </c>
      <c r="E50" s="306" t="s">
        <v>310</v>
      </c>
      <c r="F50" s="306" t="s">
        <v>360</v>
      </c>
      <c r="G50" s="127"/>
    </row>
    <row r="51" spans="1:7" ht="16.5" customHeight="1" x14ac:dyDescent="0.3">
      <c r="A51" s="304"/>
      <c r="B51" s="41" t="s">
        <v>34</v>
      </c>
      <c r="C51" s="41" t="s">
        <v>33</v>
      </c>
      <c r="D51" s="305"/>
      <c r="E51" s="306"/>
      <c r="F51" s="30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4" t="s">
        <v>379</v>
      </c>
      <c r="B94" s="315"/>
      <c r="C94" s="315"/>
      <c r="D94" s="315"/>
      <c r="E94" s="315"/>
      <c r="F94" s="31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4" t="s">
        <v>30</v>
      </c>
      <c r="B107" s="305" t="s">
        <v>31</v>
      </c>
      <c r="C107" s="305"/>
      <c r="D107" s="305" t="s">
        <v>46</v>
      </c>
      <c r="E107" s="306" t="s">
        <v>310</v>
      </c>
      <c r="F107" s="306" t="s">
        <v>360</v>
      </c>
    </row>
    <row r="108" spans="1:7" ht="16.5" customHeight="1" x14ac:dyDescent="0.3">
      <c r="A108" s="304"/>
      <c r="B108" s="41" t="s">
        <v>34</v>
      </c>
      <c r="C108" s="41" t="s">
        <v>33</v>
      </c>
      <c r="D108" s="305"/>
      <c r="E108" s="306"/>
      <c r="F108" s="30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7" t="s">
        <v>379</v>
      </c>
      <c r="B148" s="318"/>
      <c r="C148" s="318"/>
      <c r="D148" s="31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4" t="s">
        <v>30</v>
      </c>
      <c r="B162" s="305" t="s">
        <v>31</v>
      </c>
      <c r="C162" s="305"/>
      <c r="D162" s="305" t="s">
        <v>46</v>
      </c>
      <c r="E162" s="306" t="s">
        <v>310</v>
      </c>
      <c r="F162" s="306" t="s">
        <v>360</v>
      </c>
      <c r="G162" s="127"/>
    </row>
    <row r="163" spans="1:7" ht="16.5" customHeight="1" x14ac:dyDescent="0.3">
      <c r="A163" s="304"/>
      <c r="B163" s="41" t="s">
        <v>34</v>
      </c>
      <c r="C163" s="41" t="s">
        <v>33</v>
      </c>
      <c r="D163" s="305"/>
      <c r="E163" s="306"/>
      <c r="F163" s="30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0" t="s">
        <v>379</v>
      </c>
      <c r="B195" s="310"/>
      <c r="C195" s="310"/>
      <c r="D195" s="310"/>
      <c r="E195" s="310"/>
      <c r="F195" s="31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4" t="s">
        <v>30</v>
      </c>
      <c r="B209" s="305" t="s">
        <v>31</v>
      </c>
      <c r="C209" s="305"/>
      <c r="D209" s="305" t="s">
        <v>46</v>
      </c>
      <c r="E209" s="306" t="s">
        <v>310</v>
      </c>
      <c r="F209" s="306" t="s">
        <v>360</v>
      </c>
      <c r="G209" s="127"/>
    </row>
    <row r="210" spans="1:7" ht="16.5" customHeight="1" x14ac:dyDescent="0.3">
      <c r="A210" s="304"/>
      <c r="B210" s="41" t="s">
        <v>34</v>
      </c>
      <c r="C210" s="41" t="s">
        <v>33</v>
      </c>
      <c r="D210" s="305"/>
      <c r="E210" s="306"/>
      <c r="F210" s="30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0" t="s">
        <v>379</v>
      </c>
      <c r="B256" s="310"/>
      <c r="C256" s="310"/>
      <c r="D256" s="310"/>
      <c r="E256" s="310"/>
      <c r="F256" s="31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4" t="s">
        <v>30</v>
      </c>
      <c r="B270" s="305" t="s">
        <v>31</v>
      </c>
      <c r="C270" s="305"/>
      <c r="D270" s="305" t="s">
        <v>46</v>
      </c>
      <c r="E270" s="306" t="s">
        <v>310</v>
      </c>
      <c r="F270" s="306" t="s">
        <v>360</v>
      </c>
      <c r="G270" s="214"/>
    </row>
    <row r="271" spans="1:7" s="16" customFormat="1" ht="16.5" customHeight="1" x14ac:dyDescent="0.3">
      <c r="A271" s="304"/>
      <c r="B271" s="41" t="s">
        <v>34</v>
      </c>
      <c r="C271" s="41" t="s">
        <v>33</v>
      </c>
      <c r="D271" s="305"/>
      <c r="E271" s="306"/>
      <c r="F271" s="30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1" t="s">
        <v>396</v>
      </c>
      <c r="B308" s="312"/>
      <c r="C308" s="312"/>
      <c r="D308" s="312"/>
      <c r="E308" s="312"/>
      <c r="F308" s="31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4" t="s">
        <v>30</v>
      </c>
      <c r="B322" s="305" t="s">
        <v>31</v>
      </c>
      <c r="C322" s="305"/>
      <c r="D322" s="305" t="s">
        <v>46</v>
      </c>
      <c r="E322" s="306" t="s">
        <v>310</v>
      </c>
      <c r="F322" s="306" t="s">
        <v>360</v>
      </c>
      <c r="G322" s="127"/>
    </row>
    <row r="323" spans="1:7" ht="16.5" customHeight="1" x14ac:dyDescent="0.3">
      <c r="A323" s="304"/>
      <c r="B323" s="41" t="s">
        <v>34</v>
      </c>
      <c r="C323" s="41" t="s">
        <v>33</v>
      </c>
      <c r="D323" s="305"/>
      <c r="E323" s="306"/>
      <c r="F323" s="30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1" t="s">
        <v>379</v>
      </c>
      <c r="B349" s="312"/>
      <c r="C349" s="312"/>
      <c r="D349" s="312"/>
      <c r="E349" s="312"/>
      <c r="F349" s="31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4" t="s">
        <v>30</v>
      </c>
      <c r="B362" s="305" t="s">
        <v>31</v>
      </c>
      <c r="C362" s="305"/>
      <c r="D362" s="305" t="s">
        <v>46</v>
      </c>
      <c r="E362" s="306" t="s">
        <v>310</v>
      </c>
      <c r="F362" s="306" t="s">
        <v>360</v>
      </c>
      <c r="G362" s="127"/>
    </row>
    <row r="363" spans="1:7" ht="16.5" customHeight="1" x14ac:dyDescent="0.3">
      <c r="A363" s="304"/>
      <c r="B363" s="41" t="s">
        <v>34</v>
      </c>
      <c r="C363" s="41" t="s">
        <v>33</v>
      </c>
      <c r="D363" s="305"/>
      <c r="E363" s="306"/>
      <c r="F363" s="30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0" t="s">
        <v>379</v>
      </c>
      <c r="B383" s="310"/>
      <c r="C383" s="310"/>
      <c r="D383" s="310"/>
      <c r="E383" s="310"/>
      <c r="F383" s="31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4" t="s">
        <v>30</v>
      </c>
      <c r="B395" s="305" t="s">
        <v>31</v>
      </c>
      <c r="C395" s="305"/>
      <c r="D395" s="305" t="s">
        <v>46</v>
      </c>
      <c r="E395" s="306" t="s">
        <v>310</v>
      </c>
      <c r="F395" s="306" t="s">
        <v>360</v>
      </c>
      <c r="G395" s="127"/>
    </row>
    <row r="396" spans="1:7" ht="16.5" customHeight="1" x14ac:dyDescent="0.3">
      <c r="A396" s="304"/>
      <c r="B396" s="41" t="s">
        <v>34</v>
      </c>
      <c r="C396" s="41" t="s">
        <v>33</v>
      </c>
      <c r="D396" s="305"/>
      <c r="E396" s="306"/>
      <c r="F396" s="30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0" t="s">
        <v>379</v>
      </c>
      <c r="B435" s="310"/>
      <c r="C435" s="310"/>
      <c r="D435" s="310"/>
      <c r="E435" s="310"/>
      <c r="F435" s="31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4" t="s">
        <v>30</v>
      </c>
      <c r="B448" s="305" t="s">
        <v>31</v>
      </c>
      <c r="C448" s="305"/>
      <c r="D448" s="305" t="s">
        <v>46</v>
      </c>
      <c r="E448" s="306" t="s">
        <v>310</v>
      </c>
      <c r="F448" s="306" t="s">
        <v>360</v>
      </c>
      <c r="G448" s="127"/>
    </row>
    <row r="449" spans="1:6" ht="16.5" customHeight="1" x14ac:dyDescent="0.3">
      <c r="A449" s="304"/>
      <c r="B449" s="41" t="s">
        <v>34</v>
      </c>
      <c r="C449" s="41" t="s">
        <v>33</v>
      </c>
      <c r="D449" s="305"/>
      <c r="E449" s="306"/>
      <c r="F449" s="30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7" t="s">
        <v>379</v>
      </c>
      <c r="B471" s="308"/>
      <c r="C471" s="308"/>
      <c r="D471" s="308"/>
      <c r="E471" s="308"/>
      <c r="F471" s="30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09" t="s">
        <v>367</v>
      </c>
      <c r="B483" s="309"/>
      <c r="C483" s="309"/>
      <c r="D483" s="309"/>
      <c r="E483" s="185"/>
      <c r="F483" s="201"/>
    </row>
    <row r="484" spans="1:7" x14ac:dyDescent="0.3">
      <c r="A484" s="74">
        <f>B11</f>
        <v>0</v>
      </c>
      <c r="B484" s="124"/>
      <c r="C484" s="135"/>
      <c r="D484" s="124"/>
    </row>
    <row r="485" spans="1:7" ht="16.5" customHeight="1" x14ac:dyDescent="0.3">
      <c r="A485" s="304" t="s">
        <v>30</v>
      </c>
      <c r="B485" s="305" t="s">
        <v>31</v>
      </c>
      <c r="C485" s="305"/>
      <c r="D485" s="305" t="s">
        <v>46</v>
      </c>
      <c r="E485" s="306" t="s">
        <v>310</v>
      </c>
      <c r="F485" s="306" t="s">
        <v>360</v>
      </c>
      <c r="G485" s="127"/>
    </row>
    <row r="486" spans="1:7" ht="16.5" customHeight="1" x14ac:dyDescent="0.3">
      <c r="A486" s="304"/>
      <c r="B486" s="41" t="s">
        <v>34</v>
      </c>
      <c r="C486" s="41" t="s">
        <v>33</v>
      </c>
      <c r="D486" s="305"/>
      <c r="E486" s="306"/>
      <c r="F486" s="30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4" t="s">
        <v>30</v>
      </c>
      <c r="B507" s="305" t="s">
        <v>31</v>
      </c>
      <c r="C507" s="305"/>
      <c r="D507" s="305" t="s">
        <v>46</v>
      </c>
      <c r="E507" s="306" t="s">
        <v>310</v>
      </c>
      <c r="F507" s="306" t="s">
        <v>360</v>
      </c>
      <c r="G507" s="127"/>
    </row>
    <row r="508" spans="1:7" ht="16.5" customHeight="1" x14ac:dyDescent="0.3">
      <c r="A508" s="304"/>
      <c r="B508" s="41" t="s">
        <v>34</v>
      </c>
      <c r="C508" s="41" t="s">
        <v>33</v>
      </c>
      <c r="D508" s="305"/>
      <c r="E508" s="306"/>
      <c r="F508" s="30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4" t="s">
        <v>30</v>
      </c>
      <c r="B518" s="305" t="s">
        <v>31</v>
      </c>
      <c r="C518" s="305"/>
      <c r="D518" s="305" t="s">
        <v>46</v>
      </c>
      <c r="E518" s="306" t="s">
        <v>310</v>
      </c>
      <c r="F518" s="306" t="s">
        <v>360</v>
      </c>
      <c r="G518" s="127"/>
    </row>
    <row r="519" spans="1:7" ht="16.5" customHeight="1" x14ac:dyDescent="0.3">
      <c r="A519" s="304"/>
      <c r="B519" s="41" t="s">
        <v>34</v>
      </c>
      <c r="C519" s="41" t="s">
        <v>33</v>
      </c>
      <c r="D519" s="305"/>
      <c r="E519" s="306"/>
      <c r="F519" s="30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4" t="s">
        <v>30</v>
      </c>
      <c r="B538" s="305" t="s">
        <v>31</v>
      </c>
      <c r="C538" s="305"/>
      <c r="D538" s="305" t="s">
        <v>46</v>
      </c>
      <c r="E538" s="306" t="s">
        <v>310</v>
      </c>
      <c r="F538" s="306" t="s">
        <v>360</v>
      </c>
      <c r="G538" s="127"/>
    </row>
    <row r="539" spans="1:7" ht="16.5" customHeight="1" x14ac:dyDescent="0.3">
      <c r="A539" s="304"/>
      <c r="B539" s="41" t="s">
        <v>34</v>
      </c>
      <c r="C539" s="41" t="s">
        <v>33</v>
      </c>
      <c r="D539" s="305"/>
      <c r="E539" s="306"/>
      <c r="F539" s="30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3"/>
      <c r="E1" s="323"/>
      <c r="F1" s="323"/>
      <c r="G1" s="323"/>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4" t="s">
        <v>50</v>
      </c>
      <c r="B6" s="344"/>
      <c r="C6" s="344"/>
      <c r="D6" s="344"/>
      <c r="E6" s="344"/>
      <c r="F6" s="344"/>
      <c r="G6" s="125"/>
    </row>
    <row r="7" spans="1:7" s="12" customFormat="1" ht="21.75" customHeight="1" x14ac:dyDescent="0.45">
      <c r="A7" s="325" t="e">
        <f>#REF!</f>
        <v>#REF!</v>
      </c>
      <c r="B7" s="325"/>
      <c r="C7" s="325"/>
      <c r="D7" s="325"/>
      <c r="E7" s="325"/>
      <c r="F7" s="325"/>
      <c r="G7" s="125"/>
    </row>
    <row r="8" spans="1:7" s="12" customFormat="1" ht="24" x14ac:dyDescent="0.45">
      <c r="A8" s="14" t="s">
        <v>42</v>
      </c>
      <c r="B8" s="345">
        <f>'A4 Exploitation'!B9:F9</f>
        <v>0</v>
      </c>
      <c r="C8" s="345"/>
      <c r="D8" s="345"/>
      <c r="E8" s="345"/>
      <c r="F8" s="345"/>
      <c r="G8" s="125"/>
    </row>
    <row r="9" spans="1:7" s="12" customFormat="1" ht="24" x14ac:dyDescent="0.45">
      <c r="A9" s="15" t="s">
        <v>44</v>
      </c>
      <c r="B9" s="346">
        <f>'A4 Exploitation'!B10:F10</f>
        <v>0</v>
      </c>
      <c r="C9" s="346"/>
      <c r="D9" s="346"/>
      <c r="E9" s="346"/>
      <c r="F9" s="346"/>
      <c r="G9" s="125"/>
    </row>
    <row r="10" spans="1:7" s="12" customFormat="1" ht="24" x14ac:dyDescent="0.45">
      <c r="A10" s="14" t="s">
        <v>43</v>
      </c>
      <c r="B10" s="343">
        <f>'A4 Exploitation'!A8:F8</f>
        <v>0</v>
      </c>
      <c r="C10" s="343"/>
      <c r="D10" s="343"/>
      <c r="E10" s="343"/>
      <c r="F10" s="343"/>
      <c r="G10" s="125"/>
    </row>
    <row r="11" spans="1:7" s="12" customFormat="1" ht="24" x14ac:dyDescent="0.45">
      <c r="A11" s="14" t="s">
        <v>294</v>
      </c>
      <c r="B11" s="342">
        <f>D199</f>
        <v>0</v>
      </c>
      <c r="C11" s="342"/>
      <c r="D11" s="342"/>
      <c r="E11" s="342"/>
      <c r="F11" s="342"/>
      <c r="G11" s="125"/>
    </row>
    <row r="12" spans="1:7" s="12" customFormat="1" ht="22.5" x14ac:dyDescent="0.45">
      <c r="A12" s="11"/>
      <c r="D12" s="321"/>
      <c r="E12" s="321"/>
      <c r="F12" s="321"/>
      <c r="G12" s="321"/>
    </row>
    <row r="13" spans="1:7" s="12" customFormat="1" ht="11.25" customHeight="1" x14ac:dyDescent="0.3">
      <c r="A13" s="304" t="s">
        <v>30</v>
      </c>
      <c r="B13" s="305" t="s">
        <v>31</v>
      </c>
      <c r="C13" s="305"/>
      <c r="D13" s="305" t="s">
        <v>46</v>
      </c>
      <c r="E13" s="305" t="s">
        <v>190</v>
      </c>
      <c r="F13" s="305" t="s">
        <v>191</v>
      </c>
      <c r="G13" s="112"/>
    </row>
    <row r="14" spans="1:7" s="12" customFormat="1" ht="12.75" customHeight="1" x14ac:dyDescent="0.3">
      <c r="A14" s="304"/>
      <c r="B14" s="34" t="s">
        <v>34</v>
      </c>
      <c r="C14" s="34" t="s">
        <v>33</v>
      </c>
      <c r="D14" s="305"/>
      <c r="E14" s="305"/>
      <c r="F14" s="305"/>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35"/>
      <c r="C22" s="336"/>
      <c r="D22" s="245">
        <f>SUM(B17:C21)</f>
        <v>0</v>
      </c>
    </row>
    <row r="23" spans="1:7" x14ac:dyDescent="0.3">
      <c r="A23" s="330" t="s">
        <v>295</v>
      </c>
      <c r="B23" s="331"/>
      <c r="C23" s="332"/>
      <c r="D23" s="33">
        <f>D22/(COUNT(B17:C21)*2)</f>
        <v>0</v>
      </c>
    </row>
    <row r="24" spans="1:7" s="22" customFormat="1" x14ac:dyDescent="0.3">
      <c r="A24" s="26"/>
      <c r="B24" s="27"/>
      <c r="C24" s="27"/>
      <c r="D24" s="28"/>
      <c r="G24" s="126"/>
    </row>
    <row r="25" spans="1:7" ht="19.5" x14ac:dyDescent="0.4">
      <c r="A25" s="328" t="s">
        <v>4</v>
      </c>
      <c r="B25" s="329"/>
      <c r="C25" s="329"/>
      <c r="D25" s="329"/>
      <c r="E25" s="329"/>
      <c r="F25" s="32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0" t="s">
        <v>36</v>
      </c>
      <c r="B33" s="331"/>
      <c r="C33" s="332"/>
      <c r="D33" s="244">
        <f>SUM(B26:C32)</f>
        <v>0</v>
      </c>
    </row>
    <row r="34" spans="1:7" x14ac:dyDescent="0.3">
      <c r="A34" s="330" t="s">
        <v>295</v>
      </c>
      <c r="B34" s="331"/>
      <c r="C34" s="332"/>
      <c r="D34" s="33">
        <f>D33/(COUNT(B26:C32)*2)</f>
        <v>0</v>
      </c>
    </row>
    <row r="35" spans="1:7" s="22" customFormat="1" x14ac:dyDescent="0.3">
      <c r="A35" s="26"/>
      <c r="B35" s="27"/>
      <c r="C35" s="27"/>
      <c r="D35" s="28"/>
      <c r="G35" s="126"/>
    </row>
    <row r="36" spans="1:7" s="22" customFormat="1" ht="19.5" x14ac:dyDescent="0.4">
      <c r="A36" s="328" t="s">
        <v>219</v>
      </c>
      <c r="B36" s="329"/>
      <c r="C36" s="329"/>
      <c r="D36" s="329"/>
      <c r="E36" s="329"/>
      <c r="F36" s="32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0" t="s">
        <v>36</v>
      </c>
      <c r="B42" s="331"/>
      <c r="C42" s="332"/>
      <c r="D42" s="244">
        <f>SUM(B37:C41)</f>
        <v>0</v>
      </c>
      <c r="E42" s="13"/>
      <c r="F42" s="13"/>
      <c r="G42" s="126"/>
    </row>
    <row r="43" spans="1:7" s="22" customFormat="1" x14ac:dyDescent="0.3">
      <c r="A43" s="330" t="s">
        <v>295</v>
      </c>
      <c r="B43" s="331"/>
      <c r="C43" s="332"/>
      <c r="D43" s="33">
        <f>D42/(COUNT(B37:C41)*2)</f>
        <v>0</v>
      </c>
      <c r="E43" s="13"/>
      <c r="F43" s="13"/>
      <c r="G43" s="126"/>
    </row>
    <row r="44" spans="1:7" s="22" customFormat="1" x14ac:dyDescent="0.3">
      <c r="A44" s="47"/>
      <c r="B44" s="48"/>
      <c r="C44" s="48"/>
      <c r="D44" s="49"/>
      <c r="G44" s="126"/>
    </row>
    <row r="45" spans="1:7" ht="19.5" x14ac:dyDescent="0.4">
      <c r="A45" s="340" t="s">
        <v>21</v>
      </c>
      <c r="B45" s="341"/>
      <c r="C45" s="341"/>
      <c r="D45" s="341"/>
      <c r="E45" s="341"/>
      <c r="F45" s="34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0" t="s">
        <v>36</v>
      </c>
      <c r="B52" s="331"/>
      <c r="C52" s="332"/>
      <c r="D52" s="244">
        <f>SUM(B46:C51)</f>
        <v>0</v>
      </c>
    </row>
    <row r="53" spans="1:7" x14ac:dyDescent="0.3">
      <c r="A53" s="330" t="s">
        <v>295</v>
      </c>
      <c r="B53" s="331"/>
      <c r="C53" s="332"/>
      <c r="D53" s="33">
        <f>D52/(COUNT(B46:C51)*2)</f>
        <v>0</v>
      </c>
    </row>
    <row r="54" spans="1:7" s="22" customFormat="1" x14ac:dyDescent="0.3">
      <c r="A54" s="26"/>
      <c r="B54" s="27"/>
      <c r="C54" s="27"/>
      <c r="D54" s="28"/>
      <c r="G54" s="126"/>
    </row>
    <row r="55" spans="1:7" ht="19.5" x14ac:dyDescent="0.4">
      <c r="A55" s="328" t="s">
        <v>8</v>
      </c>
      <c r="B55" s="329"/>
      <c r="C55" s="329"/>
      <c r="D55" s="329"/>
      <c r="E55" s="329"/>
      <c r="F55" s="32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0" t="s">
        <v>36</v>
      </c>
      <c r="B63" s="331"/>
      <c r="C63" s="332"/>
      <c r="D63" s="244">
        <f>SUM(B56:C62)</f>
        <v>0</v>
      </c>
    </row>
    <row r="64" spans="1:7" x14ac:dyDescent="0.3">
      <c r="A64" s="330" t="s">
        <v>295</v>
      </c>
      <c r="B64" s="331"/>
      <c r="C64" s="332"/>
      <c r="D64" s="33">
        <f>D63/(COUNT(B56:C62)*2)</f>
        <v>0</v>
      </c>
    </row>
    <row r="65" spans="1:7" s="22" customFormat="1" x14ac:dyDescent="0.3">
      <c r="A65" s="26"/>
      <c r="B65" s="27"/>
      <c r="C65" s="27"/>
      <c r="D65" s="28"/>
      <c r="G65" s="126"/>
    </row>
    <row r="66" spans="1:7" ht="19.5" x14ac:dyDescent="0.4">
      <c r="A66" s="328" t="s">
        <v>130</v>
      </c>
      <c r="B66" s="329"/>
      <c r="C66" s="329"/>
      <c r="D66" s="329"/>
      <c r="E66" s="329"/>
      <c r="F66" s="32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0" t="s">
        <v>36</v>
      </c>
      <c r="B84" s="331"/>
      <c r="C84" s="332"/>
      <c r="D84" s="244">
        <f>SUM(B67:C83)</f>
        <v>0</v>
      </c>
    </row>
    <row r="85" spans="1:7" x14ac:dyDescent="0.3">
      <c r="A85" s="330" t="s">
        <v>295</v>
      </c>
      <c r="B85" s="331"/>
      <c r="C85" s="332"/>
      <c r="D85" s="33">
        <f>D84/(COUNT(B67:C83)*2)</f>
        <v>0</v>
      </c>
    </row>
    <row r="86" spans="1:7" s="22" customFormat="1" x14ac:dyDescent="0.3">
      <c r="A86" s="26"/>
      <c r="B86" s="27"/>
      <c r="C86" s="27"/>
      <c r="D86" s="28"/>
      <c r="G86" s="126"/>
    </row>
    <row r="87" spans="1:7" ht="19.5" x14ac:dyDescent="0.4">
      <c r="A87" s="328" t="s">
        <v>211</v>
      </c>
      <c r="B87" s="329"/>
      <c r="C87" s="329"/>
      <c r="D87" s="329"/>
      <c r="E87" s="329"/>
      <c r="F87" s="32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0" t="s">
        <v>36</v>
      </c>
      <c r="B102" s="331"/>
      <c r="C102" s="332"/>
      <c r="D102" s="244">
        <f>SUM(B88:C101)</f>
        <v>0</v>
      </c>
    </row>
    <row r="103" spans="1:7" x14ac:dyDescent="0.3">
      <c r="A103" s="330" t="s">
        <v>295</v>
      </c>
      <c r="B103" s="331"/>
      <c r="C103" s="33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8" t="s">
        <v>212</v>
      </c>
      <c r="B106" s="329"/>
      <c r="C106" s="329"/>
      <c r="D106" s="329"/>
      <c r="E106" s="329"/>
      <c r="F106" s="32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0" t="s">
        <v>36</v>
      </c>
      <c r="B118" s="331"/>
      <c r="C118" s="332"/>
      <c r="D118" s="244">
        <f>SUM(B107:C117)</f>
        <v>0</v>
      </c>
      <c r="E118" s="13"/>
      <c r="F118" s="13"/>
      <c r="G118" s="126"/>
    </row>
    <row r="119" spans="1:7" s="22" customFormat="1" x14ac:dyDescent="0.3">
      <c r="A119" s="330" t="s">
        <v>295</v>
      </c>
      <c r="B119" s="331"/>
      <c r="C119" s="332"/>
      <c r="D119" s="33">
        <f>D118/(COUNT(B107:C117)*2)</f>
        <v>0</v>
      </c>
      <c r="E119" s="13"/>
      <c r="F119" s="13"/>
      <c r="G119" s="126"/>
    </row>
    <row r="120" spans="1:7" s="22" customFormat="1" x14ac:dyDescent="0.3">
      <c r="A120" s="26"/>
      <c r="B120" s="27"/>
      <c r="C120" s="27"/>
      <c r="D120" s="28"/>
      <c r="G120" s="126"/>
    </row>
    <row r="121" spans="1:7" ht="19.5" x14ac:dyDescent="0.4">
      <c r="A121" s="328" t="s">
        <v>185</v>
      </c>
      <c r="B121" s="329"/>
      <c r="C121" s="329"/>
      <c r="D121" s="329"/>
      <c r="E121" s="329"/>
      <c r="F121" s="32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0" t="s">
        <v>36</v>
      </c>
      <c r="B133" s="331"/>
      <c r="C133" s="332"/>
      <c r="D133" s="244">
        <f>SUM(B122:C132)</f>
        <v>0</v>
      </c>
    </row>
    <row r="134" spans="1:7" x14ac:dyDescent="0.3">
      <c r="A134" s="330" t="s">
        <v>295</v>
      </c>
      <c r="B134" s="331"/>
      <c r="C134" s="332"/>
      <c r="D134" s="32">
        <f>D133/(COUNT(B122:C132)*2)</f>
        <v>0</v>
      </c>
    </row>
    <row r="135" spans="1:7" s="22" customFormat="1" x14ac:dyDescent="0.3">
      <c r="A135" s="26"/>
      <c r="B135" s="27"/>
      <c r="C135" s="27"/>
      <c r="D135" s="31"/>
      <c r="G135" s="126"/>
    </row>
    <row r="136" spans="1:7" ht="19.5" x14ac:dyDescent="0.4">
      <c r="A136" s="328" t="s">
        <v>71</v>
      </c>
      <c r="B136" s="329"/>
      <c r="C136" s="329"/>
      <c r="D136" s="329"/>
      <c r="E136" s="329"/>
      <c r="F136" s="32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0" t="s">
        <v>36</v>
      </c>
      <c r="B149" s="331"/>
      <c r="C149" s="332"/>
      <c r="D149" s="244">
        <f>SUM(B137:C148)</f>
        <v>0</v>
      </c>
    </row>
    <row r="150" spans="1:7" x14ac:dyDescent="0.3">
      <c r="A150" s="330" t="s">
        <v>295</v>
      </c>
      <c r="B150" s="331"/>
      <c r="C150" s="332"/>
      <c r="D150" s="33">
        <f>D149/(COUNT(B137:C148)*2)</f>
        <v>0</v>
      </c>
    </row>
    <row r="151" spans="1:7" s="22" customFormat="1" x14ac:dyDescent="0.3">
      <c r="A151" s="26"/>
      <c r="B151" s="27"/>
      <c r="C151" s="27"/>
      <c r="D151" s="28"/>
      <c r="G151" s="126"/>
    </row>
    <row r="152" spans="1:7" ht="19.5" x14ac:dyDescent="0.4">
      <c r="A152" s="328" t="s">
        <v>217</v>
      </c>
      <c r="B152" s="329"/>
      <c r="C152" s="329"/>
      <c r="D152" s="329"/>
      <c r="E152" s="329"/>
      <c r="F152" s="32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0" t="s">
        <v>36</v>
      </c>
      <c r="B161" s="335"/>
      <c r="C161" s="336"/>
      <c r="D161" s="245">
        <f>SUM(B153:C160)</f>
        <v>0</v>
      </c>
    </row>
    <row r="162" spans="1:7" x14ac:dyDescent="0.3">
      <c r="A162" s="330" t="s">
        <v>295</v>
      </c>
      <c r="B162" s="331"/>
      <c r="C162" s="332"/>
      <c r="D162" s="33">
        <f>D161/(COUNT(B153:C160)*2)</f>
        <v>0</v>
      </c>
    </row>
    <row r="163" spans="1:7" s="22" customFormat="1" x14ac:dyDescent="0.3">
      <c r="A163" s="26"/>
      <c r="B163" s="27"/>
      <c r="C163" s="29"/>
      <c r="D163" s="30"/>
      <c r="G163" s="126"/>
    </row>
    <row r="164" spans="1:7" ht="19.5" x14ac:dyDescent="0.4">
      <c r="A164" s="328" t="s">
        <v>77</v>
      </c>
      <c r="B164" s="329"/>
      <c r="C164" s="329"/>
      <c r="D164" s="329"/>
      <c r="E164" s="329"/>
      <c r="F164" s="32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0" t="s">
        <v>36</v>
      </c>
      <c r="B169" s="331"/>
      <c r="C169" s="332"/>
      <c r="D169" s="244">
        <f>SUM(B165:C168)</f>
        <v>0</v>
      </c>
    </row>
    <row r="170" spans="1:7" x14ac:dyDescent="0.3">
      <c r="A170" s="330" t="s">
        <v>295</v>
      </c>
      <c r="B170" s="331"/>
      <c r="C170" s="332"/>
      <c r="D170" s="33">
        <f>D169/(COUNT(B165:C168)*2)</f>
        <v>0</v>
      </c>
    </row>
    <row r="171" spans="1:7" s="22" customFormat="1" x14ac:dyDescent="0.3">
      <c r="A171" s="26"/>
      <c r="B171" s="27"/>
      <c r="C171" s="27"/>
      <c r="D171" s="28"/>
      <c r="G171" s="126"/>
    </row>
    <row r="172" spans="1:7" ht="19.5" x14ac:dyDescent="0.4">
      <c r="A172" s="333" t="s">
        <v>17</v>
      </c>
      <c r="B172" s="334"/>
      <c r="C172" s="334"/>
      <c r="D172" s="334"/>
      <c r="E172" s="334"/>
      <c r="F172" s="33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0" t="s">
        <v>36</v>
      </c>
      <c r="B177" s="331"/>
      <c r="C177" s="332"/>
      <c r="D177" s="244">
        <f>SUM(B173:C176)</f>
        <v>0</v>
      </c>
    </row>
    <row r="178" spans="1:7" x14ac:dyDescent="0.3">
      <c r="A178" s="330" t="s">
        <v>295</v>
      </c>
      <c r="B178" s="331"/>
      <c r="C178" s="332"/>
      <c r="D178" s="33">
        <f>D177/(COUNT(B173:C176)*2)</f>
        <v>0</v>
      </c>
    </row>
    <row r="179" spans="1:7" s="22" customFormat="1" x14ac:dyDescent="0.3">
      <c r="A179" s="26"/>
      <c r="B179" s="27"/>
      <c r="C179" s="27"/>
      <c r="D179" s="28"/>
      <c r="G179" s="126"/>
    </row>
    <row r="180" spans="1:7" ht="19.5" x14ac:dyDescent="0.4">
      <c r="A180" s="328" t="s">
        <v>78</v>
      </c>
      <c r="B180" s="329"/>
      <c r="C180" s="329"/>
      <c r="D180" s="329"/>
      <c r="E180" s="329"/>
      <c r="F180" s="32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0" t="s">
        <v>36</v>
      </c>
      <c r="B186" s="331"/>
      <c r="C186" s="332"/>
      <c r="D186" s="244">
        <f>SUM(B181:C185)</f>
        <v>0</v>
      </c>
    </row>
    <row r="187" spans="1:7" x14ac:dyDescent="0.3">
      <c r="A187" s="330" t="s">
        <v>295</v>
      </c>
      <c r="B187" s="331"/>
      <c r="C187" s="332"/>
      <c r="D187" s="33">
        <f>D186/(COUNT(B181:C185)*2)</f>
        <v>0</v>
      </c>
    </row>
    <row r="188" spans="1:7" s="22" customFormat="1" x14ac:dyDescent="0.3">
      <c r="A188" s="26"/>
      <c r="B188" s="27"/>
      <c r="C188" s="27"/>
      <c r="D188" s="28"/>
      <c r="G188" s="126"/>
    </row>
    <row r="189" spans="1:7" ht="19.5" x14ac:dyDescent="0.4">
      <c r="A189" s="328" t="s">
        <v>216</v>
      </c>
      <c r="B189" s="329"/>
      <c r="C189" s="329"/>
      <c r="D189" s="329"/>
      <c r="E189" s="329"/>
      <c r="F189" s="32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0" t="s">
        <v>36</v>
      </c>
      <c r="B194" s="331"/>
      <c r="C194" s="332"/>
      <c r="D194" s="54">
        <f>SUM(B190:C193)</f>
        <v>0</v>
      </c>
    </row>
    <row r="195" spans="1:6" x14ac:dyDescent="0.3">
      <c r="A195" s="330" t="s">
        <v>295</v>
      </c>
      <c r="B195" s="331"/>
      <c r="C195" s="332"/>
      <c r="D195" s="33">
        <f>D194/(COUNT(B190:C193)*2)</f>
        <v>0</v>
      </c>
    </row>
    <row r="197" spans="1:6" ht="18" x14ac:dyDescent="0.35">
      <c r="A197" s="64" t="s">
        <v>246</v>
      </c>
      <c r="B197" s="63"/>
      <c r="C197" s="63"/>
      <c r="D197" s="286" t="e">
        <f>E197*100/F197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2018-04-24T15:43:32Z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