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enzal Bourguiba\07 Juillet 2017\"/>
    </mc:Choice>
  </mc:AlternateContent>
  <bookViews>
    <workbookView xWindow="0" yWindow="0" windowWidth="15330" windowHeight="4155" tabRatio="956"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26" l="1"/>
  <c r="D110" i="26"/>
  <c r="D111" i="26" s="1"/>
  <c r="D206" i="26"/>
  <c r="D207" i="26" s="1"/>
  <c r="D379" i="26"/>
  <c r="D380" i="26" s="1"/>
  <c r="D388" i="26"/>
  <c r="D389" i="26" s="1"/>
  <c r="D117" i="21"/>
  <c r="D118" i="21" s="1"/>
  <c r="D110" i="18"/>
  <c r="D111" i="18" s="1"/>
  <c r="D134" i="18"/>
  <c r="D135" i="18" s="1"/>
  <c r="D146" i="18"/>
  <c r="D242" i="18"/>
  <c r="D243" i="18" s="1"/>
  <c r="D379" i="22"/>
  <c r="D380" i="22" s="1"/>
  <c r="D399" i="22"/>
  <c r="D400" i="22" s="1"/>
  <c r="D54" i="24"/>
  <c r="D55" i="24" s="1"/>
  <c r="D388" i="24"/>
  <c r="D389" i="24" s="1"/>
  <c r="D54" i="26"/>
  <c r="D55" i="26" s="1"/>
  <c r="D491" i="26"/>
  <c r="D492" i="26" s="1"/>
  <c r="D62" i="23"/>
  <c r="D63" i="23" s="1"/>
  <c r="D54" i="18"/>
  <c r="D55" i="18" s="1"/>
  <c r="D388" i="18"/>
  <c r="D389" i="18" s="1"/>
  <c r="D491" i="18"/>
  <c r="D492" i="18" s="1"/>
  <c r="B170" i="29" s="1"/>
  <c r="D491" i="20"/>
  <c r="D492" i="20" s="1"/>
  <c r="B171" i="29" s="1"/>
  <c r="D37" i="22"/>
  <c r="D40" i="22" s="1"/>
  <c r="D41" i="22" s="1"/>
  <c r="D206" i="22"/>
  <c r="D207" i="22" s="1"/>
  <c r="D318" i="24"/>
  <c r="D321" i="24" s="1"/>
  <c r="D322" i="24" s="1"/>
  <c r="D336" i="24"/>
  <c r="D337" i="24" s="1"/>
  <c r="D242" i="26"/>
  <c r="D245" i="26" s="1"/>
  <c r="D246" i="26" s="1"/>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149" i="22" s="1"/>
  <c r="D150" i="22" s="1"/>
  <c r="D388" i="22"/>
  <c r="D389" i="22" s="1"/>
  <c r="D110" i="24"/>
  <c r="D111" i="24" s="1"/>
  <c r="D379" i="24"/>
  <c r="D380" i="24" s="1"/>
  <c r="D399" i="24"/>
  <c r="D400" i="24" s="1"/>
  <c r="D81" i="26"/>
  <c r="D96" i="26" s="1"/>
  <c r="D97" i="26" s="1"/>
  <c r="D399" i="26"/>
  <c r="D400" i="26" s="1"/>
  <c r="D62" i="19"/>
  <c r="D63" i="19" s="1"/>
  <c r="D160" i="21"/>
  <c r="D161" i="21" s="1"/>
  <c r="D62" i="27"/>
  <c r="D63" i="27" s="1"/>
  <c r="D379" i="18"/>
  <c r="D380" i="18" s="1"/>
  <c r="D399" i="18"/>
  <c r="D400" i="18" s="1"/>
  <c r="D37" i="20"/>
  <c r="D38" i="20" s="1"/>
  <c r="D110" i="20"/>
  <c r="D111" i="20" s="1"/>
  <c r="D54" i="22"/>
  <c r="D55" i="22" s="1"/>
  <c r="D134" i="24"/>
  <c r="D135" i="24" s="1"/>
  <c r="D146" i="24"/>
  <c r="D147" i="24" s="1"/>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288" i="22" s="1"/>
  <c r="D289" i="22" s="1"/>
  <c r="D429" i="22"/>
  <c r="D430" i="22" s="1"/>
  <c r="D186" i="24"/>
  <c r="D187" i="24" s="1"/>
  <c r="D229" i="24"/>
  <c r="D230" i="24" s="1"/>
  <c r="D242" i="24"/>
  <c r="D245" i="24" s="1"/>
  <c r="D246" i="24" s="1"/>
  <c r="D263" i="24"/>
  <c r="D264" i="24" s="1"/>
  <c r="D285" i="26"/>
  <c r="D286" i="26" s="1"/>
  <c r="D318" i="26"/>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B135" i="29" s="1"/>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286" i="18" s="1"/>
  <c r="D318" i="18"/>
  <c r="D321" i="18" s="1"/>
  <c r="D322" i="18" s="1"/>
  <c r="D336" i="18"/>
  <c r="D337" i="18" s="1"/>
  <c r="D429" i="18"/>
  <c r="D430" i="18" s="1"/>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288" i="26"/>
  <c r="D289" i="26" s="1"/>
  <c r="D321" i="26"/>
  <c r="D322" i="26" s="1"/>
  <c r="D319" i="26"/>
  <c r="D501" i="26"/>
  <c r="D149" i="26"/>
  <c r="D150" i="26" s="1"/>
  <c r="D164" i="26"/>
  <c r="D189" i="26"/>
  <c r="D190" i="26" s="1"/>
  <c r="D402" i="26"/>
  <c r="D403" i="26" s="1"/>
  <c r="D38" i="26"/>
  <c r="D347" i="26"/>
  <c r="D449" i="26"/>
  <c r="D286" i="24"/>
  <c r="D243" i="24"/>
  <c r="D149" i="24"/>
  <c r="D150" i="24" s="1"/>
  <c r="D164" i="24"/>
  <c r="D189" i="24"/>
  <c r="D190" i="24" s="1"/>
  <c r="D402" i="24"/>
  <c r="D403" i="24" s="1"/>
  <c r="D319" i="24"/>
  <c r="D432" i="24"/>
  <c r="D433" i="24" s="1"/>
  <c r="D430" i="24"/>
  <c r="D38" i="24"/>
  <c r="D347" i="24"/>
  <c r="D286" i="22"/>
  <c r="D347" i="22"/>
  <c r="D38" i="22"/>
  <c r="D501" i="22"/>
  <c r="D402" i="22"/>
  <c r="D403" i="22" s="1"/>
  <c r="D164" i="22"/>
  <c r="D432" i="22"/>
  <c r="D433" i="22" s="1"/>
  <c r="D96" i="22"/>
  <c r="D97" i="22" s="1"/>
  <c r="D319" i="22"/>
  <c r="D321" i="22"/>
  <c r="D322" i="22" s="1"/>
  <c r="D147" i="22"/>
  <c r="D449" i="22"/>
  <c r="D501" i="20"/>
  <c r="B180" i="29" s="1"/>
  <c r="D164" i="20"/>
  <c r="D451" i="20"/>
  <c r="D452" i="20" s="1"/>
  <c r="B144" i="29" s="1"/>
  <c r="D347" i="20"/>
  <c r="D40" i="20"/>
  <c r="D41" i="20" s="1"/>
  <c r="D449" i="20"/>
  <c r="D432" i="18"/>
  <c r="D433" i="18" s="1"/>
  <c r="B134" i="29" s="1"/>
  <c r="D501" i="18"/>
  <c r="B179" i="29" s="1"/>
  <c r="D164" i="18"/>
  <c r="D347" i="18"/>
  <c r="D449" i="18"/>
  <c r="D189" i="22" l="1"/>
  <c r="D190" i="22" s="1"/>
  <c r="D349" i="22"/>
  <c r="D350" i="22" s="1"/>
  <c r="B118" i="29" s="1"/>
  <c r="D197" i="23"/>
  <c r="D198" i="23" s="1"/>
  <c r="B11" i="23" s="1"/>
  <c r="D197" i="25"/>
  <c r="D198" i="25" s="1"/>
  <c r="B11" i="25" s="1"/>
  <c r="D430" i="20"/>
  <c r="D402" i="20"/>
  <c r="D403" i="20" s="1"/>
  <c r="B126" i="29" s="1"/>
  <c r="D349" i="20"/>
  <c r="D350" i="20" s="1"/>
  <c r="B117" i="29" s="1"/>
  <c r="D319" i="20"/>
  <c r="D288" i="20"/>
  <c r="D289" i="20" s="1"/>
  <c r="B99" i="29" s="1"/>
  <c r="D245" i="20"/>
  <c r="D246" i="20" s="1"/>
  <c r="B90" i="29" s="1"/>
  <c r="D189" i="20"/>
  <c r="D190" i="20" s="1"/>
  <c r="B81" i="29" s="1"/>
  <c r="D197" i="21"/>
  <c r="D198" i="21" s="1"/>
  <c r="B11" i="21" s="1"/>
  <c r="D149" i="20"/>
  <c r="D150" i="20" s="1"/>
  <c r="B72" i="29" s="1"/>
  <c r="D402" i="18"/>
  <c r="D403" i="18" s="1"/>
  <c r="B125" i="29" s="1"/>
  <c r="D319" i="18"/>
  <c r="D189" i="18"/>
  <c r="D190" i="18" s="1"/>
  <c r="B80" i="29" s="1"/>
  <c r="D149" i="18"/>
  <c r="D150" i="18" s="1"/>
  <c r="B71" i="29" s="1"/>
  <c r="D96" i="18"/>
  <c r="D97" i="18" s="1"/>
  <c r="D38" i="18"/>
  <c r="D82" i="18"/>
  <c r="D147" i="18"/>
  <c r="D245" i="18"/>
  <c r="D246" i="18" s="1"/>
  <c r="B89" i="29" s="1"/>
  <c r="D288" i="18"/>
  <c r="D289" i="18" s="1"/>
  <c r="B98" i="29" s="1"/>
  <c r="D245" i="22"/>
  <c r="D246" i="22" s="1"/>
  <c r="D82" i="24"/>
  <c r="D430" i="26"/>
  <c r="D96" i="20"/>
  <c r="D97" i="20" s="1"/>
  <c r="B63" i="29" s="1"/>
  <c r="D82" i="26"/>
  <c r="D197" i="19"/>
  <c r="D198" i="19" s="1"/>
  <c r="B11" i="19" s="1"/>
  <c r="D197" i="27"/>
  <c r="D198" i="27" s="1"/>
  <c r="B11" i="27" s="1"/>
  <c r="D288" i="24"/>
  <c r="D289" i="24" s="1"/>
  <c r="D349" i="26"/>
  <c r="D350" i="26" s="1"/>
  <c r="B120" i="29" s="1"/>
  <c r="D349" i="18"/>
  <c r="D350" i="18" s="1"/>
  <c r="B116" i="29" s="1"/>
  <c r="D504" i="26"/>
  <c r="D505" i="26" s="1"/>
  <c r="B12" i="26" s="1"/>
  <c r="D504" i="24"/>
  <c r="D505" i="24" s="1"/>
  <c r="B12" i="24" s="1"/>
  <c r="D504" i="22"/>
  <c r="D505" i="22" s="1"/>
  <c r="B12" i="22" s="1"/>
  <c r="B53" i="29"/>
  <c r="B138" i="29"/>
  <c r="B93" i="29"/>
  <c r="B75" i="29"/>
  <c r="B128" i="29"/>
  <c r="B101" i="29"/>
  <c r="B181" i="29"/>
  <c r="B100" i="29"/>
  <c r="B145" i="29"/>
  <c r="B55" i="29"/>
  <c r="B107" i="29"/>
  <c r="B192" i="29"/>
  <c r="B183" i="29"/>
  <c r="B182" i="29"/>
  <c r="B174" i="29"/>
  <c r="B173" i="29"/>
  <c r="B172" i="29"/>
  <c r="B165" i="29"/>
  <c r="B164" i="29"/>
  <c r="B163" i="29"/>
  <c r="B156" i="29"/>
  <c r="B155" i="29"/>
  <c r="B154" i="29"/>
  <c r="B147" i="29"/>
  <c r="B146" i="29"/>
  <c r="B137" i="29"/>
  <c r="B136" i="29"/>
  <c r="B129" i="29"/>
  <c r="B127" i="29"/>
  <c r="B119" i="29"/>
  <c r="B111" i="29"/>
  <c r="B110" i="29"/>
  <c r="B109" i="29"/>
  <c r="B108" i="29"/>
  <c r="B102" i="29"/>
  <c r="B92" i="29"/>
  <c r="B91" i="29"/>
  <c r="B84" i="29"/>
  <c r="B83" i="29"/>
  <c r="B82" i="29"/>
  <c r="B73" i="29"/>
  <c r="B74" i="29"/>
  <c r="B66" i="29"/>
  <c r="B65" i="29"/>
  <c r="B64" i="29"/>
  <c r="B57" i="29"/>
  <c r="B56" i="29"/>
  <c r="B54" i="29"/>
  <c r="B191" i="29" l="1"/>
  <c r="D504" i="20"/>
  <c r="D505" i="20" s="1"/>
  <c r="D504" i="18"/>
  <c r="D505" i="18" s="1"/>
  <c r="B188" i="29"/>
  <c r="A7" i="25"/>
  <c r="A7" i="27"/>
  <c r="A7" i="19"/>
  <c r="A7" i="21"/>
  <c r="A7" i="23"/>
  <c r="A7" i="17"/>
  <c r="B62" i="29"/>
  <c r="B190" i="29"/>
  <c r="B189" i="29"/>
  <c r="B48" i="29"/>
  <c r="B47" i="29"/>
  <c r="B46" i="29"/>
  <c r="B26" i="29"/>
  <c r="J186" i="29"/>
  <c r="J177" i="29"/>
  <c r="J168" i="29"/>
  <c r="J159" i="29"/>
  <c r="J150" i="29"/>
  <c r="J141" i="29"/>
  <c r="J132" i="29"/>
  <c r="J123" i="29"/>
  <c r="J114" i="29"/>
  <c r="J105" i="29"/>
  <c r="J96" i="29"/>
  <c r="J87" i="29"/>
  <c r="J78" i="29"/>
  <c r="J69" i="29"/>
  <c r="J60" i="29"/>
  <c r="J51" i="29"/>
  <c r="J42" i="29"/>
  <c r="J33" i="29"/>
  <c r="J23" i="29"/>
  <c r="B12" i="20" l="1"/>
  <c r="B36" i="29"/>
  <c r="B12" i="18"/>
  <c r="B35" i="29"/>
  <c r="B29" i="29"/>
  <c r="B39" i="29"/>
  <c r="B28" i="29"/>
  <c r="B38" i="29"/>
  <c r="B37"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<sst xmlns="http://schemas.openxmlformats.org/spreadsheetml/2006/main" count="4434" uniqueCount="556">
  <si>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</si>
  <si>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</si>
  <si>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</si>
  <si>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</si>
  <si>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</si>
  <si>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</si>
  <si>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</si>
  <si>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</si>
  <si>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</si>
  <si>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</si>
  <si>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</si>
  <si>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</si>
  <si>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</si>
  <si>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</si>
  <si>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</si>
  <si>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</si>
  <si>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</si>
  <si>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</si>
  <si>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</si>
  <si>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</si>
  <si>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</si>
  <si>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</si>
  <si>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</si>
  <si>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</si>
  <si>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</si>
  <si>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</si>
  <si>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</si>
  <si>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</si>
  <si>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</si>
  <si>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</si>
  <si>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</si>
  <si>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</si>
  <si>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</si>
  <si>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</si>
  <si>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</si>
  <si>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</si>
  <si>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</si>
  <si>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</si>
  <si>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</si>
  <si>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</si>
  <si>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</si>
  <si>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</si>
  <si>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</si>
  <si>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</si>
  <si>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</si>
  <si>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</si>
  <si>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</si>
  <si>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</si>
  <si>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</si>
  <si>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</si>
  <si>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</si>
  <si>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</si>
  <si>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</si>
  <si>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</si>
  <si>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</si>
  <si>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</si>
  <si>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</si>
  <si>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</si>
  <si>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</si>
  <si>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</si>
  <si>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</si>
  <si>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</si>
  <si>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</si>
  <si>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</si>
  <si>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</si>
  <si>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</si>
  <si>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</si>
  <si>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</si>
  <si>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</si>
  <si>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</si>
  <si>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</si>
  <si>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</si>
  <si>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</si>
  <si>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</si>
  <si>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</si>
  <si>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</si>
  <si>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</si>
  <si>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</si>
  <si>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</si>
  <si>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</si>
  <si>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</si>
  <si>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</si>
  <si>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</si>
  <si>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</si>
  <si>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</si>
  <si>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</si>
  <si>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</si>
  <si>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</si>
  <si>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</si>
  <si>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</si>
  <si>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</si>
  <si>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</si>
  <si>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</si>
  <si>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</si>
  <si>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</si>
  <si>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</si>
  <si>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</si>
  <si>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</si>
  <si>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</si>
  <si>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</si>
  <si>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</si>
  <si>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</si>
  <si>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</si>
  <si>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</si>
  <si>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</si>
  <si>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</si>
  <si>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</si>
  <si>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</si>
  <si>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</si>
  <si>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</si>
  <si>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</si>
  <si>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</si>
  <si>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</si>
  <si>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</si>
  <si>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</si>
  <si>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</si>
  <si>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</si>
  <si>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</si>
  <si>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</si>
  <si>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</si>
  <si>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</si>
  <si>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</si>
  <si>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</si>
  <si>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</si>
  <si>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</si>
  <si>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</si>
  <si>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</si>
  <si>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</si>
  <si>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</si>
  <si>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</si>
  <si>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</si>
  <si>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</si>
  <si>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</si>
  <si>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</si>
  <si>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</si>
  <si>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</si>
  <si>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</si>
  <si>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</si>
  <si>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</si>
  <si>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</si>
  <si>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</si>
  <si>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</si>
  <si>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</si>
  <si>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</si>
  <si>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</si>
  <si>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</si>
  <si>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</si>
  <si>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</si>
  <si>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</si>
  <si>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</si>
  <si>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</si>
  <si>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</si>
  <si>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</si>
  <si>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</si>
  <si>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</si>
  <si>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</si>
  <si>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</si>
  <si>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</si>
  <si>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</si>
  <si>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</si>
  <si>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</si>
  <si>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</si>
  <si>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</si>
  <si>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</si>
  <si>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</si>
  <si>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</si>
  <si>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</si>
  <si>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</si>
  <si>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</si>
  <si>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</si>
  <si>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</si>
  <si>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</si>
  <si>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</si>
  <si>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</si>
  <si>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</si>
  <si>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</si>
  <si>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</si>
  <si>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</si>
  <si>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</si>
  <si>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</si>
  <si>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</si>
  <si>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</si>
  <si>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</si>
  <si>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</si>
  <si>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</si>
  <si>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</si>
  <si>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</si>
  <si>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</si>
  <si>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</si>
  <si>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</si>
  <si>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</si>
  <si>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</si>
  <si>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</si>
  <si>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</si>
  <si>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</si>
  <si>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</si>
  <si>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</si>
  <si>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</si>
  <si>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</si>
  <si>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</si>
  <si>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</si>
  <si>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</si>
  <si>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</si>
  <si>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</si>
  <si>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</si>
  <si>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</si>
  <si>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</si>
  <si>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</si>
  <si>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</si>
  <si>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</si>
  <si>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</si>
  <si>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</si>
  <si>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</si>
  <si>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</si>
  <si>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</si>
  <si>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</si>
  <si>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</si>
  <si>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</si>
  <si>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</si>
  <si>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</si>
  <si>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</si>
  <si>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</si>
  <si>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</si>
  <si>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</si>
  <si>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</si>
  <si>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</si>
  <si>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</si>
  <si>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</si>
  <si>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</si>
  <si>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</si>
  <si>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</si>
  <si>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</si>
  <si>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</si>
  <si>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</si>
  <si>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</si>
  <si>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</si>
  <si>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</si>
  <si>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</si>
  <si>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</si>
  <si>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</si>
  <si>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</si>
  <si>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</si>
  <si>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</si>
  <si>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</si>
  <si>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</si>
  <si>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</si>
  <si>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</si>
  <si>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</si>
  <si>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</si>
  <si>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</si>
  <si>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</si>
  <si>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</si>
  <si>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</si>
  <si>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</si>
  <si>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</si>
  <si>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</si>
  <si>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</si>
  <si>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</si>
  <si>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</si>
  <si>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</si>
  <si>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</si>
  <si>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</si>
  <si>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</si>
  <si>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</si>
  <si>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</si>
  <si>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</si>
  <si>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</si>
  <si>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</si>
  <si>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</si>
  <si>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</si>
  <si>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</si>
  <si>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</si>
  <si>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</si>
  <si>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</si>
  <si>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</si>
  <si>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</si>
  <si>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</si>
  <si>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</si>
  <si>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</si>
  <si>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</si>
  <si>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</si>
  <si>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</si>
  <si>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</si>
  <si>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</si>
  <si>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</si>
  <si>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</si>
  <si>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</si>
  <si>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</si>
  <si>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</si>
  <si>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</si>
  <si>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</si>
  <si>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</si>
  <si>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</si>
  <si>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</si>
  <si>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</si>
  <si>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</si>
  <si>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</si>
  <si>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</si>
  <si>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</si>
  <si>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</si>
  <si>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</si>
  <si>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</si>
  <si>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</si>
  <si>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</si>
  <si>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</si>
  <si>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</si>
  <si>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</si>
  <si>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</si>
  <si>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</si>
  <si>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</si>
  <si>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</si>
  <si>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</si>
  <si>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</si>
  <si>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</si>
  <si>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</si>
  <si>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</si>
  <si>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</si>
  <si>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</si>
  <si>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</si>
  <si>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</si>
  <si>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</si>
  <si>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</si>
  <si>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</si>
  <si>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</si>
  <si>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</si>
  <si>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</si>
  <si>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</si>
  <si>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</si>
  <si>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</si>
  <si>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</si>
  <si>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</si>
  <si>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</si>
  <si>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</si>
  <si>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</si>
  <si>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</si>
  <si>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</si>
  <si>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</si>
  <si>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</si>
  <si>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</si>
  <si>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</si>
  <si>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</si>
  <si>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</si>
  <si>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</si>
  <si>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</si>
  <si>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</si>
  <si>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</si>
  <si>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</si>
  <si>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</si>
  <si>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</si>
  <si>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</si>
  <si>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</si>
  <si>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</si>
  <si>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</si>
  <si>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</si>
  <si>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</si>
  <si>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</si>
  <si>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</si>
  <si>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</si>
  <si>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</si>
  <si>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</si>
  <si>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</si>
  <si>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</si>
  <si>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</si>
  <si>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</si>
  <si>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</si>
  <si>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</si>
  <si>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</si>
  <si>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</si>
  <si>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</si>
  <si>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</si>
  <si>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</si>
  <si>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</si>
  <si>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</si>
  <si>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</si>
  <si>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</si>
  <si>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</si>
  <si>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</si>
  <si>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</si>
  <si>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</si>
  <si>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</si>
  <si>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</si>
  <si>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</si>
  <si>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</si>
  <si>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</si>
  <si>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</si>
  <si>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</si>
  <si>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</si>
  <si>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</si>
  <si>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</si>
  <si>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</si>
  <si>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</si>
  <si>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</si>
  <si>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</si>
  <si>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</si>
  <si>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</si>
  <si>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</si>
  <si>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</si>
  <si>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</si>
  <si>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</si>
  <si>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</si>
  <si>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</si>
  <si>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</si>
  <si>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</si>
  <si>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</si>
  <si>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</si>
  <si>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</si>
  <si>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</si>
  <si>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</si>
  <si>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</si>
  <si>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</si>
  <si>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</si>
  <si>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Menzel Bourguiba</t>
  </si>
  <si>
    <t>Dr Hend KAMOUN</t>
  </si>
  <si>
    <t>Directeur magasin et chef rayon PFT</t>
  </si>
  <si>
    <t>acceptation de la mozarella bouchiba  le 24/02/17 sans aucun étiquetage (sans DLC sans DF),                                                                                                  acceptation du foie de poulet  le 27/02/17 sans aucun étiquetage (sans DLC sans DF)</t>
  </si>
  <si>
    <t>Présence de crevasses au niveau du sol.</t>
  </si>
  <si>
    <t>manque d'enregistrement de la mozarella bouchiba accepté le 24/02/17, le chef réception n'est pas informé de l'envoi des certificats de salubrité des poissons livrés par l'entrepot</t>
  </si>
  <si>
    <t>Absence d’indication du sésame (allergène majeur) dans la composition de l’étiquetage  makroudh petit et grand modèle ainsi que KAAK Dattes, Absence d’indication de dattes dans la composition de l’étiquetage  maamoule rond</t>
  </si>
  <si>
    <t>le laboratoire ouvrait sur le couloir des chambres froides où étaient entreposées les caisses de légumes: risque de contamination aéroportée. Prévoir des rideaux lanières.</t>
  </si>
  <si>
    <t>thermometre afficheur du linéaire non fonctionnel, température verifié 3,5°C</t>
  </si>
  <si>
    <t>Présencce d'une boite de mayonnaise entamée et entreposée au laboratoire et non dans la chambre froide</t>
  </si>
  <si>
    <t>broches de la rotissoire sont déposées a meme le sol et contre le mur</t>
  </si>
  <si>
    <t>étagères du labo sales</t>
  </si>
  <si>
    <t>assurer un marquage de la planche rouge pour la decoupe des legumes afin d'eviter les contaminations croisées</t>
  </si>
  <si>
    <t>présence de mozarella bouchiba sans etiquetage. Fromages blancs meriah ne portant aucun etiquetage</t>
  </si>
  <si>
    <t xml:space="preserve">Absence de tracabilité pour les fromages blancs et ricotté meriah et bouchiba. manque de la tracabilité de la journée 25/02/17 . </t>
  </si>
  <si>
    <t>Transfert de la ricotte  vers le linéaire fromage dans un caddy client</t>
  </si>
  <si>
    <t>température affichée au linéaire 3,9°C ET température verifiée 3,8°C</t>
  </si>
  <si>
    <t>la durée de vie ne peut etre maitrisée pour le foie de poulet et foie de dinde vu que ces deux produits ne portenet aucun étiquetage (sans DLC, Sans DF)</t>
  </si>
  <si>
    <t>absence d'etiquetage pour foie de poulet et foie de dinde</t>
  </si>
  <si>
    <t>DLC étiquette balance de cuisse de poulet 03/03/17  dépasse la DLC du fournisseur 02/03/17</t>
  </si>
  <si>
    <t>les meubles derrière les linéaires sont sales (rail et etagères)</t>
  </si>
  <si>
    <t>pas de fabrication au labo</t>
  </si>
  <si>
    <t>L'identification des secteurs ne peut pas être appliquée en raison de l'étroitesse du laboratoire. Une instruction évoquant les horaires de manipulation des différentes catégories de viande est à prévoir.</t>
  </si>
  <si>
    <t>température a cœur du steak de dinde 3,8°C</t>
  </si>
  <si>
    <t>température affichée 4,0°C et température verifiée 0,4°C</t>
  </si>
  <si>
    <t>Les grilles de soufflage du linéaires sont sales</t>
  </si>
  <si>
    <t>La chambre était vide le jour de l'audit.</t>
  </si>
  <si>
    <t>Les produits de la mer surgelés déconditionnés n'étaient pas identifiés: perte de maîtrise de traçabilité en amont.</t>
  </si>
  <si>
    <t>La DLC risque de ne pas être maîtrisée en raison de l'absence d'identification des produits exposés.</t>
  </si>
  <si>
    <t xml:space="preserve">Eviter d'introduire les portes-ardoises dans les bacs des produits de la mer déconditionnés. </t>
  </si>
  <si>
    <t>Absence d'un thermomètre le jour de l'audit.</t>
  </si>
  <si>
    <t>assurer l'enregistrement de l'autocontrole de nettoyage desinfection pour la journée de repos par le remplaçant</t>
  </si>
  <si>
    <t>Présence de crevasses au niveau du sol du stand d'exposition.</t>
  </si>
  <si>
    <t>entreposage des pommes de terre et ail a coté des sacs de sucre et du lieur de remplissage du sucre: risque de contamination aéroportée</t>
  </si>
  <si>
    <t>Traces d’humidité et d’infiltration d’eau au niveau du mur de la zone de stockage café</t>
  </si>
  <si>
    <t>absence d'autocontrole de nettoyage desinfection</t>
  </si>
  <si>
    <t>remplissge du sucre a coté des caisses de pommes de terre et ail risque de contamination aéroportée</t>
  </si>
  <si>
    <t>température du linéaire yaourt affiché 1°C et celle verifiée 0,3°C</t>
  </si>
  <si>
    <t>sol de la chambre froide négative est crevassé</t>
  </si>
  <si>
    <t>renforcer le nettoyage desinfection des produits emballés</t>
  </si>
  <si>
    <t>frigidaire non mis en marche dans la salle de pause</t>
  </si>
  <si>
    <t>Absence d'un distributeur papier essuie-mains.</t>
  </si>
  <si>
    <t>Fuite d'eau au niveau de la plonge du laboratoire traiteur.</t>
  </si>
  <si>
    <t>Prévoir un DEIV dans la pâtisserie.</t>
  </si>
  <si>
    <t>Absence d'un local poubelle pour le magasin.</t>
  </si>
  <si>
    <t>manque de papier sèche main</t>
  </si>
  <si>
    <t>Le DEIV du rayon traiteur était rempli de cadavres d'insectes volants.</t>
  </si>
  <si>
    <t>analyses réalisées en janvier 2017</t>
  </si>
  <si>
    <t>non encore recu</t>
  </si>
  <si>
    <t>etablir le classement des dossiers de retrait</t>
  </si>
  <si>
    <t>Le support de la station de nettoyage de la boucherie est démonté</t>
  </si>
  <si>
    <t>Pas de fabrication de merguez au magasin.</t>
  </si>
  <si>
    <t>La température du laboratoire est 9,6°C.</t>
  </si>
  <si>
    <t>Température du laboratoire est 10,6°C.</t>
  </si>
  <si>
    <t>T° chambre froide charcuterie : 3,5°C.</t>
  </si>
  <si>
    <t>T° meuble yaourt: 2,6°C.</t>
  </si>
  <si>
    <t>Présence de piqûres de moisissures sur les meubles yaourts.</t>
  </si>
  <si>
    <t>Pas de vente de poissons frais le jour de l'audit.</t>
  </si>
  <si>
    <t>Absence d'identification de la date de réception des poissons 'daurade' stockés dans la chambre froide.</t>
  </si>
  <si>
    <t>Le glaçage des poissons était insuffisant dans la chambre froide.</t>
  </si>
  <si>
    <t>Le revêtement du sol de la chambre froide négative est crevassé.</t>
  </si>
  <si>
    <t>Les tubes néons sont grillés au meuble boulangerie.</t>
  </si>
  <si>
    <t>Taux d'hygrométrie: 35%</t>
  </si>
  <si>
    <t>Entreposage des bennes à ordure dans l'aire de réception.</t>
  </si>
  <si>
    <t xml:space="preserve">Présence de poussière sur les emballages des produits exposés. </t>
  </si>
  <si>
    <t>Absence de papier essuie-mains.</t>
  </si>
  <si>
    <t>Absence de distributeur de papier essuie-mains.</t>
  </si>
  <si>
    <t>Développement de rouille en bas des casiers.</t>
  </si>
  <si>
    <t>Absence du plan de positionnement des appâts sur site.</t>
  </si>
  <si>
    <t>Le poids des échantillons vérifiés est conforme.</t>
  </si>
  <si>
    <t>Huile récemment changée.</t>
  </si>
  <si>
    <t>Mme Meriam CHOUCHENE</t>
  </si>
  <si>
    <t>Directeur magasin &amp; chefs rayons</t>
  </si>
  <si>
    <t>Exposition de la harissa sans protection.</t>
  </si>
  <si>
    <t>Les grilles d'aération sont souillées et nécessitent un démontage pour un nettoyage approfondi.</t>
  </si>
  <si>
    <t>Meuble correctement protégé</t>
  </si>
  <si>
    <t>Absence de local déchets</t>
  </si>
  <si>
    <t>Prévoir un local adapté  pour cet effet.</t>
  </si>
  <si>
    <t>Durée d'exposition des produits</t>
  </si>
  <si>
    <t xml:space="preserve">Respect des durées de vie des produits trad. exposés dans le stand </t>
  </si>
  <si>
    <t>Le prélèvement de température à cœur des sandwiches et plats cuisinés n'est pas réalisé sur le cadencier.</t>
  </si>
  <si>
    <t xml:space="preserve">Glaçage étiquetage des produits </t>
  </si>
  <si>
    <t xml:space="preserve">Absence d'odeur nauséabonde </t>
  </si>
  <si>
    <t xml:space="preserve">Température meuble trad.: 4,4°C.
Température meuble trad.: 6,1°C.
</t>
  </si>
  <si>
    <t>Taux de réalisation du plan d'action précédent</t>
  </si>
  <si>
    <t>Entreposage de restes d'emballages de produits chimiques sur les paquets de pâtes.
La séparation des produits alimentaires et non alimentaires n'est pas optimale.</t>
  </si>
  <si>
    <t>Développement de rouille sur les étagères des meubles d'exposition.
Certaines étagères sont dépourvues de porte-étiquettes.</t>
  </si>
  <si>
    <t>Le nettoyage de la balance est réalisé par l'eau de javel. Utiliser les produits de N&amp;D indiqués dans le plan de nettoyage.</t>
  </si>
  <si>
    <t>L'opératrice en charge de la pâtisserie, opère aussi dans la poissonnerie vu le manque de personnel.
Le risque de contmaintaion croisée par les allergènes est accru lors des manipulations.</t>
  </si>
  <si>
    <t>Stockage des emballages dans des cartons ondulés; Assurer le décartonnage des produits avant leur introduction dans le laboratoire.</t>
  </si>
  <si>
    <t>Les étiquettes des barquettes 'ESSAADA' étaient  totalement en langue française. Il s'agit d'une non-conformité réglementaire (AM 03/09/2008). Aviser le service achat sur cet écart.</t>
  </si>
  <si>
    <t>La hotte était mise en arrêt lors des opérations de cuisson.</t>
  </si>
  <si>
    <t xml:space="preserve">Manque de suivi de la température à cœur des poissons sur l'étal  </t>
  </si>
  <si>
    <t>Voir ligne 59</t>
  </si>
  <si>
    <t xml:space="preserve">Etat de propreté insatisfaisant; </t>
  </si>
  <si>
    <t>Un sac entamé de noix de coco était fermé par du ruban adhésif non apte au contact avec les aliments.
Présence de toile d'araignée aux murs derrière les étagères des épices.</t>
  </si>
  <si>
    <t>Le DEIV traiteur était rempli de cadavres d'insectes.
Présence d'un appât chimique derrière le meuble boulangerie.</t>
  </si>
  <si>
    <t>La porte du quai de réception manque d'étanchéité.</t>
  </si>
  <si>
    <t>Les grilles d'aération sont poussiéreuses, assurer le démontage des grilles pour un nettoyage approfondi.</t>
  </si>
  <si>
    <t>Le laboratoire n'est pas muni de porte; il ouvre sur la zone de stockage des œufs. Le risque de contamination aéroportée est accru à ce niveau. Prévoir un rideau à lanière ou une porte.</t>
  </si>
  <si>
    <t>La température de la chambre froide est 4°C.</t>
  </si>
  <si>
    <t>Présence de crevasse au revêtement du sol du stand.</t>
  </si>
  <si>
    <t>La porte secours à coté de la chambre froide PLS n'est pas étanche; il s'agit d'une source de nuisible.</t>
  </si>
  <si>
    <t>Présence de petites mouches  au rayon FLEG.</t>
  </si>
  <si>
    <t>Les chips 'Sharump crackers' DLUO 23/05/2017; renforcer la rotation de stock.</t>
  </si>
  <si>
    <t>Les mentions obligatoires (DF &amp; DLC) ne se trouvent pas sur l'emballage externe de la harissa 'SICAM'. Avertir les services achat et qualité sur cet écart.</t>
  </si>
  <si>
    <t>Attente prolongée des yaourts lors du rayonnage; la durée a dépassé les 30 minutes. Attetion à la dégradation microbiologique des produits périssables en cas d'élévation de température.</t>
  </si>
  <si>
    <t>Améliorer le rangement dans la réserve.</t>
  </si>
  <si>
    <t>Il est indispensable de garder les étiquettes fournisseur pour une la maitrise de la traçabilité en amont.</t>
  </si>
  <si>
    <t xml:space="preserve">Des épices ont été transvasés dans d'autres récipients. Ces produits ont perdu leurs étiquettes d'origine suite au reconditionnement.  Il y'a perte de la traçabilité de ces produits.
</t>
  </si>
  <si>
    <t>Assurer le glaçage suffiant des poissons.</t>
  </si>
  <si>
    <t>Dépassement de la DLUO des paquets de chips-up 04/05/2017.</t>
  </si>
  <si>
    <t>Renforcer le contrôle des DL à ce niveau.</t>
  </si>
  <si>
    <t xml:space="preserve">Présence d'une seule planche de découpe pour les aliments crus et cuits; </t>
  </si>
  <si>
    <t>Prévoir des planches séparées et identifiées par nature d'aliments.</t>
  </si>
  <si>
    <t>assurer l'indication des DLC sur la fiche de contrôle a la réception</t>
  </si>
  <si>
    <t>Manque de traçabilité pour khobzet fekia 20x20 et X2 emballés le 08/17/17</t>
  </si>
  <si>
    <t>Produits emballés par carrefour (kaak anber, boulettes, baklawa bent elbey, kaak warka) avec étiquette balance ne comportant pas la composition</t>
  </si>
  <si>
    <t>stockage des étiquettes dans un carton de tomates san lucar dans le labo (risque de contamination croisée)</t>
  </si>
  <si>
    <t>Produits en cours de décongélation non identifiés par la date de sortie de la chambre négative</t>
  </si>
  <si>
    <t>désinfection des œufs est faite quelques jours avant l'utilisation (la désinfection doit etre faite la veille)</t>
  </si>
  <si>
    <t>thermometre afficheur du linéaire est non fonctionnel et température verifiée 3°C</t>
  </si>
  <si>
    <t>Manque d'enregistrement des parametres de cuisson pour le 07 et 08/07/17</t>
  </si>
  <si>
    <t>assurer un meilleur classement des fiches autocontroles</t>
  </si>
  <si>
    <t>Présence de mouches en volaille trad, fromages, traiteur</t>
  </si>
  <si>
    <t>assurer la tracabilité quotidienne de tous les boudins de charcuterie déjà entamés</t>
  </si>
  <si>
    <t>présence de cadvres de mouches dans le linéaire charcuteries</t>
  </si>
  <si>
    <t>température affichée 4,8°C et température verifiée 4°C</t>
  </si>
  <si>
    <t>Au linéaire une barquette de haut cuisse poulet LS non retiré dont la DLC 15/07/17</t>
  </si>
  <si>
    <t>Dépassement de La DLC fournisseur pour certains produits ex : chicken wings tunisiennes DLC fournisseur 16/07/17&lt; DLC carrefour 17 et 19/07/17  et brochettes tunisiennes DLC fournisseur 18/07/17&lt; DLC carrefour 19/07/17</t>
  </si>
  <si>
    <t>Impression étiquette illisible (petite taille des caractères) car impression sur une balance autre que celle de la boucherie</t>
  </si>
  <si>
    <t>Absence de traçabilité :
-pour les volailles marinés LS
-des cailles et lapins pour le 10 et 11/07/17
-pour les volailles trad pour le 13/07/17                                            utilisation parfois de feuille blanche pour l'enregistrement de tracabilité                                                                                             la date mentionnée sur la feuille de traçabilité est illisible</t>
  </si>
  <si>
    <t>température  affichée au meuble trad 4,8°C et température verifiée 4°C</t>
  </si>
  <si>
    <t>Le glaçage des poissons était insuffisant sur le linéaire</t>
  </si>
  <si>
    <t xml:space="preserve">Manque de suivi de la température à cœur des poissons sur l'étal </t>
  </si>
  <si>
    <t>Au linéaire présence de : 05 pots d’annanas découpés orto fresh périmés dont la DLC 27/06, 29/06 et 08/07/17 et 08 barquettes de menthe fraiche sole mio périmés et fanés dont la DLC est 11, 12 et 13/07/17</t>
  </si>
  <si>
    <t>renforcer le contrôle de DLC</t>
  </si>
  <si>
    <t>fonctionnement discontinue du bas des fruits température affichée 23°C</t>
  </si>
  <si>
    <t>Manque d'enregistrement d'autocontrole de nettoyage</t>
  </si>
  <si>
    <t>Développement de rouille sur les étagères des meubles d'exposition.</t>
  </si>
  <si>
    <t>Taux d'hygrométrie: 46%</t>
  </si>
  <si>
    <t>noter P et S sur les autocontroles de nettoyage désinfection</t>
  </si>
  <si>
    <t>Présence d'un appât chimique derrière le meuble boulangerie.</t>
  </si>
  <si>
    <t>Manque de plan d'action pour le rayon epicerie</t>
  </si>
  <si>
    <t>assurer l'enregistrement du suivi des températures a cœur des poissons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</si>
</sst>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0" fontId="19" fillId="0" borderId="1" xfId="0" applyFont="1" applyBorder="1" applyAlignment="1" applyProtection="1">
      <alignment wrapText="1"/>
      <protection locked="0"/>
    </xf>
    <xf numFmtId="0" fontId="0" fillId="0" borderId="1" xfId="0" applyBorder="1" applyAlignment="1" applyProtection="1">
      <alignment wrapText="1"/>
    </xf>
    <xf numFmtId="0" fontId="0" fillId="0" borderId="0"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0" fontId="24" fillId="0" borderId="1" xfId="0" applyFont="1" applyFill="1" applyBorder="1" applyAlignment="1" applyProtection="1">
      <alignment vertical="top" wrapText="1"/>
      <protection locked="0"/>
    </xf>
    <xf numFmtId="0" fontId="24" fillId="0" borderId="1" xfId="0" applyFont="1" applyFill="1" applyBorder="1" applyAlignment="1" applyProtection="1">
      <alignment vertical="center" wrapText="1"/>
    </xf>
    <xf numFmtId="0" fontId="24" fillId="0" borderId="7" xfId="0" applyFont="1" applyBorder="1" applyAlignment="1" applyProtection="1">
      <alignment horizontal="left" vertical="top" wrapText="1"/>
    </xf>
    <xf numFmtId="0" fontId="0" fillId="0" borderId="1" xfId="0" applyBorder="1" applyAlignment="1" applyProtection="1">
      <alignment vertical="top" wrapText="1"/>
    </xf>
    <xf numFmtId="0" fontId="24" fillId="0" borderId="1" xfId="0" applyFont="1" applyBorder="1" applyAlignment="1" applyProtection="1">
      <alignment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0.61538461538461542</c:v>
                </c:pt>
                <c:pt idx="1">
                  <c:v>0.91666666666666663</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82839680"/>
        <c:axId val="282843040"/>
      </c:barChart>
      <c:catAx>
        <c:axId val="28283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843040"/>
        <c:crosses val="autoZero"/>
        <c:auto val="1"/>
        <c:lblAlgn val="ctr"/>
        <c:lblOffset val="100"/>
        <c:noMultiLvlLbl val="0"/>
      </c:catAx>
      <c:valAx>
        <c:axId val="28284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83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421303040"/>
        <c:axId val="421303600"/>
      </c:barChart>
      <c:catAx>
        <c:axId val="42130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303600"/>
        <c:crosses val="autoZero"/>
        <c:auto val="1"/>
        <c:lblAlgn val="ctr"/>
        <c:lblOffset val="100"/>
        <c:noMultiLvlLbl val="0"/>
      </c:catAx>
      <c:valAx>
        <c:axId val="42130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130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421306400"/>
        <c:axId val="122081648"/>
      </c:barChart>
      <c:catAx>
        <c:axId val="42130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81648"/>
        <c:crosses val="autoZero"/>
        <c:auto val="1"/>
        <c:lblAlgn val="ctr"/>
        <c:lblOffset val="100"/>
        <c:noMultiLvlLbl val="0"/>
      </c:catAx>
      <c:valAx>
        <c:axId val="12208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130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0.625</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122084448"/>
        <c:axId val="122085008"/>
      </c:barChart>
      <c:catAx>
        <c:axId val="12208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85008"/>
        <c:crosses val="autoZero"/>
        <c:auto val="1"/>
        <c:lblAlgn val="ctr"/>
        <c:lblOffset val="100"/>
        <c:noMultiLvlLbl val="0"/>
      </c:catAx>
      <c:valAx>
        <c:axId val="12208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8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122291792"/>
        <c:axId val="122292352"/>
      </c:barChart>
      <c:catAx>
        <c:axId val="12229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292352"/>
        <c:crosses val="autoZero"/>
        <c:auto val="1"/>
        <c:lblAlgn val="ctr"/>
        <c:lblOffset val="100"/>
        <c:noMultiLvlLbl val="0"/>
      </c:catAx>
      <c:valAx>
        <c:axId val="122292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29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89666448"/>
        <c:axId val="289667008"/>
      </c:barChart>
      <c:catAx>
        <c:axId val="28966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667008"/>
        <c:crosses val="autoZero"/>
        <c:auto val="1"/>
        <c:lblAlgn val="ctr"/>
        <c:lblOffset val="100"/>
        <c:noMultiLvlLbl val="0"/>
      </c:catAx>
      <c:valAx>
        <c:axId val="28966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66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07177728"/>
        <c:axId val="207178288"/>
      </c:barChart>
      <c:catAx>
        <c:axId val="20717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78288"/>
        <c:crosses val="autoZero"/>
        <c:auto val="1"/>
        <c:lblAlgn val="ctr"/>
        <c:lblOffset val="100"/>
        <c:noMultiLvlLbl val="0"/>
      </c:catAx>
      <c:valAx>
        <c:axId val="20717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7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0.86521739130434783</c:v>
                </c:pt>
                <c:pt idx="1">
                  <c:v>0.93119266055045868</c:v>
                </c:pt>
                <c:pt idx="2">
                  <c:v>0.9330357142857143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420496352"/>
        <c:axId val="420496912"/>
      </c:barChart>
      <c:catAx>
        <c:axId val="42049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496912"/>
        <c:crosses val="autoZero"/>
        <c:auto val="1"/>
        <c:lblAlgn val="ctr"/>
        <c:lblOffset val="100"/>
        <c:noMultiLvlLbl val="0"/>
      </c:catAx>
      <c:valAx>
        <c:axId val="42049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49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0.91039426523297495</c:v>
                </c:pt>
                <c:pt idx="1">
                  <c:v>0.93843283582089554</c:v>
                </c:pt>
                <c:pt idx="2">
                  <c:v>0.94839857651245552</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273846192"/>
        <c:axId val="273846752"/>
      </c:barChart>
      <c:catAx>
        <c:axId val="27384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46752"/>
        <c:crosses val="autoZero"/>
        <c:auto val="1"/>
        <c:lblAlgn val="ctr"/>
        <c:lblOffset val="100"/>
        <c:noMultiLvlLbl val="0"/>
      </c:catAx>
      <c:valAx>
        <c:axId val="27384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84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0.88780582826866139</c:v>
                </c:pt>
                <c:pt idx="1">
                  <c:v>0.93119266055045868</c:v>
                </c:pt>
                <c:pt idx="2">
                  <c:v>0.9330357142857143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273849552"/>
        <c:axId val="214296848"/>
        <c:extLst xmlns:c16r2="http://schemas.microsoft.com/office/drawing/2015/06/chart"/>
      </c:barChart>
      <c:catAx>
        <c:axId val="2738495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296848"/>
        <c:crosses val="autoZero"/>
        <c:auto val="1"/>
        <c:lblAlgn val="ctr"/>
        <c:lblOffset val="100"/>
        <c:noMultiLvlLbl val="0"/>
      </c:catAx>
      <c:valAx>
        <c:axId val="2142968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3849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0.85499999999999998</c:v>
                </c:pt>
                <c:pt idx="1">
                  <c:v>0.8</c:v>
                </c:pt>
                <c:pt idx="2">
                  <c:v>0.58450000000000002</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214299648"/>
        <c:axId val="214300208"/>
        <c:extLst xmlns:c16r2="http://schemas.microsoft.com/office/drawing/2015/06/chart"/>
      </c:barChart>
      <c:catAx>
        <c:axId val="21429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300208"/>
        <c:crosses val="autoZero"/>
        <c:auto val="1"/>
        <c:lblAlgn val="ctr"/>
        <c:lblOffset val="100"/>
        <c:noMultiLvlLbl val="0"/>
      </c:catAx>
      <c:valAx>
        <c:axId val="21430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429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0.967741935483871</c:v>
                </c:pt>
                <c:pt idx="2">
                  <c:v>0.9242424242424242</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206596944"/>
        <c:axId val="206599184"/>
      </c:barChart>
      <c:catAx>
        <c:axId val="20659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599184"/>
        <c:crosses val="autoZero"/>
        <c:auto val="1"/>
        <c:lblAlgn val="ctr"/>
        <c:lblOffset val="100"/>
        <c:noMultiLvlLbl val="0"/>
      </c:catAx>
      <c:valAx>
        <c:axId val="20659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9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0.94117647058823528</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79984080"/>
        <c:axId val="279984640"/>
      </c:barChart>
      <c:catAx>
        <c:axId val="27998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984640"/>
        <c:crosses val="autoZero"/>
        <c:auto val="1"/>
        <c:lblAlgn val="ctr"/>
        <c:lblOffset val="100"/>
        <c:noMultiLvlLbl val="0"/>
      </c:catAx>
      <c:valAx>
        <c:axId val="27998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98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0.7592592592592593</c:v>
                </c:pt>
                <c:pt idx="1">
                  <c:v>1</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419753136"/>
        <c:axId val="419751456"/>
      </c:barChart>
      <c:catAx>
        <c:axId val="41975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751456"/>
        <c:crosses val="autoZero"/>
        <c:auto val="1"/>
        <c:lblAlgn val="ctr"/>
        <c:lblOffset val="100"/>
        <c:noMultiLvlLbl val="0"/>
      </c:catAx>
      <c:valAx>
        <c:axId val="41975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75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1</c:v>
                </c:pt>
                <c:pt idx="2">
                  <c:v>0.94594594594594594</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10878640"/>
        <c:axId val="278541264"/>
      </c:barChart>
      <c:catAx>
        <c:axId val="21087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541264"/>
        <c:crosses val="autoZero"/>
        <c:auto val="1"/>
        <c:lblAlgn val="ctr"/>
        <c:lblOffset val="100"/>
        <c:noMultiLvlLbl val="0"/>
      </c:catAx>
      <c:valAx>
        <c:axId val="27854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87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0.88461538461538458</c:v>
                </c:pt>
                <c:pt idx="1">
                  <c:v>0.92592592592592593</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420477552"/>
        <c:axId val="420478112"/>
      </c:barChart>
      <c:catAx>
        <c:axId val="42047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478112"/>
        <c:crosses val="autoZero"/>
        <c:auto val="1"/>
        <c:lblAlgn val="ctr"/>
        <c:lblOffset val="100"/>
        <c:noMultiLvlLbl val="0"/>
      </c:catAx>
      <c:valAx>
        <c:axId val="42047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47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0.97058823529411764</c:v>
                </c:pt>
                <c:pt idx="1">
                  <c:v>1</c:v>
                </c:pt>
                <c:pt idx="2">
                  <c:v>0.77500000000000002</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83299536"/>
        <c:axId val="283300096"/>
      </c:barChart>
      <c:catAx>
        <c:axId val="28329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300096"/>
        <c:crosses val="autoZero"/>
        <c:auto val="1"/>
        <c:lblAlgn val="ctr"/>
        <c:lblOffset val="100"/>
        <c:noMultiLvlLbl val="0"/>
      </c:catAx>
      <c:valAx>
        <c:axId val="28330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29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0.53333333333333333</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08365088"/>
        <c:axId val="208365648"/>
      </c:barChart>
      <c:catAx>
        <c:axId val="20836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65648"/>
        <c:crosses val="autoZero"/>
        <c:auto val="1"/>
        <c:lblAlgn val="ctr"/>
        <c:lblOffset val="100"/>
        <c:noMultiLvlLbl val="0"/>
      </c:catAx>
      <c:valAx>
        <c:axId val="20836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6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0.96296296296296291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82774816"/>
        <c:axId val="282775376"/>
      </c:barChart>
      <c:catAx>
        <c:axId val="28277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775376"/>
        <c:crosses val="autoZero"/>
        <c:auto val="1"/>
        <c:lblAlgn val="ctr"/>
        <c:lblOffset val="100"/>
        <c:noMultiLvlLbl val="0"/>
      </c:catAx>
      <c:valAx>
        <c:axId val="28277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77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 zoomScale="90" zoomScaleNormal="100" zoomScaleSheetLayoutView="90" workbookViewId="0">
      <selection activeCell="D212" sqref="D212"/>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94" t="s">
        <v>379</v>
      </c>
      <c r="B18" s="294"/>
      <c r="C18" s="294"/>
      <c r="D18" s="295" t="s">
        <v>411</v>
      </c>
      <c r="E18" s="295"/>
      <c r="F18" s="295"/>
      <c r="G18" s="295"/>
      <c r="H18" s="295"/>
      <c r="I18" s="295"/>
      <c r="J18" s="295"/>
      <c r="K18" s="295"/>
    </row>
    <row r="20" spans="1:11" ht="16.5" x14ac:dyDescent="0.3">
      <c r="A20" s="202"/>
      <c r="B20" s="197"/>
      <c r="C20" s="197"/>
      <c r="D20" s="197"/>
      <c r="E20" s="197"/>
      <c r="F20" s="197"/>
      <c r="G20" s="197"/>
      <c r="H20" s="197"/>
      <c r="I20" s="197"/>
    </row>
    <row r="21" spans="1:11" x14ac:dyDescent="0.25">
      <c r="A21" s="296" t="s">
        <v>380</v>
      </c>
      <c r="B21" s="296"/>
      <c r="C21" s="296"/>
      <c r="D21" s="296"/>
      <c r="E21" s="296"/>
      <c r="F21" s="296"/>
      <c r="G21" s="296"/>
      <c r="H21" s="296"/>
      <c r="I21" s="296"/>
      <c r="J21" s="296"/>
      <c r="K21" s="296"/>
    </row>
    <row r="22" spans="1:11" x14ac:dyDescent="0.25">
      <c r="A22" s="203"/>
      <c r="B22" s="198"/>
      <c r="C22" s="198"/>
      <c r="D22" s="197"/>
      <c r="E22" s="197"/>
      <c r="F22" s="197"/>
      <c r="G22" s="197"/>
      <c r="H22" s="197"/>
      <c r="I22" s="197"/>
    </row>
    <row r="23" spans="1:11" ht="42" customHeight="1" x14ac:dyDescent="0.25">
      <c r="A23" s="204" t="s">
        <v>381</v>
      </c>
      <c r="B23" s="297" t="s">
        <v>382</v>
      </c>
      <c r="C23" s="297"/>
      <c r="D23" s="197"/>
      <c r="E23" s="197"/>
      <c r="F23" s="197"/>
      <c r="G23" s="197"/>
      <c r="H23" s="197"/>
      <c r="I23" s="197"/>
      <c r="J23" s="196" t="str">
        <f>D18</f>
        <v>Menzel Bourguiba</v>
      </c>
    </row>
    <row r="24" spans="1:11" ht="33" customHeight="1" x14ac:dyDescent="0.25">
      <c r="A24" s="205" t="s">
        <v>383</v>
      </c>
      <c r="B24" s="298">
        <f>AVERAGE('A1 Exploitation'!D505,'A1 Technique'!D198)</f>
        <v>0.88780582826866139</v>
      </c>
      <c r="C24" s="298"/>
      <c r="D24" s="197"/>
      <c r="E24" s="197"/>
      <c r="F24" s="197"/>
      <c r="G24" s="197"/>
      <c r="H24" s="197"/>
      <c r="I24" s="197"/>
    </row>
    <row r="25" spans="1:11" ht="33" customHeight="1" x14ac:dyDescent="0.25">
      <c r="A25" s="204" t="s">
        <v>384</v>
      </c>
      <c r="B25" s="298">
        <f>AVERAGE('A2 Exploitation'!D506,'A2 Technique'!D198)</f>
        <v>0.93119266055045868</v>
      </c>
      <c r="C25" s="298"/>
      <c r="D25" s="197"/>
      <c r="E25" s="197"/>
      <c r="F25" s="197"/>
      <c r="G25" s="197"/>
      <c r="H25" s="197"/>
      <c r="I25" s="197"/>
    </row>
    <row r="26" spans="1:11" ht="33" customHeight="1" x14ac:dyDescent="0.25">
      <c r="A26" s="205" t="s">
        <v>385</v>
      </c>
      <c r="B26" s="298">
        <f>AVERAGE('A3 Exploitation'!D506,'A3 Technique'!D198)</f>
        <v>0.9330357142857143</v>
      </c>
      <c r="C26" s="298"/>
      <c r="D26" s="197"/>
      <c r="E26" s="197"/>
      <c r="F26" s="197"/>
      <c r="G26" s="197"/>
      <c r="H26" s="197"/>
      <c r="I26" s="197"/>
    </row>
    <row r="27" spans="1:11" ht="33" customHeight="1" x14ac:dyDescent="0.25">
      <c r="A27" s="205" t="s">
        <v>386</v>
      </c>
      <c r="B27" s="298">
        <f>AVERAGE('A4 Exploitation'!D506,'A4 Technique'!D198)</f>
        <v>0</v>
      </c>
      <c r="C27" s="298"/>
      <c r="D27" s="197"/>
      <c r="E27" s="197"/>
      <c r="F27" s="197"/>
      <c r="G27" s="197"/>
      <c r="H27" s="197"/>
      <c r="I27" s="197"/>
    </row>
    <row r="28" spans="1:11" ht="33" customHeight="1" x14ac:dyDescent="0.25">
      <c r="A28" s="204" t="s">
        <v>387</v>
      </c>
      <c r="B28" s="298">
        <f>AVERAGE('A5 Exploitation'!D506,'A5 Technique'!D198)</f>
        <v>0</v>
      </c>
      <c r="C28" s="298"/>
      <c r="D28" s="197"/>
      <c r="E28" s="197"/>
      <c r="F28" s="197"/>
      <c r="G28" s="197"/>
      <c r="H28" s="197"/>
      <c r="I28" s="197"/>
    </row>
    <row r="29" spans="1:11" ht="33" customHeight="1" x14ac:dyDescent="0.25">
      <c r="A29" s="204" t="s">
        <v>388</v>
      </c>
      <c r="B29" s="298">
        <f>AVERAGE('A6 Exploitation'!D506,'A6 Technique'!D198)</f>
        <v>0</v>
      </c>
      <c r="C29" s="298"/>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97" t="s">
        <v>389</v>
      </c>
      <c r="C33" s="297"/>
      <c r="D33" s="197"/>
      <c r="E33" s="197"/>
      <c r="F33" s="197"/>
      <c r="G33" s="197"/>
      <c r="H33" s="197"/>
      <c r="I33" s="197"/>
      <c r="J33" s="196" t="str">
        <f>D18</f>
        <v>Menzel Bourguiba</v>
      </c>
    </row>
    <row r="34" spans="1:10" ht="33" customHeight="1" x14ac:dyDescent="0.25">
      <c r="A34" s="205" t="s">
        <v>383</v>
      </c>
      <c r="B34" s="298">
        <f>'A1 Exploitation'!D505</f>
        <v>0.91039426523297495</v>
      </c>
      <c r="C34" s="298"/>
      <c r="D34" s="197"/>
      <c r="E34" s="197"/>
      <c r="F34" s="197"/>
      <c r="G34" s="197"/>
      <c r="H34" s="197"/>
      <c r="I34" s="197"/>
    </row>
    <row r="35" spans="1:10" ht="33" customHeight="1" x14ac:dyDescent="0.25">
      <c r="A35" s="204" t="s">
        <v>384</v>
      </c>
      <c r="B35" s="298">
        <f>'A2 Exploitation'!D505</f>
        <v>0.93843283582089554</v>
      </c>
      <c r="C35" s="298"/>
      <c r="D35" s="197"/>
      <c r="E35" s="197"/>
      <c r="F35" s="197"/>
      <c r="G35" s="197"/>
      <c r="H35" s="197"/>
      <c r="I35" s="197"/>
    </row>
    <row r="36" spans="1:10" ht="33" customHeight="1" x14ac:dyDescent="0.25">
      <c r="A36" s="205" t="s">
        <v>385</v>
      </c>
      <c r="B36" s="298">
        <f>'A3 Exploitation'!D505</f>
        <v>0.94839857651245552</v>
      </c>
      <c r="C36" s="298"/>
      <c r="D36" s="197"/>
      <c r="E36" s="197"/>
      <c r="F36" s="197"/>
      <c r="G36" s="197"/>
      <c r="H36" s="197"/>
      <c r="I36" s="197"/>
    </row>
    <row r="37" spans="1:10" ht="33" customHeight="1" x14ac:dyDescent="0.25">
      <c r="A37" s="205" t="s">
        <v>386</v>
      </c>
      <c r="B37" s="298">
        <f>'A4 Exploitation'!D506</f>
        <v>0</v>
      </c>
      <c r="C37" s="298"/>
      <c r="D37" s="197"/>
      <c r="E37" s="197"/>
      <c r="F37" s="197"/>
      <c r="G37" s="197"/>
      <c r="H37" s="197"/>
      <c r="I37" s="197"/>
    </row>
    <row r="38" spans="1:10" ht="33" customHeight="1" x14ac:dyDescent="0.25">
      <c r="A38" s="204" t="s">
        <v>387</v>
      </c>
      <c r="B38" s="298">
        <f>'A5 Exploitation'!D506</f>
        <v>0</v>
      </c>
      <c r="C38" s="298"/>
      <c r="D38" s="197"/>
      <c r="E38" s="197"/>
      <c r="F38" s="197"/>
      <c r="G38" s="197"/>
      <c r="H38" s="197"/>
      <c r="I38" s="197"/>
    </row>
    <row r="39" spans="1:10" ht="33" customHeight="1" x14ac:dyDescent="0.25">
      <c r="A39" s="204" t="s">
        <v>388</v>
      </c>
      <c r="B39" s="298">
        <f>'A6 Exploitation'!D506</f>
        <v>0</v>
      </c>
      <c r="C39" s="298"/>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99" t="s">
        <v>390</v>
      </c>
      <c r="C42" s="299"/>
      <c r="D42" s="197"/>
      <c r="E42" s="197"/>
      <c r="F42" s="197"/>
      <c r="G42" s="197"/>
      <c r="H42" s="197"/>
      <c r="I42" s="197"/>
      <c r="J42" s="196" t="str">
        <f>D18</f>
        <v>Menzel Bourguiba</v>
      </c>
    </row>
    <row r="43" spans="1:10" ht="33" customHeight="1" x14ac:dyDescent="0.25">
      <c r="A43" s="205" t="s">
        <v>383</v>
      </c>
      <c r="B43" s="298">
        <f>AVERAGE('A1 Exploitation'!D503, 'A1 Technique'!D196)</f>
        <v>0.85499999999999998</v>
      </c>
      <c r="C43" s="298"/>
      <c r="D43" s="197"/>
      <c r="E43" s="197"/>
      <c r="F43" s="197"/>
      <c r="G43" s="197"/>
      <c r="H43" s="197"/>
      <c r="I43" s="197"/>
    </row>
    <row r="44" spans="1:10" ht="33" customHeight="1" x14ac:dyDescent="0.25">
      <c r="A44" s="204" t="s">
        <v>384</v>
      </c>
      <c r="B44" s="298">
        <f>AVERAGE('A2 Exploitation'!D503, 'A2 Technique'!D196)</f>
        <v>0.8</v>
      </c>
      <c r="C44" s="298"/>
      <c r="D44" s="197"/>
      <c r="E44" s="197"/>
      <c r="F44" s="197"/>
      <c r="G44" s="197"/>
      <c r="H44" s="197"/>
      <c r="I44" s="197"/>
    </row>
    <row r="45" spans="1:10" ht="33" customHeight="1" x14ac:dyDescent="0.25">
      <c r="A45" s="205" t="s">
        <v>385</v>
      </c>
      <c r="B45" s="298">
        <f>AVERAGE('A3 Exploitation'!D503, 'A3 Technique'!D196)</f>
        <v>0.58450000000000002</v>
      </c>
      <c r="C45" s="298"/>
      <c r="D45" s="197"/>
      <c r="E45" s="197"/>
      <c r="F45" s="197"/>
      <c r="G45" s="197"/>
      <c r="H45" s="197"/>
      <c r="I45" s="197"/>
    </row>
    <row r="46" spans="1:10" ht="33" customHeight="1" x14ac:dyDescent="0.25">
      <c r="A46" s="205" t="s">
        <v>386</v>
      </c>
      <c r="B46" s="298">
        <f>AVERAGE('A4 Exploitation'!D504, 'A4 Technique'!D196)</f>
        <v>0</v>
      </c>
      <c r="C46" s="298"/>
      <c r="D46" s="197"/>
      <c r="E46" s="197"/>
      <c r="F46" s="197"/>
      <c r="G46" s="197"/>
      <c r="H46" s="197"/>
      <c r="I46" s="197"/>
    </row>
    <row r="47" spans="1:10" ht="33" customHeight="1" x14ac:dyDescent="0.25">
      <c r="A47" s="204" t="s">
        <v>387</v>
      </c>
      <c r="B47" s="298">
        <f>AVERAGE('A5 Exploitation'!D504, 'A5 Technique'!D196)</f>
        <v>0</v>
      </c>
      <c r="C47" s="298"/>
      <c r="D47" s="197"/>
      <c r="E47" s="197"/>
      <c r="F47" s="197"/>
      <c r="G47" s="197"/>
      <c r="H47" s="197"/>
      <c r="I47" s="197"/>
    </row>
    <row r="48" spans="1:10" ht="33" customHeight="1" x14ac:dyDescent="0.25">
      <c r="A48" s="204" t="s">
        <v>388</v>
      </c>
      <c r="B48" s="298">
        <f>AVERAGE('A6 Exploitation'!D504, 'A6 Technique'!D196)</f>
        <v>0</v>
      </c>
      <c r="C48" s="298"/>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97" t="s">
        <v>391</v>
      </c>
      <c r="C51" s="297"/>
      <c r="D51" s="197"/>
      <c r="E51" s="197"/>
      <c r="F51" s="197"/>
      <c r="G51" s="197"/>
      <c r="H51" s="197"/>
      <c r="I51" s="197"/>
      <c r="J51" s="196" t="str">
        <f>D18</f>
        <v>Menzel Bourguiba</v>
      </c>
    </row>
    <row r="52" spans="1:10" ht="33" customHeight="1" x14ac:dyDescent="0.25">
      <c r="A52" s="205" t="s">
        <v>383</v>
      </c>
      <c r="B52" s="300">
        <f>'A1 Exploitation'!D41</f>
        <v>0.61538461538461542</v>
      </c>
      <c r="C52" s="300"/>
      <c r="D52" s="197"/>
      <c r="E52" s="197"/>
      <c r="F52" s="197"/>
      <c r="G52" s="197"/>
      <c r="H52" s="197"/>
      <c r="I52" s="197"/>
    </row>
    <row r="53" spans="1:10" ht="33" customHeight="1" x14ac:dyDescent="0.25">
      <c r="A53" s="204" t="s">
        <v>384</v>
      </c>
      <c r="B53" s="300">
        <f>'A2 Exploitation'!D41</f>
        <v>0.91666666666666663</v>
      </c>
      <c r="C53" s="300"/>
      <c r="D53" s="197"/>
      <c r="E53" s="197"/>
      <c r="F53" s="197"/>
      <c r="G53" s="197"/>
      <c r="H53" s="197"/>
      <c r="I53" s="197"/>
    </row>
    <row r="54" spans="1:10" ht="33" customHeight="1" x14ac:dyDescent="0.25">
      <c r="A54" s="205" t="s">
        <v>385</v>
      </c>
      <c r="B54" s="300">
        <f>'A3 Exploitation'!D41</f>
        <v>0.95833333333333337</v>
      </c>
      <c r="C54" s="300"/>
      <c r="D54" s="197"/>
      <c r="E54" s="197"/>
      <c r="F54" s="197"/>
      <c r="G54" s="197"/>
      <c r="H54" s="197"/>
      <c r="I54" s="197"/>
    </row>
    <row r="55" spans="1:10" ht="33" customHeight="1" x14ac:dyDescent="0.25">
      <c r="A55" s="205" t="s">
        <v>386</v>
      </c>
      <c r="B55" s="300">
        <f>'A4 Exploitation'!D41</f>
        <v>0</v>
      </c>
      <c r="C55" s="300"/>
      <c r="D55" s="197"/>
      <c r="E55" s="197"/>
      <c r="F55" s="197"/>
      <c r="G55" s="197"/>
      <c r="H55" s="197"/>
      <c r="I55" s="197"/>
    </row>
    <row r="56" spans="1:10" ht="33" customHeight="1" x14ac:dyDescent="0.25">
      <c r="A56" s="204" t="s">
        <v>387</v>
      </c>
      <c r="B56" s="300">
        <f>'A5 Exploitation'!D41</f>
        <v>0</v>
      </c>
      <c r="C56" s="300"/>
      <c r="D56" s="197"/>
      <c r="E56" s="197"/>
      <c r="F56" s="197"/>
      <c r="G56" s="197"/>
      <c r="H56" s="197"/>
      <c r="I56" s="197"/>
    </row>
    <row r="57" spans="1:10" ht="33" customHeight="1" x14ac:dyDescent="0.25">
      <c r="A57" s="204" t="s">
        <v>388</v>
      </c>
      <c r="B57" s="300">
        <f>'A6 Exploitation'!D41</f>
        <v>0</v>
      </c>
      <c r="C57" s="300"/>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97" t="s">
        <v>392</v>
      </c>
      <c r="C60" s="297"/>
      <c r="D60" s="197"/>
      <c r="E60" s="197"/>
      <c r="F60" s="197"/>
      <c r="G60" s="197"/>
      <c r="H60" s="197"/>
      <c r="I60" s="197"/>
      <c r="J60" s="196" t="str">
        <f>D18</f>
        <v>Menzel Bourguiba</v>
      </c>
    </row>
    <row r="61" spans="1:10" ht="33" customHeight="1" x14ac:dyDescent="0.25">
      <c r="A61" s="205" t="s">
        <v>383</v>
      </c>
      <c r="B61" s="298">
        <f>'A1 Exploitation'!D97</f>
        <v>1</v>
      </c>
      <c r="C61" s="298"/>
      <c r="D61" s="197"/>
      <c r="E61" s="197"/>
      <c r="F61" s="197"/>
      <c r="G61" s="197"/>
      <c r="H61" s="197"/>
      <c r="I61" s="197"/>
    </row>
    <row r="62" spans="1:10" ht="33" customHeight="1" x14ac:dyDescent="0.25">
      <c r="A62" s="204" t="s">
        <v>384</v>
      </c>
      <c r="B62" s="298">
        <f>'A2 Exploitation'!D97</f>
        <v>0.967741935483871</v>
      </c>
      <c r="C62" s="298"/>
      <c r="D62" s="197"/>
      <c r="E62" s="197"/>
      <c r="F62" s="197"/>
      <c r="G62" s="197"/>
      <c r="H62" s="197"/>
      <c r="I62" s="197"/>
    </row>
    <row r="63" spans="1:10" ht="33" customHeight="1" x14ac:dyDescent="0.25">
      <c r="A63" s="205" t="s">
        <v>385</v>
      </c>
      <c r="B63" s="298">
        <f>'A3 Exploitation'!D97</f>
        <v>0.9242424242424242</v>
      </c>
      <c r="C63" s="298"/>
      <c r="D63" s="197"/>
      <c r="E63" s="197"/>
      <c r="F63" s="197"/>
      <c r="G63" s="197"/>
      <c r="H63" s="197"/>
      <c r="I63" s="197"/>
    </row>
    <row r="64" spans="1:10" ht="33" customHeight="1" x14ac:dyDescent="0.25">
      <c r="A64" s="205" t="s">
        <v>386</v>
      </c>
      <c r="B64" s="298">
        <f>'A4 Exploitation'!D97</f>
        <v>0</v>
      </c>
      <c r="C64" s="298"/>
      <c r="D64" s="197"/>
      <c r="E64" s="197"/>
      <c r="F64" s="197"/>
      <c r="G64" s="197"/>
      <c r="H64" s="197"/>
      <c r="I64" s="197"/>
    </row>
    <row r="65" spans="1:10" ht="33" customHeight="1" x14ac:dyDescent="0.25">
      <c r="A65" s="204" t="s">
        <v>387</v>
      </c>
      <c r="B65" s="298">
        <f>'A5 Exploitation'!D97</f>
        <v>0</v>
      </c>
      <c r="C65" s="298"/>
      <c r="D65" s="197"/>
      <c r="E65" s="197"/>
      <c r="F65" s="197"/>
      <c r="G65" s="197"/>
      <c r="H65" s="197"/>
      <c r="I65" s="197"/>
    </row>
    <row r="66" spans="1:10" ht="33" customHeight="1" x14ac:dyDescent="0.25">
      <c r="A66" s="204" t="s">
        <v>388</v>
      </c>
      <c r="B66" s="298">
        <f>'A6 Exploitation'!D97</f>
        <v>0</v>
      </c>
      <c r="C66" s="298"/>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97" t="s">
        <v>393</v>
      </c>
      <c r="C69" s="297"/>
      <c r="D69" s="197"/>
      <c r="E69" s="197"/>
      <c r="F69" s="197"/>
      <c r="G69" s="197"/>
      <c r="H69" s="197"/>
      <c r="I69" s="197"/>
      <c r="J69" s="196" t="str">
        <f>D18</f>
        <v>Menzel Bourguiba</v>
      </c>
    </row>
    <row r="70" spans="1:10" ht="33" customHeight="1" x14ac:dyDescent="0.25">
      <c r="A70" s="205" t="s">
        <v>383</v>
      </c>
      <c r="B70" s="298">
        <f>'A1 Exploitation'!D150</f>
        <v>0.94285714285714284</v>
      </c>
      <c r="C70" s="298"/>
      <c r="D70" s="197"/>
      <c r="E70" s="197"/>
      <c r="F70" s="197"/>
      <c r="G70" s="197"/>
      <c r="H70" s="197"/>
      <c r="I70" s="197"/>
    </row>
    <row r="71" spans="1:10" ht="33" customHeight="1" x14ac:dyDescent="0.25">
      <c r="A71" s="204" t="s">
        <v>384</v>
      </c>
      <c r="B71" s="298">
        <f>'A2 Exploitation'!D150</f>
        <v>0.94117647058823528</v>
      </c>
      <c r="C71" s="298"/>
      <c r="D71" s="197"/>
      <c r="E71" s="197"/>
      <c r="F71" s="197"/>
      <c r="G71" s="197"/>
      <c r="H71" s="197"/>
      <c r="I71" s="197"/>
    </row>
    <row r="72" spans="1:10" ht="33" customHeight="1" x14ac:dyDescent="0.25">
      <c r="A72" s="205" t="s">
        <v>385</v>
      </c>
      <c r="B72" s="298">
        <f>'A3 Exploitation'!D150</f>
        <v>0.97142857142857142</v>
      </c>
      <c r="C72" s="298"/>
      <c r="D72" s="197"/>
      <c r="E72" s="197"/>
      <c r="F72" s="197"/>
      <c r="G72" s="197"/>
      <c r="H72" s="197"/>
      <c r="I72" s="197"/>
    </row>
    <row r="73" spans="1:10" ht="33" customHeight="1" x14ac:dyDescent="0.25">
      <c r="A73" s="205" t="s">
        <v>386</v>
      </c>
      <c r="B73" s="298">
        <f>'A4 Exploitation'!D150</f>
        <v>0</v>
      </c>
      <c r="C73" s="298"/>
      <c r="D73" s="197"/>
      <c r="E73" s="197"/>
      <c r="F73" s="197"/>
      <c r="G73" s="197"/>
      <c r="H73" s="197"/>
      <c r="I73" s="197"/>
    </row>
    <row r="74" spans="1:10" ht="33" customHeight="1" x14ac:dyDescent="0.25">
      <c r="A74" s="204" t="s">
        <v>387</v>
      </c>
      <c r="B74" s="298">
        <f>'A5 Exploitation'!D150</f>
        <v>0</v>
      </c>
      <c r="C74" s="298"/>
      <c r="D74" s="197"/>
      <c r="E74" s="197"/>
      <c r="F74" s="197"/>
      <c r="G74" s="197"/>
      <c r="H74" s="197"/>
      <c r="I74" s="197"/>
    </row>
    <row r="75" spans="1:10" ht="33" customHeight="1" x14ac:dyDescent="0.25">
      <c r="A75" s="204" t="s">
        <v>388</v>
      </c>
      <c r="B75" s="298">
        <f>'A6 Exploitation'!D150</f>
        <v>0</v>
      </c>
      <c r="C75" s="298"/>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97" t="s">
        <v>394</v>
      </c>
      <c r="C78" s="297"/>
      <c r="D78" s="197"/>
      <c r="E78" s="197"/>
      <c r="F78" s="197"/>
      <c r="G78" s="197"/>
      <c r="H78" s="197"/>
      <c r="I78" s="197"/>
      <c r="J78" s="196" t="str">
        <f>D18</f>
        <v>Menzel Bourguiba</v>
      </c>
    </row>
    <row r="79" spans="1:10" ht="33" customHeight="1" x14ac:dyDescent="0.25">
      <c r="A79" s="205" t="s">
        <v>383</v>
      </c>
      <c r="B79" s="298">
        <f>'A1 Exploitation'!D190</f>
        <v>0.7592592592592593</v>
      </c>
      <c r="C79" s="298"/>
      <c r="D79" s="197"/>
      <c r="E79" s="197"/>
      <c r="F79" s="197"/>
      <c r="G79" s="197"/>
      <c r="H79" s="197"/>
      <c r="I79" s="197"/>
    </row>
    <row r="80" spans="1:10" ht="33" customHeight="1" x14ac:dyDescent="0.25">
      <c r="A80" s="204" t="s">
        <v>384</v>
      </c>
      <c r="B80" s="298">
        <f>'A2 Exploitation'!D190</f>
        <v>1</v>
      </c>
      <c r="C80" s="298"/>
      <c r="D80" s="197"/>
      <c r="E80" s="197"/>
      <c r="F80" s="197"/>
      <c r="G80" s="197"/>
      <c r="H80" s="197"/>
      <c r="I80" s="197"/>
    </row>
    <row r="81" spans="1:10" ht="33" customHeight="1" x14ac:dyDescent="0.25">
      <c r="A81" s="205" t="s">
        <v>385</v>
      </c>
      <c r="B81" s="298">
        <f>'A3 Exploitation'!D190</f>
        <v>0.96153846153846156</v>
      </c>
      <c r="C81" s="298"/>
      <c r="D81" s="197"/>
      <c r="E81" s="197"/>
      <c r="F81" s="197"/>
      <c r="G81" s="197"/>
      <c r="H81" s="197"/>
      <c r="I81" s="197"/>
    </row>
    <row r="82" spans="1:10" ht="33" customHeight="1" x14ac:dyDescent="0.25">
      <c r="A82" s="205" t="s">
        <v>386</v>
      </c>
      <c r="B82" s="298">
        <f>'A4 Exploitation'!D190</f>
        <v>0</v>
      </c>
      <c r="C82" s="298"/>
      <c r="D82" s="197"/>
      <c r="E82" s="197"/>
      <c r="F82" s="197"/>
      <c r="G82" s="197"/>
      <c r="H82" s="197"/>
      <c r="I82" s="197"/>
    </row>
    <row r="83" spans="1:10" ht="33" customHeight="1" x14ac:dyDescent="0.25">
      <c r="A83" s="204" t="s">
        <v>387</v>
      </c>
      <c r="B83" s="298">
        <f>'A5 Exploitation'!D190</f>
        <v>0</v>
      </c>
      <c r="C83" s="298"/>
      <c r="D83" s="197"/>
      <c r="E83" s="197"/>
      <c r="F83" s="197"/>
      <c r="G83" s="197"/>
      <c r="H83" s="197"/>
      <c r="I83" s="197"/>
    </row>
    <row r="84" spans="1:10" ht="33" customHeight="1" x14ac:dyDescent="0.25">
      <c r="A84" s="204" t="s">
        <v>388</v>
      </c>
      <c r="B84" s="298">
        <f>'A6 Exploitation'!D190</f>
        <v>0</v>
      </c>
      <c r="C84" s="298"/>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97" t="s">
        <v>395</v>
      </c>
      <c r="C87" s="297"/>
      <c r="D87" s="197"/>
      <c r="E87" s="197"/>
      <c r="F87" s="197"/>
      <c r="G87" s="197"/>
      <c r="H87" s="197"/>
      <c r="I87" s="197"/>
      <c r="J87" s="196" t="str">
        <f>D18</f>
        <v>Menzel Bourguiba</v>
      </c>
    </row>
    <row r="88" spans="1:10" ht="33" customHeight="1" x14ac:dyDescent="0.25">
      <c r="A88" s="205" t="s">
        <v>383</v>
      </c>
      <c r="B88" s="298">
        <f>'A1 Exploitation'!D246</f>
        <v>0.84210526315789469</v>
      </c>
      <c r="C88" s="298"/>
      <c r="D88" s="197"/>
      <c r="E88" s="197"/>
      <c r="F88" s="197"/>
      <c r="G88" s="197"/>
      <c r="H88" s="197"/>
      <c r="I88" s="197"/>
    </row>
    <row r="89" spans="1:10" ht="33" customHeight="1" x14ac:dyDescent="0.25">
      <c r="A89" s="204" t="s">
        <v>384</v>
      </c>
      <c r="B89" s="298">
        <f>'A2 Exploitation'!D246</f>
        <v>1</v>
      </c>
      <c r="C89" s="298"/>
      <c r="D89" s="197"/>
      <c r="E89" s="197"/>
      <c r="F89" s="197"/>
      <c r="G89" s="197"/>
      <c r="H89" s="197"/>
      <c r="I89" s="197"/>
    </row>
    <row r="90" spans="1:10" ht="33" customHeight="1" x14ac:dyDescent="0.25">
      <c r="A90" s="205" t="s">
        <v>385</v>
      </c>
      <c r="B90" s="298">
        <f>'A3 Exploitation'!D246</f>
        <v>0.94594594594594594</v>
      </c>
      <c r="C90" s="298"/>
      <c r="D90" s="197"/>
      <c r="E90" s="197"/>
      <c r="F90" s="197"/>
      <c r="G90" s="197"/>
      <c r="H90" s="197"/>
      <c r="I90" s="197"/>
    </row>
    <row r="91" spans="1:10" ht="33" customHeight="1" x14ac:dyDescent="0.25">
      <c r="A91" s="205" t="s">
        <v>386</v>
      </c>
      <c r="B91" s="298">
        <f>'A4 Exploitation'!D246</f>
        <v>0</v>
      </c>
      <c r="C91" s="298"/>
      <c r="D91" s="197"/>
      <c r="E91" s="197"/>
      <c r="F91" s="197"/>
      <c r="G91" s="197"/>
      <c r="H91" s="197"/>
      <c r="I91" s="197"/>
    </row>
    <row r="92" spans="1:10" ht="33" customHeight="1" x14ac:dyDescent="0.25">
      <c r="A92" s="204" t="s">
        <v>387</v>
      </c>
      <c r="B92" s="298">
        <f>'A5 Exploitation'!D246</f>
        <v>0</v>
      </c>
      <c r="C92" s="298"/>
      <c r="D92" s="197"/>
      <c r="E92" s="197"/>
      <c r="F92" s="197"/>
      <c r="G92" s="197"/>
      <c r="H92" s="197"/>
      <c r="I92" s="197"/>
    </row>
    <row r="93" spans="1:10" ht="33" customHeight="1" x14ac:dyDescent="0.25">
      <c r="A93" s="204" t="s">
        <v>388</v>
      </c>
      <c r="B93" s="298">
        <f>'A6 Exploitation'!D246</f>
        <v>0</v>
      </c>
      <c r="C93" s="298"/>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97" t="s">
        <v>396</v>
      </c>
      <c r="C96" s="297"/>
      <c r="D96" s="197"/>
      <c r="E96" s="197"/>
      <c r="F96" s="197"/>
      <c r="G96" s="197"/>
      <c r="H96" s="197"/>
      <c r="I96" s="197"/>
      <c r="J96" s="196" t="str">
        <f>D18</f>
        <v>Menzel Bourguiba</v>
      </c>
    </row>
    <row r="97" spans="1:10" ht="33" customHeight="1" x14ac:dyDescent="0.25">
      <c r="A97" s="205" t="s">
        <v>383</v>
      </c>
      <c r="B97" s="298">
        <f>'A1 Exploitation'!D289</f>
        <v>0.88461538461538458</v>
      </c>
      <c r="C97" s="298"/>
      <c r="D97" s="197"/>
      <c r="E97" s="197"/>
      <c r="F97" s="197"/>
      <c r="G97" s="197"/>
      <c r="H97" s="197"/>
      <c r="I97" s="197"/>
    </row>
    <row r="98" spans="1:10" ht="33" customHeight="1" x14ac:dyDescent="0.25">
      <c r="A98" s="204" t="s">
        <v>384</v>
      </c>
      <c r="B98" s="298">
        <f>'A2 Exploitation'!D289</f>
        <v>0.92592592592592593</v>
      </c>
      <c r="C98" s="298"/>
      <c r="D98" s="197"/>
      <c r="E98" s="197"/>
      <c r="F98" s="197"/>
      <c r="G98" s="197"/>
      <c r="H98" s="197"/>
      <c r="I98" s="197"/>
    </row>
    <row r="99" spans="1:10" ht="33" customHeight="1" x14ac:dyDescent="0.25">
      <c r="A99" s="205" t="s">
        <v>385</v>
      </c>
      <c r="B99" s="298">
        <f>'A3 Exploitation'!D289</f>
        <v>0.94827586206896552</v>
      </c>
      <c r="C99" s="298"/>
      <c r="D99" s="197"/>
      <c r="E99" s="197"/>
      <c r="F99" s="197"/>
      <c r="G99" s="197"/>
      <c r="H99" s="197"/>
      <c r="I99" s="197"/>
    </row>
    <row r="100" spans="1:10" ht="33" customHeight="1" x14ac:dyDescent="0.25">
      <c r="A100" s="205" t="s">
        <v>386</v>
      </c>
      <c r="B100" s="298">
        <f>'A4 Exploitation'!D289</f>
        <v>0</v>
      </c>
      <c r="C100" s="298"/>
      <c r="D100" s="197"/>
      <c r="E100" s="197"/>
      <c r="F100" s="197"/>
      <c r="G100" s="197"/>
      <c r="H100" s="197"/>
      <c r="I100" s="197"/>
    </row>
    <row r="101" spans="1:10" ht="33" customHeight="1" x14ac:dyDescent="0.25">
      <c r="A101" s="204" t="s">
        <v>387</v>
      </c>
      <c r="B101" s="298">
        <f>'A5 Exploitation'!D289</f>
        <v>0</v>
      </c>
      <c r="C101" s="298"/>
      <c r="D101" s="197"/>
      <c r="E101" s="197"/>
      <c r="F101" s="197"/>
      <c r="G101" s="197"/>
      <c r="H101" s="197"/>
      <c r="I101" s="197"/>
    </row>
    <row r="102" spans="1:10" ht="33" customHeight="1" x14ac:dyDescent="0.25">
      <c r="A102" s="204" t="s">
        <v>388</v>
      </c>
      <c r="B102" s="298">
        <f>'A6 Exploitation'!D289</f>
        <v>0</v>
      </c>
      <c r="C102" s="298"/>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97" t="s">
        <v>397</v>
      </c>
      <c r="C105" s="297"/>
      <c r="D105" s="197"/>
      <c r="E105" s="197"/>
      <c r="F105" s="197"/>
      <c r="G105" s="197"/>
      <c r="H105" s="197"/>
      <c r="I105" s="197"/>
      <c r="J105" s="196" t="str">
        <f>D18</f>
        <v>Menzel Bourguiba</v>
      </c>
    </row>
    <row r="106" spans="1:10" ht="33" customHeight="1" x14ac:dyDescent="0.25">
      <c r="A106" s="205" t="s">
        <v>383</v>
      </c>
      <c r="B106" s="298">
        <f>'A1 Exploitation'!D322</f>
        <v>0.97058823529411764</v>
      </c>
      <c r="C106" s="298"/>
      <c r="D106" s="197"/>
      <c r="E106" s="197"/>
      <c r="F106" s="197"/>
      <c r="G106" s="197"/>
      <c r="H106" s="197"/>
      <c r="I106" s="197"/>
    </row>
    <row r="107" spans="1:10" ht="33" customHeight="1" x14ac:dyDescent="0.25">
      <c r="A107" s="204" t="s">
        <v>384</v>
      </c>
      <c r="B107" s="298">
        <f>'A2 Exploitation'!D322</f>
        <v>1</v>
      </c>
      <c r="C107" s="298"/>
      <c r="D107" s="197"/>
      <c r="E107" s="197"/>
      <c r="F107" s="197"/>
      <c r="G107" s="197"/>
      <c r="H107" s="197"/>
      <c r="I107" s="197"/>
    </row>
    <row r="108" spans="1:10" ht="33" customHeight="1" x14ac:dyDescent="0.25">
      <c r="A108" s="205" t="s">
        <v>385</v>
      </c>
      <c r="B108" s="298">
        <f>'A3 Exploitation'!D322</f>
        <v>0.77500000000000002</v>
      </c>
      <c r="C108" s="298"/>
      <c r="D108" s="197"/>
      <c r="E108" s="197"/>
      <c r="F108" s="197"/>
      <c r="G108" s="197"/>
      <c r="H108" s="197"/>
      <c r="I108" s="197"/>
    </row>
    <row r="109" spans="1:10" ht="33" customHeight="1" x14ac:dyDescent="0.25">
      <c r="A109" s="205" t="s">
        <v>386</v>
      </c>
      <c r="B109" s="298">
        <f>'A4 Exploitation'!D322</f>
        <v>0</v>
      </c>
      <c r="C109" s="298"/>
      <c r="D109" s="197"/>
      <c r="E109" s="197"/>
      <c r="F109" s="197"/>
      <c r="G109" s="197"/>
      <c r="H109" s="197"/>
      <c r="I109" s="197"/>
    </row>
    <row r="110" spans="1:10" ht="33" customHeight="1" x14ac:dyDescent="0.25">
      <c r="A110" s="204" t="s">
        <v>387</v>
      </c>
      <c r="B110" s="298">
        <f>'A5 Exploitation'!D322</f>
        <v>0</v>
      </c>
      <c r="C110" s="298"/>
      <c r="D110" s="197"/>
      <c r="E110" s="197"/>
      <c r="F110" s="197"/>
      <c r="G110" s="197"/>
      <c r="H110" s="197"/>
      <c r="I110" s="197"/>
    </row>
    <row r="111" spans="1:10" ht="33" customHeight="1" x14ac:dyDescent="0.25">
      <c r="A111" s="204" t="s">
        <v>388</v>
      </c>
      <c r="B111" s="298">
        <f>'A6 Exploitation'!D322</f>
        <v>0</v>
      </c>
      <c r="C111" s="298"/>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97" t="s">
        <v>398</v>
      </c>
      <c r="C114" s="297"/>
      <c r="D114" s="197"/>
      <c r="E114" s="197"/>
      <c r="F114" s="197"/>
      <c r="G114" s="197"/>
      <c r="H114" s="197"/>
      <c r="I114" s="197"/>
      <c r="J114" s="196" t="str">
        <f>D18</f>
        <v>Menzel Bourguiba</v>
      </c>
    </row>
    <row r="115" spans="1:10" ht="33" customHeight="1" x14ac:dyDescent="0.25">
      <c r="A115" s="205" t="s">
        <v>383</v>
      </c>
      <c r="B115" s="298">
        <f>'A1 Exploitation'!D350</f>
        <v>0.9285714285714286</v>
      </c>
      <c r="C115" s="298"/>
      <c r="D115" s="197"/>
      <c r="E115" s="197"/>
      <c r="F115" s="197"/>
      <c r="G115" s="197"/>
      <c r="H115" s="197"/>
      <c r="I115" s="197"/>
    </row>
    <row r="116" spans="1:10" ht="33" customHeight="1" x14ac:dyDescent="0.25">
      <c r="A116" s="204" t="s">
        <v>384</v>
      </c>
      <c r="B116" s="298">
        <f>'A2 Exploitation'!D350</f>
        <v>0.53333333333333333</v>
      </c>
      <c r="C116" s="298"/>
      <c r="D116" s="197"/>
      <c r="E116" s="197"/>
      <c r="F116" s="197"/>
      <c r="G116" s="197"/>
      <c r="H116" s="197"/>
      <c r="I116" s="197"/>
    </row>
    <row r="117" spans="1:10" ht="33" customHeight="1" x14ac:dyDescent="0.25">
      <c r="A117" s="205" t="s">
        <v>385</v>
      </c>
      <c r="B117" s="298">
        <f>'A3 Exploitation'!D350</f>
        <v>0.9642857142857143</v>
      </c>
      <c r="C117" s="298"/>
      <c r="D117" s="197"/>
      <c r="E117" s="197"/>
      <c r="F117" s="197"/>
      <c r="G117" s="197"/>
      <c r="H117" s="197"/>
      <c r="I117" s="197"/>
    </row>
    <row r="118" spans="1:10" ht="33" customHeight="1" x14ac:dyDescent="0.25">
      <c r="A118" s="205" t="s">
        <v>386</v>
      </c>
      <c r="B118" s="298">
        <f>'A4 Exploitation'!D350</f>
        <v>0</v>
      </c>
      <c r="C118" s="298"/>
      <c r="D118" s="197"/>
      <c r="E118" s="197"/>
      <c r="F118" s="197"/>
      <c r="G118" s="197"/>
      <c r="H118" s="197"/>
      <c r="I118" s="197"/>
    </row>
    <row r="119" spans="1:10" ht="33" customHeight="1" x14ac:dyDescent="0.25">
      <c r="A119" s="204" t="s">
        <v>387</v>
      </c>
      <c r="B119" s="298">
        <f>'A5 Exploitation'!D350</f>
        <v>0</v>
      </c>
      <c r="C119" s="298"/>
      <c r="D119" s="197"/>
      <c r="E119" s="197"/>
      <c r="F119" s="197"/>
      <c r="G119" s="197"/>
      <c r="H119" s="197"/>
      <c r="I119" s="197"/>
    </row>
    <row r="120" spans="1:10" ht="33" customHeight="1" x14ac:dyDescent="0.25">
      <c r="A120" s="204" t="s">
        <v>388</v>
      </c>
      <c r="B120" s="298">
        <f>'A6 Exploitation'!D350</f>
        <v>0</v>
      </c>
      <c r="C120" s="298"/>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97" t="s">
        <v>399</v>
      </c>
      <c r="C123" s="297"/>
      <c r="D123" s="197"/>
      <c r="E123" s="197"/>
      <c r="F123" s="197"/>
      <c r="G123" s="197"/>
      <c r="H123" s="197"/>
      <c r="I123" s="197"/>
      <c r="J123" s="196" t="str">
        <f>D18</f>
        <v>Menzel Bourguiba</v>
      </c>
    </row>
    <row r="124" spans="1:10" ht="33" customHeight="1" x14ac:dyDescent="0.25">
      <c r="A124" s="205" t="s">
        <v>383</v>
      </c>
      <c r="B124" s="298">
        <f>'A1 Exploitation'!D403</f>
        <v>1</v>
      </c>
      <c r="C124" s="298"/>
      <c r="D124" s="197"/>
      <c r="E124" s="197"/>
      <c r="F124" s="197"/>
      <c r="G124" s="197"/>
      <c r="H124" s="197"/>
      <c r="I124" s="197"/>
    </row>
    <row r="125" spans="1:10" ht="33" customHeight="1" x14ac:dyDescent="0.25">
      <c r="A125" s="204" t="s">
        <v>384</v>
      </c>
      <c r="B125" s="298">
        <f>'A2 Exploitation'!D403</f>
        <v>0.96296296296296291</v>
      </c>
      <c r="C125" s="298"/>
      <c r="D125" s="197"/>
      <c r="E125" s="197"/>
      <c r="F125" s="197"/>
      <c r="G125" s="197"/>
      <c r="H125" s="197"/>
      <c r="I125" s="197"/>
    </row>
    <row r="126" spans="1:10" ht="33" customHeight="1" x14ac:dyDescent="0.25">
      <c r="A126" s="205" t="s">
        <v>385</v>
      </c>
      <c r="B126" s="298">
        <f>'A3 Exploitation'!D403</f>
        <v>1</v>
      </c>
      <c r="C126" s="298"/>
      <c r="D126" s="197"/>
      <c r="E126" s="197"/>
      <c r="F126" s="197"/>
      <c r="G126" s="197"/>
      <c r="H126" s="197"/>
      <c r="I126" s="197"/>
    </row>
    <row r="127" spans="1:10" ht="33" customHeight="1" x14ac:dyDescent="0.25">
      <c r="A127" s="205" t="s">
        <v>386</v>
      </c>
      <c r="B127" s="298">
        <f>'A4 Exploitation'!D403</f>
        <v>0</v>
      </c>
      <c r="C127" s="298"/>
      <c r="D127" s="197"/>
      <c r="E127" s="197"/>
      <c r="F127" s="197"/>
      <c r="G127" s="197"/>
      <c r="H127" s="197"/>
      <c r="I127" s="197"/>
    </row>
    <row r="128" spans="1:10" ht="33" customHeight="1" x14ac:dyDescent="0.25">
      <c r="A128" s="204" t="s">
        <v>387</v>
      </c>
      <c r="B128" s="298">
        <f>'A5 Exploitation'!D403</f>
        <v>0</v>
      </c>
      <c r="C128" s="298"/>
      <c r="D128" s="197"/>
      <c r="E128" s="197"/>
      <c r="F128" s="197"/>
      <c r="G128" s="197"/>
      <c r="H128" s="197"/>
      <c r="I128" s="197"/>
    </row>
    <row r="129" spans="1:10" ht="33" customHeight="1" x14ac:dyDescent="0.25">
      <c r="A129" s="204" t="s">
        <v>388</v>
      </c>
      <c r="B129" s="298">
        <f>'A6 Exploitation'!D403</f>
        <v>0</v>
      </c>
      <c r="C129" s="298"/>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97" t="s">
        <v>400</v>
      </c>
      <c r="C132" s="297"/>
      <c r="D132" s="197"/>
      <c r="E132" s="197"/>
      <c r="F132" s="197"/>
      <c r="G132" s="197"/>
      <c r="H132" s="197"/>
      <c r="I132" s="197"/>
      <c r="J132" s="196" t="str">
        <f>D18</f>
        <v>Menzel Bourguiba</v>
      </c>
    </row>
    <row r="133" spans="1:10" ht="33" customHeight="1" x14ac:dyDescent="0.25">
      <c r="A133" s="205" t="s">
        <v>383</v>
      </c>
      <c r="B133" s="298">
        <f>'A1 Exploitation'!D433</f>
        <v>0.96875</v>
      </c>
      <c r="C133" s="298"/>
      <c r="D133" s="197"/>
      <c r="E133" s="197"/>
      <c r="F133" s="197"/>
      <c r="G133" s="197"/>
      <c r="H133" s="197"/>
      <c r="I133" s="197"/>
    </row>
    <row r="134" spans="1:10" ht="33" customHeight="1" x14ac:dyDescent="0.25">
      <c r="A134" s="204" t="s">
        <v>384</v>
      </c>
      <c r="B134" s="298">
        <f>'A2 Exploitation'!D433</f>
        <v>0.875</v>
      </c>
      <c r="C134" s="298"/>
      <c r="D134" s="197"/>
      <c r="E134" s="197"/>
      <c r="F134" s="197"/>
      <c r="G134" s="197"/>
      <c r="H134" s="197"/>
      <c r="I134" s="197"/>
    </row>
    <row r="135" spans="1:10" ht="33" customHeight="1" x14ac:dyDescent="0.25">
      <c r="A135" s="205" t="s">
        <v>385</v>
      </c>
      <c r="B135" s="298">
        <f>'A3 Exploitation'!D433</f>
        <v>1</v>
      </c>
      <c r="C135" s="298"/>
      <c r="D135" s="197"/>
      <c r="E135" s="197"/>
      <c r="F135" s="197"/>
      <c r="G135" s="197"/>
      <c r="H135" s="197"/>
      <c r="I135" s="197"/>
    </row>
    <row r="136" spans="1:10" ht="33" customHeight="1" x14ac:dyDescent="0.25">
      <c r="A136" s="205" t="s">
        <v>386</v>
      </c>
      <c r="B136" s="298">
        <f>'A4 Exploitation'!D434</f>
        <v>0</v>
      </c>
      <c r="C136" s="298"/>
      <c r="D136" s="197"/>
      <c r="E136" s="197"/>
      <c r="F136" s="197"/>
      <c r="G136" s="197"/>
      <c r="H136" s="197"/>
      <c r="I136" s="197"/>
    </row>
    <row r="137" spans="1:10" ht="33" customHeight="1" x14ac:dyDescent="0.25">
      <c r="A137" s="204" t="s">
        <v>387</v>
      </c>
      <c r="B137" s="298">
        <f>'A5 Exploitation'!D434</f>
        <v>0</v>
      </c>
      <c r="C137" s="298"/>
      <c r="D137" s="197"/>
      <c r="E137" s="197"/>
      <c r="F137" s="197"/>
      <c r="G137" s="197"/>
      <c r="H137" s="197"/>
      <c r="I137" s="197"/>
    </row>
    <row r="138" spans="1:10" ht="33" customHeight="1" x14ac:dyDescent="0.25">
      <c r="A138" s="204" t="s">
        <v>388</v>
      </c>
      <c r="B138" s="298">
        <f>'A6 Exploitation'!D434</f>
        <v>0</v>
      </c>
      <c r="C138" s="298"/>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97" t="s">
        <v>401</v>
      </c>
      <c r="C141" s="297"/>
      <c r="D141" s="197"/>
      <c r="E141" s="197"/>
      <c r="F141" s="197"/>
      <c r="G141" s="197"/>
      <c r="H141" s="197"/>
      <c r="I141" s="197"/>
      <c r="J141" s="196" t="str">
        <f>D18</f>
        <v>Menzel Bourguiba</v>
      </c>
    </row>
    <row r="142" spans="1:10" ht="33" customHeight="1" x14ac:dyDescent="0.25">
      <c r="A142" s="205" t="s">
        <v>383</v>
      </c>
      <c r="B142" s="298">
        <f>'A1 Exploitation'!D452</f>
        <v>0.91666666666666663</v>
      </c>
      <c r="C142" s="298"/>
      <c r="D142" s="197"/>
      <c r="E142" s="197"/>
      <c r="F142" s="197"/>
      <c r="G142" s="197"/>
      <c r="H142" s="197"/>
      <c r="I142" s="197"/>
    </row>
    <row r="143" spans="1:10" ht="33" customHeight="1" x14ac:dyDescent="0.25">
      <c r="A143" s="204" t="s">
        <v>384</v>
      </c>
      <c r="B143" s="298">
        <f>'A2 Exploitation'!D452</f>
        <v>0.91666666666666663</v>
      </c>
      <c r="C143" s="298"/>
      <c r="D143" s="197"/>
      <c r="E143" s="197"/>
      <c r="F143" s="197"/>
      <c r="G143" s="197"/>
      <c r="H143" s="197"/>
      <c r="I143" s="197"/>
    </row>
    <row r="144" spans="1:10" ht="33" customHeight="1" x14ac:dyDescent="0.25">
      <c r="A144" s="205" t="s">
        <v>385</v>
      </c>
      <c r="B144" s="298">
        <f>'A3 Exploitation'!D452</f>
        <v>0.91666666666666663</v>
      </c>
      <c r="C144" s="298"/>
      <c r="D144" s="197"/>
      <c r="E144" s="197"/>
      <c r="F144" s="197"/>
      <c r="G144" s="197"/>
      <c r="H144" s="197"/>
      <c r="I144" s="197"/>
    </row>
    <row r="145" spans="1:10" ht="33" customHeight="1" x14ac:dyDescent="0.25">
      <c r="A145" s="205" t="s">
        <v>386</v>
      </c>
      <c r="B145" s="298">
        <f>'A4 Exploitation'!D453</f>
        <v>0</v>
      </c>
      <c r="C145" s="298"/>
      <c r="D145" s="197"/>
      <c r="E145" s="197"/>
      <c r="F145" s="197"/>
      <c r="G145" s="197"/>
      <c r="H145" s="197"/>
      <c r="I145" s="197"/>
    </row>
    <row r="146" spans="1:10" ht="33" customHeight="1" x14ac:dyDescent="0.25">
      <c r="A146" s="204" t="s">
        <v>387</v>
      </c>
      <c r="B146" s="298">
        <f>'A5 Exploitation'!D453</f>
        <v>0</v>
      </c>
      <c r="C146" s="298"/>
      <c r="D146" s="197"/>
      <c r="E146" s="197"/>
      <c r="F146" s="197"/>
      <c r="G146" s="197"/>
      <c r="H146" s="197"/>
      <c r="I146" s="197"/>
    </row>
    <row r="147" spans="1:10" ht="33" customHeight="1" x14ac:dyDescent="0.25">
      <c r="A147" s="204" t="s">
        <v>388</v>
      </c>
      <c r="B147" s="298">
        <f>'A6 Exploitation'!D453</f>
        <v>0</v>
      </c>
      <c r="C147" s="298"/>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97" t="s">
        <v>402</v>
      </c>
      <c r="C150" s="297"/>
      <c r="D150" s="197"/>
      <c r="E150" s="197"/>
      <c r="F150" s="197"/>
      <c r="G150" s="197"/>
      <c r="H150" s="197"/>
      <c r="I150" s="197"/>
      <c r="J150" s="196" t="str">
        <f>D18</f>
        <v>Menzel Bourguiba</v>
      </c>
    </row>
    <row r="151" spans="1:10" ht="33" customHeight="1" x14ac:dyDescent="0.25">
      <c r="A151" s="205" t="s">
        <v>383</v>
      </c>
      <c r="B151" s="298">
        <f>'A1 Exploitation'!D462</f>
        <v>0.875</v>
      </c>
      <c r="C151" s="298"/>
      <c r="D151" s="197"/>
      <c r="E151" s="197"/>
      <c r="F151" s="197"/>
      <c r="G151" s="197"/>
      <c r="H151" s="197"/>
      <c r="I151" s="197"/>
    </row>
    <row r="152" spans="1:10" ht="33" customHeight="1" x14ac:dyDescent="0.25">
      <c r="A152" s="204" t="s">
        <v>384</v>
      </c>
      <c r="B152" s="298">
        <f>'A2 Exploitation'!D462</f>
        <v>0.75</v>
      </c>
      <c r="C152" s="298"/>
      <c r="D152" s="197"/>
      <c r="E152" s="197"/>
      <c r="F152" s="197"/>
      <c r="G152" s="197"/>
      <c r="H152" s="197"/>
      <c r="I152" s="197"/>
    </row>
    <row r="153" spans="1:10" ht="33" customHeight="1" x14ac:dyDescent="0.25">
      <c r="A153" s="205" t="s">
        <v>385</v>
      </c>
      <c r="B153" s="298">
        <f>'A3 Exploitation'!D462</f>
        <v>0.625</v>
      </c>
      <c r="C153" s="298"/>
      <c r="D153" s="197"/>
      <c r="E153" s="197"/>
      <c r="F153" s="197"/>
      <c r="G153" s="197"/>
      <c r="H153" s="197"/>
      <c r="I153" s="197"/>
    </row>
    <row r="154" spans="1:10" ht="33" customHeight="1" x14ac:dyDescent="0.25">
      <c r="A154" s="205" t="s">
        <v>386</v>
      </c>
      <c r="B154" s="298">
        <f>'A4 Exploitation'!D463</f>
        <v>0</v>
      </c>
      <c r="C154" s="298"/>
      <c r="D154" s="197"/>
      <c r="E154" s="197"/>
      <c r="F154" s="197"/>
      <c r="G154" s="197"/>
      <c r="H154" s="197"/>
      <c r="I154" s="197"/>
    </row>
    <row r="155" spans="1:10" ht="33" customHeight="1" x14ac:dyDescent="0.25">
      <c r="A155" s="204" t="s">
        <v>387</v>
      </c>
      <c r="B155" s="298">
        <f>'A5 Exploitation'!D463</f>
        <v>0</v>
      </c>
      <c r="C155" s="298"/>
      <c r="D155" s="197"/>
      <c r="E155" s="197"/>
      <c r="F155" s="197"/>
      <c r="G155" s="197"/>
      <c r="H155" s="197"/>
      <c r="I155" s="197"/>
    </row>
    <row r="156" spans="1:10" ht="33" customHeight="1" x14ac:dyDescent="0.25">
      <c r="A156" s="204" t="s">
        <v>388</v>
      </c>
      <c r="B156" s="298">
        <f>'A6 Exploitation'!D463</f>
        <v>0</v>
      </c>
      <c r="C156" s="298"/>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97" t="s">
        <v>403</v>
      </c>
      <c r="C159" s="297"/>
      <c r="D159" s="197"/>
      <c r="E159" s="197"/>
      <c r="F159" s="197"/>
      <c r="G159" s="197"/>
      <c r="H159" s="197"/>
      <c r="I159" s="197"/>
      <c r="J159" s="196" t="str">
        <f>D18</f>
        <v>Menzel Bourguiba</v>
      </c>
    </row>
    <row r="160" spans="1:10" ht="33" customHeight="1" x14ac:dyDescent="0.25">
      <c r="A160" s="205" t="s">
        <v>383</v>
      </c>
      <c r="B160" s="298">
        <f>'A1 Exploitation'!D471</f>
        <v>1</v>
      </c>
      <c r="C160" s="298"/>
      <c r="D160" s="197"/>
      <c r="E160" s="197"/>
      <c r="F160" s="197"/>
      <c r="G160" s="197"/>
      <c r="H160" s="197"/>
      <c r="I160" s="197"/>
    </row>
    <row r="161" spans="1:10" ht="33" customHeight="1" x14ac:dyDescent="0.25">
      <c r="A161" s="204" t="s">
        <v>384</v>
      </c>
      <c r="B161" s="298">
        <f>'A2 Exploitation'!D471</f>
        <v>1</v>
      </c>
      <c r="C161" s="298"/>
      <c r="D161" s="197"/>
      <c r="E161" s="197"/>
      <c r="F161" s="197"/>
      <c r="G161" s="197"/>
      <c r="H161" s="197"/>
      <c r="I161" s="197"/>
    </row>
    <row r="162" spans="1:10" ht="33" customHeight="1" x14ac:dyDescent="0.25">
      <c r="A162" s="205" t="s">
        <v>385</v>
      </c>
      <c r="B162" s="298">
        <f>'A3 Exploitation'!D471</f>
        <v>1</v>
      </c>
      <c r="C162" s="298"/>
      <c r="D162" s="197"/>
      <c r="E162" s="197"/>
      <c r="F162" s="197"/>
      <c r="G162" s="197"/>
      <c r="H162" s="197"/>
      <c r="I162" s="197"/>
    </row>
    <row r="163" spans="1:10" ht="33" customHeight="1" x14ac:dyDescent="0.25">
      <c r="A163" s="205" t="s">
        <v>386</v>
      </c>
      <c r="B163" s="298">
        <f>'A4 Exploitation'!D472</f>
        <v>0</v>
      </c>
      <c r="C163" s="298"/>
      <c r="D163" s="197"/>
      <c r="E163" s="197"/>
      <c r="F163" s="197"/>
      <c r="G163" s="197"/>
      <c r="H163" s="197"/>
      <c r="I163" s="197"/>
    </row>
    <row r="164" spans="1:10" ht="33" customHeight="1" x14ac:dyDescent="0.25">
      <c r="A164" s="204" t="s">
        <v>387</v>
      </c>
      <c r="B164" s="298">
        <f>'A5 Exploitation'!D472</f>
        <v>0</v>
      </c>
      <c r="C164" s="298"/>
      <c r="D164" s="197"/>
      <c r="E164" s="197"/>
      <c r="F164" s="197"/>
      <c r="G164" s="197"/>
      <c r="H164" s="197"/>
      <c r="I164" s="197"/>
    </row>
    <row r="165" spans="1:10" ht="33" customHeight="1" x14ac:dyDescent="0.25">
      <c r="A165" s="204" t="s">
        <v>388</v>
      </c>
      <c r="B165" s="298">
        <f>'A6 Exploitation'!D472</f>
        <v>0</v>
      </c>
      <c r="C165" s="298"/>
      <c r="D165" s="197"/>
      <c r="E165" s="197"/>
      <c r="F165" s="197"/>
      <c r="G165" s="197"/>
      <c r="H165" s="197"/>
      <c r="I165" s="197"/>
    </row>
    <row r="166" spans="1:10" ht="18" x14ac:dyDescent="0.25">
      <c r="A166" s="207"/>
      <c r="B166" s="301"/>
      <c r="C166" s="301"/>
      <c r="D166" s="197"/>
      <c r="E166" s="197"/>
      <c r="F166" s="197"/>
      <c r="G166" s="197"/>
      <c r="H166" s="197"/>
      <c r="I166" s="197"/>
    </row>
    <row r="167" spans="1:10" ht="18" x14ac:dyDescent="0.25">
      <c r="A167" s="207"/>
      <c r="B167" s="301"/>
      <c r="C167" s="301"/>
      <c r="D167" s="197"/>
      <c r="E167" s="197"/>
      <c r="F167" s="197"/>
      <c r="G167" s="197"/>
      <c r="H167" s="197"/>
      <c r="I167" s="197"/>
    </row>
    <row r="168" spans="1:10" ht="33" customHeight="1" x14ac:dyDescent="0.25">
      <c r="A168" s="204" t="s">
        <v>381</v>
      </c>
      <c r="B168" s="297" t="s">
        <v>404</v>
      </c>
      <c r="C168" s="297"/>
      <c r="D168" s="197"/>
      <c r="E168" s="197"/>
      <c r="F168" s="197"/>
      <c r="G168" s="197"/>
      <c r="H168" s="197"/>
      <c r="I168" s="197"/>
      <c r="J168" s="196" t="str">
        <f>D18</f>
        <v>Menzel Bourguiba</v>
      </c>
    </row>
    <row r="169" spans="1:10" ht="33" customHeight="1" x14ac:dyDescent="0.25">
      <c r="A169" s="205" t="s">
        <v>383</v>
      </c>
      <c r="B169" s="298">
        <f>'A1 Exploitation'!D492</f>
        <v>1</v>
      </c>
      <c r="C169" s="298"/>
      <c r="D169" s="197"/>
      <c r="E169" s="197"/>
      <c r="F169" s="197"/>
      <c r="G169" s="197"/>
      <c r="H169" s="197"/>
      <c r="I169" s="197"/>
    </row>
    <row r="170" spans="1:10" ht="33" customHeight="1" x14ac:dyDescent="0.25">
      <c r="A170" s="204" t="s">
        <v>384</v>
      </c>
      <c r="B170" s="298">
        <f>'A2 Exploitation'!D492</f>
        <v>1</v>
      </c>
      <c r="C170" s="298"/>
      <c r="D170" s="197"/>
      <c r="E170" s="197"/>
      <c r="F170" s="197"/>
      <c r="G170" s="197"/>
      <c r="H170" s="197"/>
      <c r="I170" s="197"/>
    </row>
    <row r="171" spans="1:10" ht="33" customHeight="1" x14ac:dyDescent="0.25">
      <c r="A171" s="205" t="s">
        <v>385</v>
      </c>
      <c r="B171" s="298">
        <f>'A3 Exploitation'!D492</f>
        <v>1</v>
      </c>
      <c r="C171" s="298"/>
      <c r="D171" s="197"/>
      <c r="E171" s="197"/>
      <c r="F171" s="197"/>
      <c r="G171" s="197"/>
      <c r="H171" s="197"/>
      <c r="I171" s="197"/>
    </row>
    <row r="172" spans="1:10" ht="33" customHeight="1" x14ac:dyDescent="0.25">
      <c r="A172" s="205" t="s">
        <v>386</v>
      </c>
      <c r="B172" s="298">
        <f>'A4 Exploitation'!D493</f>
        <v>0</v>
      </c>
      <c r="C172" s="298"/>
    </row>
    <row r="173" spans="1:10" ht="33" customHeight="1" x14ac:dyDescent="0.25">
      <c r="A173" s="204" t="s">
        <v>387</v>
      </c>
      <c r="B173" s="298">
        <f>'A5 Exploitation'!D493</f>
        <v>0</v>
      </c>
      <c r="C173" s="298"/>
    </row>
    <row r="174" spans="1:10" ht="33" customHeight="1" x14ac:dyDescent="0.25">
      <c r="A174" s="204" t="s">
        <v>388</v>
      </c>
      <c r="B174" s="298">
        <f>'A6 Exploitation'!D493</f>
        <v>0</v>
      </c>
      <c r="C174" s="298"/>
    </row>
    <row r="175" spans="1:10" ht="18.75" x14ac:dyDescent="0.25">
      <c r="A175" s="208"/>
      <c r="B175" s="201"/>
      <c r="C175" s="201"/>
    </row>
    <row r="176" spans="1:10" ht="18.75" x14ac:dyDescent="0.25">
      <c r="A176" s="208"/>
      <c r="B176" s="201"/>
      <c r="C176" s="201"/>
    </row>
    <row r="177" spans="1:10" ht="33" customHeight="1" x14ac:dyDescent="0.25">
      <c r="A177" s="204" t="s">
        <v>381</v>
      </c>
      <c r="B177" s="297" t="s">
        <v>405</v>
      </c>
      <c r="C177" s="297"/>
      <c r="J177" s="196" t="str">
        <f>D18</f>
        <v>Menzel Bourguiba</v>
      </c>
    </row>
    <row r="178" spans="1:10" ht="33" customHeight="1" x14ac:dyDescent="0.25">
      <c r="A178" s="205" t="s">
        <v>383</v>
      </c>
      <c r="B178" s="298">
        <f>'A1 Exploitation'!D501</f>
        <v>0.83333333333333337</v>
      </c>
      <c r="C178" s="298"/>
    </row>
    <row r="179" spans="1:10" ht="33" customHeight="1" x14ac:dyDescent="0.25">
      <c r="A179" s="204" t="s">
        <v>384</v>
      </c>
      <c r="B179" s="298">
        <f>'A2 Exploitation'!D501</f>
        <v>1</v>
      </c>
      <c r="C179" s="298"/>
    </row>
    <row r="180" spans="1:10" ht="33" customHeight="1" x14ac:dyDescent="0.25">
      <c r="A180" s="205" t="s">
        <v>385</v>
      </c>
      <c r="B180" s="298">
        <f>'A3 Exploitation'!D501</f>
        <v>1</v>
      </c>
      <c r="C180" s="298"/>
    </row>
    <row r="181" spans="1:10" ht="33" customHeight="1" x14ac:dyDescent="0.25">
      <c r="A181" s="205" t="s">
        <v>386</v>
      </c>
      <c r="B181" s="298">
        <f>'A4 Exploitation'!D502</f>
        <v>0</v>
      </c>
      <c r="C181" s="298"/>
    </row>
    <row r="182" spans="1:10" ht="33" customHeight="1" x14ac:dyDescent="0.25">
      <c r="A182" s="204" t="s">
        <v>387</v>
      </c>
      <c r="B182" s="298">
        <f>'A5 Exploitation'!D502</f>
        <v>0</v>
      </c>
      <c r="C182" s="298"/>
    </row>
    <row r="183" spans="1:10" ht="33" customHeight="1" x14ac:dyDescent="0.25">
      <c r="A183" s="204" t="s">
        <v>388</v>
      </c>
      <c r="B183" s="298">
        <f>'A6 Exploitation'!D502</f>
        <v>0</v>
      </c>
      <c r="C183" s="298"/>
    </row>
    <row r="184" spans="1:10" ht="18.75" x14ac:dyDescent="0.25">
      <c r="A184" s="208"/>
      <c r="B184" s="201"/>
      <c r="C184" s="201"/>
    </row>
    <row r="185" spans="1:10" ht="18.75" x14ac:dyDescent="0.25">
      <c r="A185" s="208"/>
      <c r="B185" s="201"/>
      <c r="C185" s="201"/>
    </row>
    <row r="186" spans="1:10" ht="33" customHeight="1" x14ac:dyDescent="0.25">
      <c r="A186" s="204" t="s">
        <v>381</v>
      </c>
      <c r="B186" s="297" t="s">
        <v>406</v>
      </c>
      <c r="C186" s="297"/>
      <c r="J186" s="196" t="str">
        <f>D18</f>
        <v>Menzel Bourguiba</v>
      </c>
    </row>
    <row r="187" spans="1:10" ht="33" customHeight="1" x14ac:dyDescent="0.25">
      <c r="A187" s="205" t="s">
        <v>383</v>
      </c>
      <c r="B187" s="298">
        <f>'A1 Technique'!D198</f>
        <v>0.86521739130434783</v>
      </c>
      <c r="C187" s="298"/>
    </row>
    <row r="188" spans="1:10" ht="33" customHeight="1" x14ac:dyDescent="0.25">
      <c r="A188" s="204" t="s">
        <v>384</v>
      </c>
      <c r="B188" s="298">
        <f>'A2 Technique'!D198</f>
        <v>0.93119266055045868</v>
      </c>
      <c r="C188" s="298"/>
    </row>
    <row r="189" spans="1:10" ht="33" customHeight="1" x14ac:dyDescent="0.25">
      <c r="A189" s="205" t="s">
        <v>385</v>
      </c>
      <c r="B189" s="298">
        <f>'A3 Technique'!D198</f>
        <v>0.9330357142857143</v>
      </c>
      <c r="C189" s="298"/>
    </row>
    <row r="190" spans="1:10" ht="33" customHeight="1" x14ac:dyDescent="0.25">
      <c r="A190" s="205" t="s">
        <v>386</v>
      </c>
      <c r="B190" s="298">
        <f>'A4 Technique'!D198</f>
        <v>0</v>
      </c>
      <c r="C190" s="298"/>
    </row>
    <row r="191" spans="1:10" ht="33" customHeight="1" x14ac:dyDescent="0.25">
      <c r="A191" s="204" t="s">
        <v>387</v>
      </c>
      <c r="B191" s="298">
        <f>'A5 Technique'!D198</f>
        <v>0</v>
      </c>
      <c r="C191" s="298"/>
    </row>
    <row r="192" spans="1:10" ht="33" customHeight="1" x14ac:dyDescent="0.25">
      <c r="A192" s="204" t="s">
        <v>388</v>
      </c>
      <c r="B192" s="298">
        <f>'A6 Technique'!D198</f>
        <v>0</v>
      </c>
      <c r="C192" s="298"/>
    </row>
  </sheetData>
  <sheetProtection password="CC3E"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8"/>
      <c r="E1" s="308"/>
      <c r="F1" s="308"/>
      <c r="G1" s="308"/>
      <c r="H1" s="308"/>
      <c r="I1" s="30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9" t="s">
        <v>201</v>
      </c>
      <c r="B7" s="309"/>
      <c r="C7" s="309"/>
      <c r="D7" s="309"/>
      <c r="E7" s="309"/>
      <c r="F7" s="309"/>
      <c r="G7" s="211"/>
      <c r="H7" s="211"/>
      <c r="I7" s="211"/>
    </row>
    <row r="8" spans="1:9" ht="29.25" x14ac:dyDescent="0.5">
      <c r="A8" s="310" t="str">
        <f>'Page de garde'!D18</f>
        <v>Menzel Bourguiba</v>
      </c>
      <c r="B8" s="310"/>
      <c r="C8" s="310"/>
      <c r="D8" s="310"/>
      <c r="E8" s="310"/>
      <c r="F8" s="310"/>
      <c r="G8" s="214"/>
      <c r="H8" s="214"/>
      <c r="I8" s="211"/>
    </row>
    <row r="9" spans="1:9" ht="24.75" x14ac:dyDescent="0.5">
      <c r="A9" s="38" t="s">
        <v>44</v>
      </c>
      <c r="B9" s="311"/>
      <c r="C9" s="311"/>
      <c r="D9" s="311"/>
      <c r="E9" s="311"/>
      <c r="F9" s="311"/>
      <c r="G9" s="214"/>
      <c r="H9" s="214"/>
      <c r="I9" s="211"/>
    </row>
    <row r="10" spans="1:9" ht="24.75" x14ac:dyDescent="0.5">
      <c r="A10" s="39" t="s">
        <v>46</v>
      </c>
      <c r="B10" s="312"/>
      <c r="C10" s="312"/>
      <c r="D10" s="312"/>
      <c r="E10" s="312"/>
      <c r="F10" s="312"/>
      <c r="G10" s="214"/>
      <c r="H10" s="214"/>
      <c r="I10" s="211"/>
    </row>
    <row r="11" spans="1:9" ht="24.75" x14ac:dyDescent="0.5">
      <c r="A11" s="38" t="s">
        <v>45</v>
      </c>
      <c r="B11" s="307"/>
      <c r="C11" s="307"/>
      <c r="D11" s="307"/>
      <c r="E11" s="307"/>
      <c r="F11" s="307"/>
      <c r="G11" s="214"/>
      <c r="H11" s="214"/>
      <c r="I11" s="211"/>
    </row>
    <row r="12" spans="1:9" ht="24.75" x14ac:dyDescent="0.5">
      <c r="A12" s="38" t="s">
        <v>276</v>
      </c>
      <c r="B12" s="313">
        <f>D505</f>
        <v>0</v>
      </c>
      <c r="C12" s="313"/>
      <c r="D12" s="313"/>
      <c r="E12" s="313"/>
      <c r="F12" s="313"/>
      <c r="G12" s="214"/>
      <c r="H12" s="214"/>
      <c r="I12" s="211"/>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0</v>
      </c>
      <c r="B17" s="36"/>
      <c r="C17" s="36"/>
      <c r="D17" s="36"/>
      <c r="E17" s="36"/>
      <c r="F17" s="36"/>
      <c r="G17" s="36"/>
      <c r="H17" s="36"/>
    </row>
    <row r="18" spans="1:8" ht="18" x14ac:dyDescent="0.25">
      <c r="A18" s="318" t="s">
        <v>1</v>
      </c>
      <c r="B18" s="319"/>
      <c r="C18" s="319"/>
      <c r="D18" s="319"/>
      <c r="E18" s="319"/>
      <c r="F18" s="31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2" t="s">
        <v>18</v>
      </c>
      <c r="B26" s="303"/>
      <c r="C26" s="303"/>
      <c r="D26" s="303"/>
      <c r="E26" s="303"/>
      <c r="F26" s="30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1">
        <f>B11</f>
        <v>0</v>
      </c>
      <c r="B44" s="6"/>
      <c r="C44" s="7"/>
      <c r="D44" s="6"/>
    </row>
    <row r="45" spans="1:7" ht="16.5" x14ac:dyDescent="0.25">
      <c r="A45" s="305" t="s">
        <v>63</v>
      </c>
      <c r="B45" s="306"/>
      <c r="C45" s="306"/>
      <c r="D45" s="306"/>
      <c r="E45" s="306"/>
      <c r="F45" s="30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2" t="s">
        <v>65</v>
      </c>
      <c r="B57" s="303"/>
      <c r="C57" s="303"/>
      <c r="D57" s="303"/>
      <c r="E57" s="303"/>
      <c r="F57" s="30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2" t="s">
        <v>25</v>
      </c>
      <c r="B84" s="303"/>
      <c r="C84" s="303"/>
      <c r="D84" s="303"/>
      <c r="E84" s="303"/>
      <c r="F84" s="30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1">
        <f>B11</f>
        <v>0</v>
      </c>
      <c r="B100" s="6"/>
      <c r="C100" s="7"/>
      <c r="D100" s="6"/>
    </row>
    <row r="101" spans="1:6" ht="16.5" x14ac:dyDescent="0.25">
      <c r="A101" s="305" t="s">
        <v>63</v>
      </c>
      <c r="B101" s="306"/>
      <c r="C101" s="306"/>
      <c r="D101" s="306"/>
      <c r="E101" s="306"/>
      <c r="F101" s="30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2" t="s">
        <v>133</v>
      </c>
      <c r="B113" s="303"/>
      <c r="C113" s="303"/>
      <c r="D113" s="303"/>
      <c r="E113" s="303"/>
      <c r="F113" s="30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2" t="s">
        <v>73</v>
      </c>
      <c r="B137" s="303"/>
      <c r="C137" s="303"/>
      <c r="D137" s="303"/>
      <c r="E137" s="303"/>
      <c r="F137" s="30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1">
        <f>B11</f>
        <v>0</v>
      </c>
      <c r="B153" s="6"/>
      <c r="C153" s="7"/>
      <c r="D153" s="59"/>
    </row>
    <row r="154" spans="1:6" ht="16.5" x14ac:dyDescent="0.25">
      <c r="A154" s="305" t="s">
        <v>63</v>
      </c>
      <c r="B154" s="306"/>
      <c r="C154" s="306"/>
      <c r="D154" s="306"/>
      <c r="E154" s="306"/>
      <c r="F154" s="30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2" t="s">
        <v>134</v>
      </c>
      <c r="B166" s="303"/>
      <c r="C166" s="303"/>
      <c r="D166" s="303"/>
      <c r="E166" s="303"/>
      <c r="F166" s="30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7">
        <f>B11</f>
        <v>0</v>
      </c>
      <c r="B193" s="6"/>
      <c r="C193" s="7"/>
      <c r="D193" s="6"/>
    </row>
    <row r="194" spans="1:7" ht="18" x14ac:dyDescent="0.25">
      <c r="A194" s="302" t="s">
        <v>158</v>
      </c>
      <c r="B194" s="303"/>
      <c r="C194" s="303"/>
      <c r="D194" s="303"/>
      <c r="E194" s="303"/>
      <c r="F194" s="30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2" t="s">
        <v>76</v>
      </c>
      <c r="B209" s="303"/>
      <c r="C209" s="303"/>
      <c r="D209" s="303"/>
      <c r="E209" s="303"/>
      <c r="F209" s="30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2" t="s">
        <v>191</v>
      </c>
      <c r="B232" s="303"/>
      <c r="C232" s="303"/>
      <c r="D232" s="303"/>
      <c r="E232" s="303"/>
      <c r="F232" s="30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0</v>
      </c>
      <c r="B249" s="6"/>
      <c r="C249" s="7"/>
      <c r="D249" s="6"/>
    </row>
    <row r="250" spans="1:6" s="3" customFormat="1" ht="18" x14ac:dyDescent="0.25">
      <c r="A250" s="302" t="s">
        <v>79</v>
      </c>
      <c r="B250" s="303"/>
      <c r="C250" s="303"/>
      <c r="D250" s="303"/>
      <c r="E250" s="303"/>
      <c r="F250" s="30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0</v>
      </c>
      <c r="B292" s="6"/>
      <c r="C292" s="7"/>
      <c r="D292" s="59"/>
    </row>
    <row r="293" spans="1:7" ht="18" x14ac:dyDescent="0.25">
      <c r="A293" s="302" t="s">
        <v>19</v>
      </c>
      <c r="B293" s="303"/>
      <c r="C293" s="303"/>
      <c r="D293" s="303"/>
      <c r="E293" s="303"/>
      <c r="F293" s="30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2" t="s">
        <v>122</v>
      </c>
      <c r="B305" s="303"/>
      <c r="C305" s="303"/>
      <c r="D305" s="303"/>
      <c r="E305" s="303"/>
      <c r="F305" s="30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1">
        <f>B11</f>
        <v>0</v>
      </c>
      <c r="B325" s="6"/>
      <c r="C325" s="7"/>
      <c r="D325" s="6"/>
    </row>
    <row r="326" spans="1:9" ht="18" x14ac:dyDescent="0.25">
      <c r="A326" s="302" t="s">
        <v>12</v>
      </c>
      <c r="B326" s="303"/>
      <c r="C326" s="303"/>
      <c r="D326" s="303"/>
      <c r="E326" s="303"/>
      <c r="F326" s="30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2" t="s">
        <v>25</v>
      </c>
      <c r="B339" s="303"/>
      <c r="C339" s="303"/>
      <c r="D339" s="303"/>
      <c r="E339" s="303"/>
      <c r="F339" s="30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1">
        <f>B11</f>
        <v>0</v>
      </c>
      <c r="B353" s="6"/>
      <c r="C353" s="7"/>
      <c r="D353" s="59"/>
    </row>
    <row r="354" spans="1:6" ht="16.5" x14ac:dyDescent="0.25">
      <c r="A354" s="305" t="s">
        <v>113</v>
      </c>
      <c r="B354" s="306"/>
      <c r="C354" s="306"/>
      <c r="D354" s="306"/>
      <c r="E354" s="306"/>
      <c r="F354" s="30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2" t="s">
        <v>25</v>
      </c>
      <c r="B366" s="303"/>
      <c r="C366" s="303"/>
      <c r="D366" s="303"/>
      <c r="E366" s="303"/>
      <c r="F366" s="30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2" t="s">
        <v>124</v>
      </c>
      <c r="B382" s="303"/>
      <c r="C382" s="303"/>
      <c r="D382" s="303"/>
      <c r="E382" s="303"/>
      <c r="F382" s="30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0</v>
      </c>
      <c r="B406" s="6"/>
      <c r="C406" s="7"/>
      <c r="D406" s="6"/>
    </row>
    <row r="407" spans="1:6" ht="16.5" x14ac:dyDescent="0.25">
      <c r="A407" s="305" t="s">
        <v>19</v>
      </c>
      <c r="B407" s="306"/>
      <c r="C407" s="306"/>
      <c r="D407" s="306"/>
      <c r="E407" s="306"/>
      <c r="F407" s="30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5" t="s">
        <v>122</v>
      </c>
      <c r="B418" s="306"/>
      <c r="C418" s="306"/>
      <c r="D418" s="306"/>
      <c r="E418" s="306"/>
      <c r="F418" s="30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3">
        <f>+B11</f>
        <v>0</v>
      </c>
      <c r="B436" s="6"/>
      <c r="C436" s="7"/>
      <c r="D436" s="6"/>
    </row>
    <row r="437" spans="1:7" ht="18" x14ac:dyDescent="0.25">
      <c r="A437" s="302" t="s">
        <v>375</v>
      </c>
      <c r="B437" s="303"/>
      <c r="C437" s="303"/>
      <c r="D437" s="303"/>
      <c r="E437" s="303"/>
      <c r="F437" s="30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2" t="s">
        <v>31</v>
      </c>
      <c r="B444" s="303"/>
      <c r="C444" s="303"/>
      <c r="D444" s="303"/>
      <c r="E444" s="303"/>
      <c r="F444" s="30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2"/>
      <c r="E1" s="332"/>
      <c r="F1" s="332"/>
      <c r="G1" s="332"/>
      <c r="H1" s="332"/>
      <c r="I1" s="33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9" t="s">
        <v>52</v>
      </c>
      <c r="B6" s="309"/>
      <c r="C6" s="309"/>
      <c r="D6" s="309"/>
      <c r="E6" s="309"/>
      <c r="F6" s="309"/>
      <c r="G6" s="214"/>
      <c r="H6" s="214"/>
      <c r="I6" s="214"/>
    </row>
    <row r="7" spans="1:9" s="36" customFormat="1" ht="21.75" customHeight="1" x14ac:dyDescent="0.5">
      <c r="A7" s="310" t="str">
        <f>'A1 Exploitation'!A8:F8</f>
        <v>Menzel Bourguiba</v>
      </c>
      <c r="B7" s="310"/>
      <c r="C7" s="310"/>
      <c r="D7" s="310"/>
      <c r="E7" s="310"/>
      <c r="F7" s="310"/>
      <c r="G7" s="214"/>
      <c r="H7" s="214"/>
      <c r="I7" s="214"/>
    </row>
    <row r="8" spans="1:9" s="36" customFormat="1" ht="24.75" x14ac:dyDescent="0.5">
      <c r="A8" s="38" t="s">
        <v>44</v>
      </c>
      <c r="B8" s="333">
        <f>'A5 Exploitation'!B9:F9</f>
        <v>0</v>
      </c>
      <c r="C8" s="333"/>
      <c r="D8" s="333"/>
      <c r="E8" s="333"/>
      <c r="F8" s="333"/>
      <c r="G8" s="214"/>
      <c r="H8" s="214"/>
      <c r="I8" s="214"/>
    </row>
    <row r="9" spans="1:9" s="36" customFormat="1" ht="24.75" x14ac:dyDescent="0.5">
      <c r="A9" s="39" t="s">
        <v>46</v>
      </c>
      <c r="B9" s="334">
        <f>'A5 Exploitation'!B10:F10</f>
        <v>0</v>
      </c>
      <c r="C9" s="334"/>
      <c r="D9" s="334"/>
      <c r="E9" s="334"/>
      <c r="F9" s="334"/>
      <c r="G9" s="214"/>
      <c r="H9" s="214"/>
      <c r="I9" s="214"/>
    </row>
    <row r="10" spans="1:9" s="36" customFormat="1" ht="24.75" x14ac:dyDescent="0.5">
      <c r="A10" s="38" t="s">
        <v>45</v>
      </c>
      <c r="B10" s="331">
        <f>'A5 Exploitation'!B11:F11</f>
        <v>0</v>
      </c>
      <c r="C10" s="331"/>
      <c r="D10" s="331"/>
      <c r="E10" s="331"/>
      <c r="F10" s="331"/>
      <c r="G10" s="214"/>
      <c r="H10" s="214"/>
      <c r="I10" s="214"/>
    </row>
    <row r="11" spans="1:9" s="36" customFormat="1" ht="24.75" x14ac:dyDescent="0.5">
      <c r="A11" s="38" t="s">
        <v>341</v>
      </c>
      <c r="B11" s="323">
        <f>D198</f>
        <v>0</v>
      </c>
      <c r="C11" s="323"/>
      <c r="D11" s="323"/>
      <c r="E11" s="323"/>
      <c r="F11" s="323"/>
      <c r="G11" s="214"/>
      <c r="H11" s="214"/>
      <c r="I11" s="214"/>
    </row>
    <row r="12" spans="1:9" s="36" customFormat="1" ht="22.5" x14ac:dyDescent="0.45">
      <c r="A12" s="35"/>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20" t="s">
        <v>342</v>
      </c>
      <c r="B23" s="321"/>
      <c r="C23" s="322"/>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0" t="s">
        <v>38</v>
      </c>
      <c r="B32" s="321"/>
      <c r="C32" s="322"/>
      <c r="D32" s="212">
        <f>SUM(B26:C31)</f>
        <v>0</v>
      </c>
    </row>
    <row r="33" spans="1:6" x14ac:dyDescent="0.3">
      <c r="A33" s="320" t="s">
        <v>342</v>
      </c>
      <c r="B33" s="321"/>
      <c r="C33" s="322"/>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0" t="s">
        <v>38</v>
      </c>
      <c r="B41" s="321"/>
      <c r="C41" s="322"/>
      <c r="D41" s="212">
        <f>SUM(B36:C40)</f>
        <v>0</v>
      </c>
      <c r="E41" s="37"/>
      <c r="F41" s="37"/>
    </row>
    <row r="42" spans="1:6" s="50" customFormat="1" x14ac:dyDescent="0.3">
      <c r="A42" s="320" t="s">
        <v>342</v>
      </c>
      <c r="B42" s="321"/>
      <c r="C42" s="322"/>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0" t="s">
        <v>38</v>
      </c>
      <c r="B51" s="321"/>
      <c r="C51" s="322"/>
      <c r="D51" s="212">
        <f>SUM(B45:C50)</f>
        <v>0</v>
      </c>
    </row>
    <row r="52" spans="1:6" x14ac:dyDescent="0.3">
      <c r="A52" s="320" t="s">
        <v>342</v>
      </c>
      <c r="B52" s="321"/>
      <c r="C52" s="322"/>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0" t="s">
        <v>38</v>
      </c>
      <c r="B62" s="321"/>
      <c r="C62" s="322"/>
      <c r="D62" s="212">
        <f>SUM(B55:C61)</f>
        <v>0</v>
      </c>
    </row>
    <row r="63" spans="1:6" x14ac:dyDescent="0.3">
      <c r="A63" s="320" t="s">
        <v>342</v>
      </c>
      <c r="B63" s="321"/>
      <c r="C63" s="322"/>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0" t="s">
        <v>38</v>
      </c>
      <c r="B83" s="321"/>
      <c r="C83" s="322"/>
      <c r="D83" s="212">
        <f>SUM(B66:C82)</f>
        <v>0</v>
      </c>
    </row>
    <row r="84" spans="1:6" x14ac:dyDescent="0.3">
      <c r="A84" s="320" t="s">
        <v>342</v>
      </c>
      <c r="B84" s="321"/>
      <c r="C84" s="322"/>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0" t="s">
        <v>38</v>
      </c>
      <c r="B101" s="321"/>
      <c r="C101" s="322"/>
      <c r="D101" s="212">
        <f>SUM(B87:C100)</f>
        <v>0</v>
      </c>
    </row>
    <row r="102" spans="1:6" x14ac:dyDescent="0.3">
      <c r="A102" s="320" t="s">
        <v>342</v>
      </c>
      <c r="B102" s="321"/>
      <c r="C102" s="32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0" t="s">
        <v>38</v>
      </c>
      <c r="B117" s="321"/>
      <c r="C117" s="322"/>
      <c r="D117" s="212">
        <f>SUM(B106:C116)</f>
        <v>0</v>
      </c>
      <c r="E117" s="37"/>
      <c r="F117" s="37"/>
    </row>
    <row r="118" spans="1:6" s="50" customFormat="1" x14ac:dyDescent="0.3">
      <c r="A118" s="320" t="s">
        <v>342</v>
      </c>
      <c r="B118" s="321"/>
      <c r="C118" s="322"/>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20" t="s">
        <v>38</v>
      </c>
      <c r="B132" s="321"/>
      <c r="C132" s="322"/>
      <c r="D132" s="212">
        <f>SUM(B121:C131)</f>
        <v>0</v>
      </c>
    </row>
    <row r="133" spans="1:6" x14ac:dyDescent="0.3">
      <c r="A133" s="320" t="s">
        <v>342</v>
      </c>
      <c r="B133" s="321"/>
      <c r="C133" s="322"/>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0" t="s">
        <v>38</v>
      </c>
      <c r="B148" s="321"/>
      <c r="C148" s="322"/>
      <c r="D148" s="212">
        <f>SUM(B136:C147)</f>
        <v>0</v>
      </c>
    </row>
    <row r="149" spans="1:6" x14ac:dyDescent="0.3">
      <c r="A149" s="320" t="s">
        <v>342</v>
      </c>
      <c r="B149" s="321"/>
      <c r="C149" s="322"/>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0" t="s">
        <v>38</v>
      </c>
      <c r="B160" s="327"/>
      <c r="C160" s="328"/>
      <c r="D160" s="213">
        <f>SUM(B152:C159)</f>
        <v>0</v>
      </c>
    </row>
    <row r="161" spans="1:6" x14ac:dyDescent="0.3">
      <c r="A161" s="320" t="s">
        <v>342</v>
      </c>
      <c r="B161" s="321"/>
      <c r="C161" s="322"/>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0" t="s">
        <v>38</v>
      </c>
      <c r="B168" s="321"/>
      <c r="C168" s="322"/>
      <c r="D168" s="212">
        <f>SUM(B164:C167)</f>
        <v>0</v>
      </c>
    </row>
    <row r="169" spans="1:6" x14ac:dyDescent="0.3">
      <c r="A169" s="320" t="s">
        <v>342</v>
      </c>
      <c r="B169" s="321"/>
      <c r="C169" s="322"/>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0" t="s">
        <v>38</v>
      </c>
      <c r="B176" s="321"/>
      <c r="C176" s="322"/>
      <c r="D176" s="212">
        <f>SUM(B172:C175)</f>
        <v>0</v>
      </c>
    </row>
    <row r="177" spans="1:6" x14ac:dyDescent="0.3">
      <c r="A177" s="320" t="s">
        <v>342</v>
      </c>
      <c r="B177" s="321"/>
      <c r="C177" s="322"/>
      <c r="D177" s="64">
        <f>D176/(COUNT(B172:C175)*2)</f>
        <v>0</v>
      </c>
    </row>
    <row r="178" spans="1:6" s="50" customFormat="1" x14ac:dyDescent="0.3">
      <c r="A178" s="54"/>
      <c r="B178" s="55"/>
      <c r="C178" s="55"/>
      <c r="D178" s="56"/>
    </row>
    <row r="179" spans="1:6" ht="19.5" x14ac:dyDescent="0.4">
      <c r="A179" s="342" t="s">
        <v>87</v>
      </c>
      <c r="B179" s="343"/>
      <c r="C179" s="343"/>
      <c r="D179" s="343"/>
      <c r="E179" s="343"/>
      <c r="F179" s="34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0" t="s">
        <v>38</v>
      </c>
      <c r="B185" s="321"/>
      <c r="C185" s="322"/>
      <c r="D185" s="212">
        <f>SUM(B180:C184)</f>
        <v>0</v>
      </c>
    </row>
    <row r="186" spans="1:6" x14ac:dyDescent="0.3">
      <c r="A186" s="320" t="s">
        <v>342</v>
      </c>
      <c r="B186" s="321"/>
      <c r="C186" s="322"/>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0" t="s">
        <v>38</v>
      </c>
      <c r="B193" s="321"/>
      <c r="C193" s="322"/>
      <c r="D193" s="96">
        <f>SUM(B189:C192)</f>
        <v>0</v>
      </c>
    </row>
    <row r="194" spans="1:4" x14ac:dyDescent="0.3">
      <c r="A194" s="320" t="s">
        <v>342</v>
      </c>
      <c r="B194" s="321"/>
      <c r="C194" s="32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8"/>
      <c r="E1" s="308"/>
      <c r="F1" s="308"/>
      <c r="G1" s="308"/>
      <c r="H1" s="308"/>
      <c r="I1" s="30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9" t="s">
        <v>201</v>
      </c>
      <c r="B7" s="309"/>
      <c r="C7" s="309"/>
      <c r="D7" s="309"/>
      <c r="E7" s="309"/>
      <c r="F7" s="309"/>
      <c r="G7" s="211"/>
      <c r="H7" s="211"/>
      <c r="I7" s="211"/>
    </row>
    <row r="8" spans="1:9" ht="29.25" x14ac:dyDescent="0.5">
      <c r="A8" s="310" t="str">
        <f>'Page de garde'!D18</f>
        <v>Menzel Bourguiba</v>
      </c>
      <c r="B8" s="310"/>
      <c r="C8" s="310"/>
      <c r="D8" s="310"/>
      <c r="E8" s="310"/>
      <c r="F8" s="310"/>
      <c r="G8" s="214"/>
      <c r="H8" s="214"/>
      <c r="I8" s="211"/>
    </row>
    <row r="9" spans="1:9" ht="24.75" x14ac:dyDescent="0.5">
      <c r="A9" s="38" t="s">
        <v>44</v>
      </c>
      <c r="B9" s="311"/>
      <c r="C9" s="311"/>
      <c r="D9" s="311"/>
      <c r="E9" s="311"/>
      <c r="F9" s="311"/>
      <c r="G9" s="214"/>
      <c r="H9" s="214"/>
      <c r="I9" s="211"/>
    </row>
    <row r="10" spans="1:9" ht="24.75" x14ac:dyDescent="0.5">
      <c r="A10" s="39" t="s">
        <v>46</v>
      </c>
      <c r="B10" s="312"/>
      <c r="C10" s="312"/>
      <c r="D10" s="312"/>
      <c r="E10" s="312"/>
      <c r="F10" s="312"/>
      <c r="G10" s="214"/>
      <c r="H10" s="214"/>
      <c r="I10" s="211"/>
    </row>
    <row r="11" spans="1:9" ht="24.75" x14ac:dyDescent="0.5">
      <c r="A11" s="38" t="s">
        <v>45</v>
      </c>
      <c r="B11" s="307"/>
      <c r="C11" s="307"/>
      <c r="D11" s="307"/>
      <c r="E11" s="307"/>
      <c r="F11" s="307"/>
      <c r="G11" s="214"/>
      <c r="H11" s="214"/>
      <c r="I11" s="211"/>
    </row>
    <row r="12" spans="1:9" ht="24.75" x14ac:dyDescent="0.5">
      <c r="A12" s="38" t="s">
        <v>276</v>
      </c>
      <c r="B12" s="313">
        <f>D505</f>
        <v>0</v>
      </c>
      <c r="C12" s="313"/>
      <c r="D12" s="313"/>
      <c r="E12" s="313"/>
      <c r="F12" s="313"/>
      <c r="G12" s="214"/>
      <c r="H12" s="214"/>
      <c r="I12" s="211"/>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0</v>
      </c>
      <c r="B17" s="36"/>
      <c r="C17" s="36"/>
      <c r="D17" s="36"/>
      <c r="E17" s="36"/>
      <c r="F17" s="36"/>
      <c r="G17" s="36"/>
      <c r="H17" s="36"/>
    </row>
    <row r="18" spans="1:8" ht="18" x14ac:dyDescent="0.25">
      <c r="A18" s="318" t="s">
        <v>1</v>
      </c>
      <c r="B18" s="319"/>
      <c r="C18" s="319"/>
      <c r="D18" s="319"/>
      <c r="E18" s="319"/>
      <c r="F18" s="31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2" t="s">
        <v>18</v>
      </c>
      <c r="B26" s="303"/>
      <c r="C26" s="303"/>
      <c r="D26" s="303"/>
      <c r="E26" s="303"/>
      <c r="F26" s="30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1">
        <f>B11</f>
        <v>0</v>
      </c>
      <c r="B44" s="6"/>
      <c r="C44" s="7"/>
      <c r="D44" s="6"/>
    </row>
    <row r="45" spans="1:7" ht="16.5" x14ac:dyDescent="0.25">
      <c r="A45" s="305" t="s">
        <v>63</v>
      </c>
      <c r="B45" s="306"/>
      <c r="C45" s="306"/>
      <c r="D45" s="306"/>
      <c r="E45" s="306"/>
      <c r="F45" s="30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2" t="s">
        <v>65</v>
      </c>
      <c r="B57" s="303"/>
      <c r="C57" s="303"/>
      <c r="D57" s="303"/>
      <c r="E57" s="303"/>
      <c r="F57" s="30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2" t="s">
        <v>25</v>
      </c>
      <c r="B84" s="303"/>
      <c r="C84" s="303"/>
      <c r="D84" s="303"/>
      <c r="E84" s="303"/>
      <c r="F84" s="30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1">
        <f>B11</f>
        <v>0</v>
      </c>
      <c r="B100" s="6"/>
      <c r="C100" s="7"/>
      <c r="D100" s="6"/>
    </row>
    <row r="101" spans="1:6" ht="16.5" x14ac:dyDescent="0.25">
      <c r="A101" s="305" t="s">
        <v>63</v>
      </c>
      <c r="B101" s="306"/>
      <c r="C101" s="306"/>
      <c r="D101" s="306"/>
      <c r="E101" s="306"/>
      <c r="F101" s="30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2" t="s">
        <v>133</v>
      </c>
      <c r="B113" s="303"/>
      <c r="C113" s="303"/>
      <c r="D113" s="303"/>
      <c r="E113" s="303"/>
      <c r="F113" s="30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2" t="s">
        <v>73</v>
      </c>
      <c r="B137" s="303"/>
      <c r="C137" s="303"/>
      <c r="D137" s="303"/>
      <c r="E137" s="303"/>
      <c r="F137" s="30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1">
        <f>B11</f>
        <v>0</v>
      </c>
      <c r="B153" s="6"/>
      <c r="C153" s="7"/>
      <c r="D153" s="59"/>
    </row>
    <row r="154" spans="1:6" ht="16.5" x14ac:dyDescent="0.25">
      <c r="A154" s="305" t="s">
        <v>63</v>
      </c>
      <c r="B154" s="306"/>
      <c r="C154" s="306"/>
      <c r="D154" s="306"/>
      <c r="E154" s="306"/>
      <c r="F154" s="30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2" t="s">
        <v>134</v>
      </c>
      <c r="B166" s="303"/>
      <c r="C166" s="303"/>
      <c r="D166" s="303"/>
      <c r="E166" s="303"/>
      <c r="F166" s="30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7">
        <f>B11</f>
        <v>0</v>
      </c>
      <c r="B193" s="6"/>
      <c r="C193" s="7"/>
      <c r="D193" s="6"/>
    </row>
    <row r="194" spans="1:7" ht="18" x14ac:dyDescent="0.25">
      <c r="A194" s="302" t="s">
        <v>158</v>
      </c>
      <c r="B194" s="303"/>
      <c r="C194" s="303"/>
      <c r="D194" s="303"/>
      <c r="E194" s="303"/>
      <c r="F194" s="303"/>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2" t="s">
        <v>76</v>
      </c>
      <c r="B209" s="303"/>
      <c r="C209" s="303"/>
      <c r="D209" s="303"/>
      <c r="E209" s="303"/>
      <c r="F209" s="30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9" t="s">
        <v>191</v>
      </c>
      <c r="B232" s="340"/>
      <c r="C232" s="340"/>
      <c r="D232" s="340"/>
      <c r="E232" s="340"/>
      <c r="F232" s="340"/>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0</v>
      </c>
      <c r="B249" s="6"/>
      <c r="C249" s="7"/>
      <c r="D249" s="6"/>
    </row>
    <row r="250" spans="1:6" s="3" customFormat="1" ht="18" x14ac:dyDescent="0.25">
      <c r="A250" s="302" t="s">
        <v>79</v>
      </c>
      <c r="B250" s="303"/>
      <c r="C250" s="303"/>
      <c r="D250" s="303"/>
      <c r="E250" s="303"/>
      <c r="F250" s="30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0</v>
      </c>
      <c r="B292" s="6"/>
      <c r="C292" s="7"/>
      <c r="D292" s="59"/>
    </row>
    <row r="293" spans="1:7" ht="18" x14ac:dyDescent="0.25">
      <c r="A293" s="302" t="s">
        <v>19</v>
      </c>
      <c r="B293" s="303"/>
      <c r="C293" s="303"/>
      <c r="D293" s="303"/>
      <c r="E293" s="303"/>
      <c r="F293" s="30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2" t="s">
        <v>122</v>
      </c>
      <c r="B305" s="303"/>
      <c r="C305" s="303"/>
      <c r="D305" s="303"/>
      <c r="E305" s="303"/>
      <c r="F305" s="30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1">
        <f>B11</f>
        <v>0</v>
      </c>
      <c r="B325" s="6"/>
      <c r="C325" s="7"/>
      <c r="D325" s="6"/>
    </row>
    <row r="326" spans="1:9" ht="18" x14ac:dyDescent="0.25">
      <c r="A326" s="302" t="s">
        <v>12</v>
      </c>
      <c r="B326" s="303"/>
      <c r="C326" s="303"/>
      <c r="D326" s="303"/>
      <c r="E326" s="303"/>
      <c r="F326" s="30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2" t="s">
        <v>25</v>
      </c>
      <c r="B339" s="303"/>
      <c r="C339" s="303"/>
      <c r="D339" s="303"/>
      <c r="E339" s="303"/>
      <c r="F339" s="30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1">
        <f>B11</f>
        <v>0</v>
      </c>
      <c r="B353" s="6"/>
      <c r="C353" s="7"/>
      <c r="D353" s="59"/>
    </row>
    <row r="354" spans="1:6" ht="16.5" x14ac:dyDescent="0.25">
      <c r="A354" s="305" t="s">
        <v>113</v>
      </c>
      <c r="B354" s="306"/>
      <c r="C354" s="306"/>
      <c r="D354" s="306"/>
      <c r="E354" s="306"/>
      <c r="F354" s="30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2" t="s">
        <v>25</v>
      </c>
      <c r="B366" s="303"/>
      <c r="C366" s="303"/>
      <c r="D366" s="303"/>
      <c r="E366" s="303"/>
      <c r="F366" s="30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2" t="s">
        <v>124</v>
      </c>
      <c r="B382" s="303"/>
      <c r="C382" s="303"/>
      <c r="D382" s="303"/>
      <c r="E382" s="303"/>
      <c r="F382" s="30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0</v>
      </c>
      <c r="B406" s="6"/>
      <c r="C406" s="7"/>
      <c r="D406" s="6"/>
    </row>
    <row r="407" spans="1:6" ht="16.5" x14ac:dyDescent="0.25">
      <c r="A407" s="305" t="s">
        <v>19</v>
      </c>
      <c r="B407" s="306"/>
      <c r="C407" s="306"/>
      <c r="D407" s="306"/>
      <c r="E407" s="306"/>
      <c r="F407" s="30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44" t="s">
        <v>122</v>
      </c>
      <c r="B418" s="345"/>
      <c r="C418" s="345"/>
      <c r="D418" s="345"/>
      <c r="E418" s="345"/>
      <c r="F418" s="34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3">
        <f>+B11</f>
        <v>0</v>
      </c>
      <c r="B436" s="6"/>
      <c r="C436" s="7"/>
      <c r="D436" s="6"/>
    </row>
    <row r="437" spans="1:7" ht="18" x14ac:dyDescent="0.25">
      <c r="A437" s="302" t="s">
        <v>375</v>
      </c>
      <c r="B437" s="303"/>
      <c r="C437" s="303"/>
      <c r="D437" s="303"/>
      <c r="E437" s="303"/>
      <c r="F437" s="30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2" t="s">
        <v>31</v>
      </c>
      <c r="B444" s="303"/>
      <c r="C444" s="303"/>
      <c r="D444" s="303"/>
      <c r="E444" s="303"/>
      <c r="F444" s="30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2"/>
      <c r="E1" s="332"/>
      <c r="F1" s="332"/>
      <c r="G1" s="332"/>
      <c r="H1" s="332"/>
      <c r="I1" s="33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9" t="s">
        <v>52</v>
      </c>
      <c r="B6" s="309"/>
      <c r="C6" s="309"/>
      <c r="D6" s="309"/>
      <c r="E6" s="309"/>
      <c r="F6" s="309"/>
      <c r="G6" s="214"/>
      <c r="H6" s="214"/>
      <c r="I6" s="214"/>
    </row>
    <row r="7" spans="1:9" s="36" customFormat="1" ht="21.75" customHeight="1" x14ac:dyDescent="0.5">
      <c r="A7" s="310" t="str">
        <f>'A1 Exploitation'!A8:F8</f>
        <v>Menzel Bourguiba</v>
      </c>
      <c r="B7" s="310"/>
      <c r="C7" s="310"/>
      <c r="D7" s="310"/>
      <c r="E7" s="310"/>
      <c r="F7" s="310"/>
      <c r="G7" s="214"/>
      <c r="H7" s="214"/>
      <c r="I7" s="214"/>
    </row>
    <row r="8" spans="1:9" s="36" customFormat="1" ht="24.75" x14ac:dyDescent="0.5">
      <c r="A8" s="38" t="s">
        <v>44</v>
      </c>
      <c r="B8" s="333">
        <f>'A6 Exploitation'!B9:F9</f>
        <v>0</v>
      </c>
      <c r="C8" s="333"/>
      <c r="D8" s="333"/>
      <c r="E8" s="333"/>
      <c r="F8" s="333"/>
      <c r="G8" s="214"/>
      <c r="H8" s="214"/>
      <c r="I8" s="214"/>
    </row>
    <row r="9" spans="1:9" s="36" customFormat="1" ht="24.75" x14ac:dyDescent="0.5">
      <c r="A9" s="39" t="s">
        <v>46</v>
      </c>
      <c r="B9" s="334">
        <f>'A6 Exploitation'!B10:F10</f>
        <v>0</v>
      </c>
      <c r="C9" s="334"/>
      <c r="D9" s="334"/>
      <c r="E9" s="334"/>
      <c r="F9" s="334"/>
      <c r="G9" s="214"/>
      <c r="H9" s="214"/>
      <c r="I9" s="214"/>
    </row>
    <row r="10" spans="1:9" s="36" customFormat="1" ht="24.75" x14ac:dyDescent="0.5">
      <c r="A10" s="38" t="s">
        <v>45</v>
      </c>
      <c r="B10" s="331">
        <f>'A6 Exploitation'!B11:F11</f>
        <v>0</v>
      </c>
      <c r="C10" s="331"/>
      <c r="D10" s="331"/>
      <c r="E10" s="331"/>
      <c r="F10" s="331"/>
      <c r="G10" s="214"/>
      <c r="H10" s="214"/>
      <c r="I10" s="214"/>
    </row>
    <row r="11" spans="1:9" s="36" customFormat="1" ht="24.75" x14ac:dyDescent="0.5">
      <c r="A11" s="38" t="s">
        <v>341</v>
      </c>
      <c r="B11" s="323">
        <f>D198</f>
        <v>0</v>
      </c>
      <c r="C11" s="323"/>
      <c r="D11" s="323"/>
      <c r="E11" s="323"/>
      <c r="F11" s="323"/>
      <c r="G11" s="214"/>
      <c r="H11" s="214"/>
      <c r="I11" s="214"/>
    </row>
    <row r="12" spans="1:9" s="36" customFormat="1" ht="22.5" x14ac:dyDescent="0.45">
      <c r="A12" s="35"/>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20" t="s">
        <v>342</v>
      </c>
      <c r="B23" s="321"/>
      <c r="C23" s="322"/>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0" t="s">
        <v>38</v>
      </c>
      <c r="B32" s="321"/>
      <c r="C32" s="322"/>
      <c r="D32" s="212">
        <f>SUM(B26:C31)</f>
        <v>0</v>
      </c>
    </row>
    <row r="33" spans="1:6" x14ac:dyDescent="0.3">
      <c r="A33" s="320" t="s">
        <v>342</v>
      </c>
      <c r="B33" s="321"/>
      <c r="C33" s="322"/>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0" t="s">
        <v>38</v>
      </c>
      <c r="B41" s="321"/>
      <c r="C41" s="322"/>
      <c r="D41" s="212">
        <f>SUM(B36:C40)</f>
        <v>0</v>
      </c>
      <c r="E41" s="37"/>
      <c r="F41" s="37"/>
    </row>
    <row r="42" spans="1:6" s="50" customFormat="1" x14ac:dyDescent="0.3">
      <c r="A42" s="320" t="s">
        <v>342</v>
      </c>
      <c r="B42" s="321"/>
      <c r="C42" s="322"/>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0" t="s">
        <v>38</v>
      </c>
      <c r="B51" s="321"/>
      <c r="C51" s="322"/>
      <c r="D51" s="212">
        <f>SUM(B45:C50)</f>
        <v>0</v>
      </c>
    </row>
    <row r="52" spans="1:6" x14ac:dyDescent="0.3">
      <c r="A52" s="320" t="s">
        <v>342</v>
      </c>
      <c r="B52" s="321"/>
      <c r="C52" s="322"/>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0" t="s">
        <v>38</v>
      </c>
      <c r="B62" s="321"/>
      <c r="C62" s="322"/>
      <c r="D62" s="212">
        <f>SUM(B55:C61)</f>
        <v>0</v>
      </c>
    </row>
    <row r="63" spans="1:6" x14ac:dyDescent="0.3">
      <c r="A63" s="320" t="s">
        <v>342</v>
      </c>
      <c r="B63" s="321"/>
      <c r="C63" s="322"/>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0" t="s">
        <v>38</v>
      </c>
      <c r="B83" s="321"/>
      <c r="C83" s="322"/>
      <c r="D83" s="212">
        <f>SUM(B66:C82)</f>
        <v>0</v>
      </c>
    </row>
    <row r="84" spans="1:6" x14ac:dyDescent="0.3">
      <c r="A84" s="320" t="s">
        <v>342</v>
      </c>
      <c r="B84" s="321"/>
      <c r="C84" s="322"/>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0" t="s">
        <v>38</v>
      </c>
      <c r="B101" s="321"/>
      <c r="C101" s="322"/>
      <c r="D101" s="212">
        <f>SUM(B87:C100)</f>
        <v>0</v>
      </c>
    </row>
    <row r="102" spans="1:6" x14ac:dyDescent="0.3">
      <c r="A102" s="320" t="s">
        <v>342</v>
      </c>
      <c r="B102" s="321"/>
      <c r="C102" s="32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0" t="s">
        <v>38</v>
      </c>
      <c r="B117" s="321"/>
      <c r="C117" s="322"/>
      <c r="D117" s="271">
        <f>SUM(B106:C116)</f>
        <v>0</v>
      </c>
      <c r="E117" s="36"/>
      <c r="F117" s="36"/>
    </row>
    <row r="118" spans="1:6" s="50" customFormat="1" x14ac:dyDescent="0.3">
      <c r="A118" s="320" t="s">
        <v>342</v>
      </c>
      <c r="B118" s="321"/>
      <c r="C118" s="322"/>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20" t="s">
        <v>38</v>
      </c>
      <c r="B132" s="321"/>
      <c r="C132" s="322"/>
      <c r="D132" s="212">
        <f>SUM(B121:C131)</f>
        <v>0</v>
      </c>
    </row>
    <row r="133" spans="1:6" x14ac:dyDescent="0.3">
      <c r="A133" s="320" t="s">
        <v>342</v>
      </c>
      <c r="B133" s="321"/>
      <c r="C133" s="322"/>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0" t="s">
        <v>38</v>
      </c>
      <c r="B148" s="321"/>
      <c r="C148" s="322"/>
      <c r="D148" s="212">
        <f>SUM(B136:C147)</f>
        <v>0</v>
      </c>
    </row>
    <row r="149" spans="1:6" x14ac:dyDescent="0.3">
      <c r="A149" s="320" t="s">
        <v>342</v>
      </c>
      <c r="B149" s="321"/>
      <c r="C149" s="322"/>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0" t="s">
        <v>38</v>
      </c>
      <c r="B160" s="327"/>
      <c r="C160" s="328"/>
      <c r="D160" s="213">
        <f>SUM(B152:C159)</f>
        <v>0</v>
      </c>
    </row>
    <row r="161" spans="1:6" x14ac:dyDescent="0.3">
      <c r="A161" s="320" t="s">
        <v>342</v>
      </c>
      <c r="B161" s="321"/>
      <c r="C161" s="322"/>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0" t="s">
        <v>38</v>
      </c>
      <c r="B168" s="321"/>
      <c r="C168" s="322"/>
      <c r="D168" s="212">
        <f>SUM(B164:C167)</f>
        <v>0</v>
      </c>
    </row>
    <row r="169" spans="1:6" x14ac:dyDescent="0.3">
      <c r="A169" s="320" t="s">
        <v>342</v>
      </c>
      <c r="B169" s="321"/>
      <c r="C169" s="322"/>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0" t="s">
        <v>38</v>
      </c>
      <c r="B176" s="321"/>
      <c r="C176" s="322"/>
      <c r="D176" s="212">
        <f>SUM(B172:C175)</f>
        <v>0</v>
      </c>
    </row>
    <row r="177" spans="1:6" x14ac:dyDescent="0.3">
      <c r="A177" s="320" t="s">
        <v>342</v>
      </c>
      <c r="B177" s="321"/>
      <c r="C177" s="322"/>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0" t="s">
        <v>38</v>
      </c>
      <c r="B185" s="321"/>
      <c r="C185" s="322"/>
      <c r="D185" s="212">
        <f>SUM(B180:C184)</f>
        <v>0</v>
      </c>
    </row>
    <row r="186" spans="1:6" x14ac:dyDescent="0.3">
      <c r="A186" s="320" t="s">
        <v>342</v>
      </c>
      <c r="B186" s="321"/>
      <c r="C186" s="322"/>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0" t="s">
        <v>38</v>
      </c>
      <c r="B193" s="321"/>
      <c r="C193" s="322"/>
      <c r="D193" s="96">
        <f>SUM(B189:C192)</f>
        <v>0</v>
      </c>
    </row>
    <row r="194" spans="1:4" x14ac:dyDescent="0.3">
      <c r="A194" s="320" t="s">
        <v>342</v>
      </c>
      <c r="B194" s="321"/>
      <c r="C194" s="32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6" zoomScaleNormal="71" zoomScaleSheetLayoutView="96" workbookViewId="0">
      <selection activeCell="D419" sqref="D41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8"/>
      <c r="E1" s="308"/>
      <c r="F1" s="308"/>
      <c r="G1" s="308"/>
      <c r="H1" s="308"/>
      <c r="I1" s="308"/>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09" t="s">
        <v>201</v>
      </c>
      <c r="B7" s="309"/>
      <c r="C7" s="309"/>
      <c r="D7" s="309"/>
      <c r="E7" s="309"/>
      <c r="F7" s="309"/>
      <c r="G7" s="123"/>
      <c r="H7" s="123"/>
      <c r="I7" s="123"/>
    </row>
    <row r="8" spans="1:9" ht="29.25" x14ac:dyDescent="0.45">
      <c r="A8" s="310" t="str">
        <f>'Page de garde'!D18</f>
        <v>Menzel Bourguiba</v>
      </c>
      <c r="B8" s="310"/>
      <c r="C8" s="310"/>
      <c r="D8" s="310"/>
      <c r="E8" s="310"/>
      <c r="F8" s="310"/>
      <c r="G8" s="125"/>
      <c r="H8" s="125"/>
      <c r="I8" s="123"/>
    </row>
    <row r="9" spans="1:9" ht="24" x14ac:dyDescent="0.45">
      <c r="A9" s="38" t="s">
        <v>44</v>
      </c>
      <c r="B9" s="311" t="s">
        <v>412</v>
      </c>
      <c r="C9" s="311"/>
      <c r="D9" s="311"/>
      <c r="E9" s="311"/>
      <c r="F9" s="311"/>
      <c r="G9" s="125"/>
      <c r="H9" s="125"/>
      <c r="I9" s="123"/>
    </row>
    <row r="10" spans="1:9" ht="24.75" x14ac:dyDescent="0.5">
      <c r="A10" s="39" t="s">
        <v>46</v>
      </c>
      <c r="B10" s="312" t="s">
        <v>413</v>
      </c>
      <c r="C10" s="312"/>
      <c r="D10" s="312"/>
      <c r="E10" s="312"/>
      <c r="F10" s="312"/>
      <c r="G10" s="125"/>
      <c r="H10" s="125"/>
      <c r="I10" s="123"/>
    </row>
    <row r="11" spans="1:9" ht="24" x14ac:dyDescent="0.45">
      <c r="A11" s="38" t="s">
        <v>45</v>
      </c>
      <c r="B11" s="307">
        <v>42793</v>
      </c>
      <c r="C11" s="307"/>
      <c r="D11" s="307"/>
      <c r="E11" s="307"/>
      <c r="F11" s="307"/>
      <c r="G11" s="125"/>
      <c r="H11" s="125"/>
      <c r="I11" s="123"/>
    </row>
    <row r="12" spans="1:9" ht="24" x14ac:dyDescent="0.45">
      <c r="A12" s="38" t="s">
        <v>276</v>
      </c>
      <c r="B12" s="313">
        <f>D505</f>
        <v>0.91039426523297495</v>
      </c>
      <c r="C12" s="313"/>
      <c r="D12" s="313"/>
      <c r="E12" s="313"/>
      <c r="F12" s="313"/>
      <c r="G12" s="125"/>
      <c r="H12" s="125"/>
      <c r="I12" s="123"/>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42793</v>
      </c>
      <c r="B17" s="36"/>
      <c r="C17" s="36"/>
      <c r="D17" s="36"/>
      <c r="E17" s="36"/>
      <c r="F17" s="36"/>
      <c r="G17" s="36"/>
      <c r="H17" s="36"/>
    </row>
    <row r="18" spans="1:8" ht="18" x14ac:dyDescent="0.25">
      <c r="A18" s="318" t="s">
        <v>1</v>
      </c>
      <c r="B18" s="319"/>
      <c r="C18" s="319"/>
      <c r="D18" s="319"/>
      <c r="E18" s="319"/>
      <c r="F18" s="319"/>
    </row>
    <row r="19" spans="1:8" x14ac:dyDescent="0.25">
      <c r="A19" s="17" t="s">
        <v>10</v>
      </c>
      <c r="B19" s="134">
        <v>2</v>
      </c>
      <c r="C19" s="134"/>
      <c r="D19" s="133"/>
      <c r="E19" s="166"/>
      <c r="F19" s="65"/>
    </row>
    <row r="20" spans="1:8" x14ac:dyDescent="0.25">
      <c r="A20" s="17" t="s">
        <v>211</v>
      </c>
      <c r="B20" s="168" t="s">
        <v>34</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02" t="s">
        <v>18</v>
      </c>
      <c r="B26" s="303"/>
      <c r="C26" s="303"/>
      <c r="D26" s="303"/>
      <c r="E26" s="303"/>
      <c r="F26" s="303"/>
    </row>
    <row r="27" spans="1:8" x14ac:dyDescent="0.25">
      <c r="A27" s="18" t="s">
        <v>2</v>
      </c>
      <c r="B27" s="129">
        <v>2</v>
      </c>
      <c r="C27" s="129"/>
      <c r="D27" s="127"/>
      <c r="E27" s="65"/>
      <c r="F27" s="65"/>
    </row>
    <row r="28" spans="1:8" ht="61.5" x14ac:dyDescent="0.35">
      <c r="A28" s="75" t="s">
        <v>186</v>
      </c>
      <c r="B28" s="168">
        <v>0</v>
      </c>
      <c r="C28" s="215">
        <f>IF(B28=0, -5, "0")</f>
        <v>-5</v>
      </c>
      <c r="D28" s="127" t="s">
        <v>414</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416</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10</v>
      </c>
    </row>
    <row r="38" spans="1:7" x14ac:dyDescent="0.25">
      <c r="A38" s="19" t="s">
        <v>37</v>
      </c>
      <c r="B38" s="20"/>
      <c r="C38" s="21"/>
      <c r="D38" s="62">
        <f>D37/(COUNT(B27:C35)*2)</f>
        <v>0.5</v>
      </c>
    </row>
    <row r="39" spans="1:7" x14ac:dyDescent="0.25">
      <c r="A39" s="8"/>
      <c r="B39" s="7"/>
      <c r="C39" s="7"/>
      <c r="D39" s="7"/>
    </row>
    <row r="40" spans="1:7" ht="18" x14ac:dyDescent="0.25">
      <c r="A40" s="77" t="s">
        <v>40</v>
      </c>
      <c r="B40" s="78"/>
      <c r="C40" s="79"/>
      <c r="D40" s="80">
        <f>SUM(D37,D23)</f>
        <v>16</v>
      </c>
    </row>
    <row r="41" spans="1:7" ht="18" x14ac:dyDescent="0.25">
      <c r="A41" s="77" t="s">
        <v>223</v>
      </c>
      <c r="B41" s="78"/>
      <c r="C41" s="79"/>
      <c r="D41" s="81">
        <f>D40/(COUNT(B27:C35,B19:C22)*2)</f>
        <v>0.61538461538461542</v>
      </c>
    </row>
    <row r="42" spans="1:7" x14ac:dyDescent="0.25">
      <c r="A42" s="9"/>
      <c r="B42" s="6"/>
      <c r="C42" s="7"/>
      <c r="D42" s="6"/>
    </row>
    <row r="43" spans="1:7" ht="18" x14ac:dyDescent="0.35">
      <c r="A43" s="304" t="s">
        <v>137</v>
      </c>
      <c r="B43" s="304"/>
      <c r="C43" s="304"/>
      <c r="D43" s="304"/>
      <c r="E43" s="304"/>
      <c r="F43" s="304"/>
    </row>
    <row r="44" spans="1:7" x14ac:dyDescent="0.25">
      <c r="A44" s="181">
        <f>B11</f>
        <v>42793</v>
      </c>
      <c r="B44" s="6"/>
      <c r="C44" s="7"/>
      <c r="D44" s="6"/>
    </row>
    <row r="45" spans="1:7" ht="16.5" x14ac:dyDescent="0.25">
      <c r="A45" s="305" t="s">
        <v>63</v>
      </c>
      <c r="B45" s="306"/>
      <c r="C45" s="306"/>
      <c r="D45" s="306"/>
      <c r="E45" s="306"/>
      <c r="F45" s="306"/>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02" t="s">
        <v>65</v>
      </c>
      <c r="B57" s="303"/>
      <c r="C57" s="303"/>
      <c r="D57" s="303"/>
      <c r="E57" s="303"/>
      <c r="F57" s="303"/>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t="s">
        <v>34</v>
      </c>
      <c r="C66" s="142"/>
      <c r="D66" s="149"/>
      <c r="E66" s="146"/>
      <c r="F66" s="65"/>
    </row>
    <row r="67" spans="1:7" x14ac:dyDescent="0.25">
      <c r="A67" s="17" t="s">
        <v>187</v>
      </c>
      <c r="B67" s="168" t="s">
        <v>34</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36</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302" t="s">
        <v>25</v>
      </c>
      <c r="B84" s="303"/>
      <c r="C84" s="303"/>
      <c r="D84" s="303"/>
      <c r="E84" s="303"/>
      <c r="F84" s="303"/>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75" x14ac:dyDescent="0.25">
      <c r="A90" s="17" t="s">
        <v>293</v>
      </c>
      <c r="B90" s="168">
        <v>2</v>
      </c>
      <c r="C90" s="151"/>
      <c r="D90" s="154" t="s">
        <v>417</v>
      </c>
      <c r="E90" s="146"/>
      <c r="F90" s="65"/>
    </row>
    <row r="91" spans="1:6" ht="30" x14ac:dyDescent="0.25">
      <c r="A91" s="18" t="s">
        <v>260</v>
      </c>
      <c r="B91" s="168">
        <v>2</v>
      </c>
      <c r="C91" s="151"/>
      <c r="D91" s="155"/>
      <c r="E91" s="65"/>
      <c r="F91" s="65"/>
    </row>
    <row r="92" spans="1:6" ht="45" x14ac:dyDescent="0.25">
      <c r="A92" s="108" t="s">
        <v>287</v>
      </c>
      <c r="B92" s="168">
        <v>2</v>
      </c>
      <c r="C92" s="152"/>
      <c r="D92" s="252">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6.5" customHeight="1" x14ac:dyDescent="0.25">
      <c r="A97" s="77" t="s">
        <v>224</v>
      </c>
      <c r="B97" s="83"/>
      <c r="C97" s="84"/>
      <c r="D97" s="81">
        <f>D96/(COUNT(B85:C91,B46:C53,B58:C80)*2)</f>
        <v>1</v>
      </c>
    </row>
    <row r="98" spans="1:6" x14ac:dyDescent="0.25">
      <c r="A98" s="5"/>
      <c r="B98" s="6"/>
      <c r="C98" s="7"/>
      <c r="D98" s="6"/>
    </row>
    <row r="99" spans="1:6" ht="18" x14ac:dyDescent="0.35">
      <c r="A99" s="304" t="s">
        <v>129</v>
      </c>
      <c r="B99" s="304"/>
      <c r="C99" s="304"/>
      <c r="D99" s="304"/>
      <c r="E99" s="304"/>
      <c r="F99" s="304"/>
    </row>
    <row r="100" spans="1:6" x14ac:dyDescent="0.25">
      <c r="A100" s="181">
        <f>B11</f>
        <v>42793</v>
      </c>
      <c r="B100" s="6"/>
      <c r="C100" s="7"/>
      <c r="D100" s="6"/>
    </row>
    <row r="101" spans="1:6" ht="16.5" x14ac:dyDescent="0.25">
      <c r="A101" s="305" t="s">
        <v>63</v>
      </c>
      <c r="B101" s="306"/>
      <c r="C101" s="306"/>
      <c r="D101" s="306"/>
      <c r="E101" s="306"/>
      <c r="F101" s="306"/>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02" t="s">
        <v>133</v>
      </c>
      <c r="B113" s="303"/>
      <c r="C113" s="303"/>
      <c r="D113" s="303"/>
      <c r="E113" s="303"/>
      <c r="F113" s="303"/>
    </row>
    <row r="114" spans="1:6" ht="45" x14ac:dyDescent="0.25">
      <c r="A114" s="17" t="s">
        <v>314</v>
      </c>
      <c r="B114" s="151">
        <v>1</v>
      </c>
      <c r="C114" s="151"/>
      <c r="D114" s="140" t="s">
        <v>420</v>
      </c>
      <c r="E114" s="140"/>
      <c r="F114" s="145"/>
    </row>
    <row r="115" spans="1:6" x14ac:dyDescent="0.25">
      <c r="A115" s="18" t="s">
        <v>294</v>
      </c>
      <c r="B115" s="168">
        <v>1</v>
      </c>
      <c r="C115" s="151"/>
      <c r="D115" s="141" t="s">
        <v>422</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1</v>
      </c>
      <c r="C118" s="151"/>
      <c r="D118" s="12" t="s">
        <v>421</v>
      </c>
      <c r="E118" s="140"/>
      <c r="F118" s="145"/>
    </row>
    <row r="119" spans="1:6" ht="50.25" customHeight="1" x14ac:dyDescent="0.25">
      <c r="A119" s="17" t="s">
        <v>175</v>
      </c>
      <c r="B119" s="168">
        <v>1</v>
      </c>
      <c r="C119" s="151"/>
      <c r="D119" s="12" t="s">
        <v>423</v>
      </c>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302" t="s">
        <v>73</v>
      </c>
      <c r="B137" s="303"/>
      <c r="C137" s="303"/>
      <c r="D137" s="303"/>
      <c r="E137" s="303"/>
      <c r="F137" s="303"/>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304" t="s">
        <v>130</v>
      </c>
      <c r="B152" s="304"/>
      <c r="C152" s="304"/>
      <c r="D152" s="304"/>
      <c r="E152" s="304"/>
      <c r="F152" s="304"/>
    </row>
    <row r="153" spans="1:6" x14ac:dyDescent="0.25">
      <c r="A153" s="181">
        <f>B11</f>
        <v>42793</v>
      </c>
      <c r="B153" s="6"/>
      <c r="C153" s="7"/>
      <c r="D153" s="59"/>
    </row>
    <row r="154" spans="1:6" ht="16.5" x14ac:dyDescent="0.25">
      <c r="A154" s="305" t="s">
        <v>63</v>
      </c>
      <c r="B154" s="306"/>
      <c r="C154" s="306"/>
      <c r="D154" s="306"/>
      <c r="E154" s="306"/>
      <c r="F154" s="306"/>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2" t="s">
        <v>134</v>
      </c>
      <c r="B166" s="303"/>
      <c r="C166" s="303"/>
      <c r="D166" s="303"/>
      <c r="E166" s="303"/>
      <c r="F166" s="303"/>
    </row>
    <row r="167" spans="1:6" x14ac:dyDescent="0.25">
      <c r="A167" s="17" t="s">
        <v>314</v>
      </c>
      <c r="B167" s="151">
        <v>2</v>
      </c>
      <c r="C167" s="151"/>
      <c r="D167" s="141"/>
      <c r="E167" s="145"/>
      <c r="F167" s="65"/>
    </row>
    <row r="168" spans="1:6" ht="30" x14ac:dyDescent="0.25">
      <c r="A168" s="18" t="s">
        <v>102</v>
      </c>
      <c r="B168" s="168">
        <v>1</v>
      </c>
      <c r="C168" s="151"/>
      <c r="D168" s="141" t="s">
        <v>431</v>
      </c>
      <c r="E168" s="145"/>
      <c r="F168" s="65"/>
    </row>
    <row r="169" spans="1:6" x14ac:dyDescent="0.25">
      <c r="A169" s="18" t="s">
        <v>135</v>
      </c>
      <c r="B169" s="168">
        <v>2</v>
      </c>
      <c r="C169" s="151"/>
      <c r="D169" s="141"/>
      <c r="E169" s="145"/>
      <c r="F169" s="65"/>
    </row>
    <row r="170" spans="1:6" ht="30" x14ac:dyDescent="0.25">
      <c r="A170" s="18" t="s">
        <v>64</v>
      </c>
      <c r="B170" s="168">
        <v>1</v>
      </c>
      <c r="C170" s="151"/>
      <c r="D170" s="284" t="s">
        <v>426</v>
      </c>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ht="30" x14ac:dyDescent="0.25">
      <c r="A175" s="17" t="s">
        <v>313</v>
      </c>
      <c r="B175" s="168">
        <v>0</v>
      </c>
      <c r="C175" s="151"/>
      <c r="D175" s="154" t="s">
        <v>424</v>
      </c>
      <c r="E175" s="145"/>
      <c r="F175" s="65"/>
    </row>
    <row r="176" spans="1:6" ht="46.5" x14ac:dyDescent="0.35">
      <c r="A176" s="85" t="s">
        <v>209</v>
      </c>
      <c r="B176" s="168">
        <v>0</v>
      </c>
      <c r="C176" s="215">
        <f>IF(B176=0, -5, "0")</f>
        <v>-5</v>
      </c>
      <c r="D176" s="140" t="s">
        <v>425</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25</v>
      </c>
    </row>
    <row r="187" spans="1:7" x14ac:dyDescent="0.25">
      <c r="A187" s="19" t="s">
        <v>37</v>
      </c>
      <c r="B187" s="20"/>
      <c r="C187" s="21"/>
      <c r="D187" s="62">
        <f>D186/(COUNT(B167:C184)*2)</f>
        <v>0.65789473684210531</v>
      </c>
    </row>
    <row r="188" spans="1:7" x14ac:dyDescent="0.25">
      <c r="A188" s="9"/>
      <c r="B188" s="6"/>
      <c r="C188" s="7"/>
      <c r="D188" s="6"/>
    </row>
    <row r="189" spans="1:7" ht="18" x14ac:dyDescent="0.25">
      <c r="A189" s="77" t="s">
        <v>139</v>
      </c>
      <c r="B189" s="83"/>
      <c r="C189" s="84"/>
      <c r="D189" s="80">
        <f>SUM(D163,D186)</f>
        <v>41</v>
      </c>
    </row>
    <row r="190" spans="1:7" ht="18" x14ac:dyDescent="0.25">
      <c r="A190" s="77" t="s">
        <v>226</v>
      </c>
      <c r="B190" s="83"/>
      <c r="C190" s="84"/>
      <c r="D190" s="81">
        <f>D189/(COUNT(B155:C162,B167:C184)*2)</f>
        <v>0.7592592592592593</v>
      </c>
    </row>
    <row r="191" spans="1:7" x14ac:dyDescent="0.25">
      <c r="A191" s="9"/>
      <c r="B191" s="6"/>
      <c r="C191" s="7"/>
      <c r="D191" s="6"/>
    </row>
    <row r="192" spans="1:7" ht="18" x14ac:dyDescent="0.35">
      <c r="A192" s="304" t="s">
        <v>167</v>
      </c>
      <c r="B192" s="304"/>
      <c r="C192" s="304"/>
      <c r="D192" s="304"/>
      <c r="E192" s="304"/>
      <c r="F192" s="304"/>
    </row>
    <row r="193" spans="1:7" x14ac:dyDescent="0.25">
      <c r="A193" s="187">
        <f>B11</f>
        <v>42793</v>
      </c>
      <c r="B193" s="6"/>
      <c r="C193" s="7"/>
      <c r="D193" s="6"/>
    </row>
    <row r="194" spans="1:7" ht="18" x14ac:dyDescent="0.25">
      <c r="A194" s="302" t="s">
        <v>158</v>
      </c>
      <c r="B194" s="303"/>
      <c r="C194" s="303"/>
      <c r="D194" s="303"/>
      <c r="E194" s="303"/>
      <c r="F194" s="303"/>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55"/>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ht="30" x14ac:dyDescent="0.25">
      <c r="A202" s="33" t="s">
        <v>155</v>
      </c>
      <c r="B202" s="168">
        <v>1</v>
      </c>
      <c r="C202" s="151"/>
      <c r="D202" s="154" t="s">
        <v>429</v>
      </c>
      <c r="E202" s="145"/>
      <c r="F202" s="65"/>
    </row>
    <row r="203" spans="1:7" ht="18" x14ac:dyDescent="0.35">
      <c r="A203" s="188" t="s">
        <v>298</v>
      </c>
      <c r="B203" s="168">
        <v>2</v>
      </c>
      <c r="C203" s="215" t="str">
        <f>IF(B203=0, -5, "0")</f>
        <v>0</v>
      </c>
      <c r="D203" s="140"/>
      <c r="E203" s="145"/>
      <c r="F203" s="65"/>
    </row>
    <row r="204" spans="1:7" ht="45.75" x14ac:dyDescent="0.3">
      <c r="A204" s="189" t="s">
        <v>362</v>
      </c>
      <c r="B204" s="168">
        <v>0</v>
      </c>
      <c r="C204" s="215">
        <f>IF(B204=0, -5, "0")</f>
        <v>-5</v>
      </c>
      <c r="D204" s="144" t="s">
        <v>428</v>
      </c>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14</v>
      </c>
    </row>
    <row r="207" spans="1:7" x14ac:dyDescent="0.25">
      <c r="A207" s="19" t="s">
        <v>37</v>
      </c>
      <c r="B207" s="20"/>
      <c r="C207" s="21"/>
      <c r="D207" s="62">
        <f>D206/(COUNT(B195:C205)*2)</f>
        <v>0.58333333333333337</v>
      </c>
    </row>
    <row r="208" spans="1:7" x14ac:dyDescent="0.25">
      <c r="A208" s="9"/>
      <c r="B208" s="6"/>
      <c r="C208" s="7"/>
      <c r="D208" s="6"/>
    </row>
    <row r="209" spans="1:7" ht="18" x14ac:dyDescent="0.25">
      <c r="A209" s="302" t="s">
        <v>76</v>
      </c>
      <c r="B209" s="303"/>
      <c r="C209" s="303"/>
      <c r="D209" s="303"/>
      <c r="E209" s="303"/>
      <c r="F209" s="303"/>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431</v>
      </c>
      <c r="E212" s="145"/>
      <c r="F212" s="65"/>
    </row>
    <row r="213" spans="1:7" ht="42.75" customHeight="1" x14ac:dyDescent="0.25">
      <c r="A213" s="17" t="s">
        <v>176</v>
      </c>
      <c r="B213" s="168">
        <v>2</v>
      </c>
      <c r="C213" s="151"/>
      <c r="D213" s="141" t="s">
        <v>433</v>
      </c>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t="s">
        <v>34</v>
      </c>
      <c r="C219" s="151"/>
      <c r="D219" s="166" t="s">
        <v>432</v>
      </c>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3"/>
      <c r="E228" s="145"/>
      <c r="F228" s="65"/>
    </row>
    <row r="229" spans="1:6" x14ac:dyDescent="0.25">
      <c r="A229" s="19" t="s">
        <v>38</v>
      </c>
      <c r="B229" s="19"/>
      <c r="C229" s="19"/>
      <c r="D229" s="19">
        <f>SUM(B210:C228)</f>
        <v>35</v>
      </c>
    </row>
    <row r="230" spans="1:6" x14ac:dyDescent="0.25">
      <c r="A230" s="19" t="s">
        <v>37</v>
      </c>
      <c r="B230" s="20"/>
      <c r="C230" s="21"/>
      <c r="D230" s="62">
        <f>D229/(COUNT(B210:C228)*2)</f>
        <v>0.97222222222222221</v>
      </c>
    </row>
    <row r="231" spans="1:6" x14ac:dyDescent="0.25">
      <c r="A231" s="9"/>
      <c r="B231" s="6"/>
      <c r="C231" s="7"/>
      <c r="D231" s="6"/>
    </row>
    <row r="232" spans="1:6" ht="18" x14ac:dyDescent="0.25">
      <c r="A232" s="302" t="s">
        <v>191</v>
      </c>
      <c r="B232" s="303"/>
      <c r="C232" s="303"/>
      <c r="D232" s="303"/>
      <c r="E232" s="303"/>
      <c r="F232" s="303"/>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31.5" x14ac:dyDescent="0.35">
      <c r="A235" s="75" t="s">
        <v>59</v>
      </c>
      <c r="B235" s="169">
        <v>1</v>
      </c>
      <c r="C235" s="215" t="str">
        <f>IF(B235=0, -5, "0")</f>
        <v>0</v>
      </c>
      <c r="D235" s="155" t="s">
        <v>430</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64</v>
      </c>
    </row>
    <row r="246" spans="1:6" ht="18" x14ac:dyDescent="0.25">
      <c r="A246" s="102" t="s">
        <v>227</v>
      </c>
      <c r="B246" s="103"/>
      <c r="C246" s="104"/>
      <c r="D246" s="105">
        <f>D245/(COUNT(B210:C228,B233:C240,B195:C205)*2)</f>
        <v>0.84210526315789469</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42793</v>
      </c>
      <c r="B249" s="6"/>
      <c r="C249" s="7"/>
      <c r="D249" s="6"/>
    </row>
    <row r="250" spans="1:6" s="3" customFormat="1" ht="18" x14ac:dyDescent="0.25">
      <c r="A250" s="302" t="s">
        <v>79</v>
      </c>
      <c r="B250" s="303"/>
      <c r="C250" s="303"/>
      <c r="D250" s="303"/>
      <c r="E250" s="303"/>
      <c r="F250" s="303"/>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t="s">
        <v>34</v>
      </c>
      <c r="C256" s="215" t="str">
        <f>IF(B256=0, -5, "0")</f>
        <v>0</v>
      </c>
      <c r="D256" s="166" t="s">
        <v>437</v>
      </c>
      <c r="E256" s="66"/>
      <c r="F256" s="66"/>
    </row>
    <row r="257" spans="1:6" s="3" customFormat="1" ht="30" x14ac:dyDescent="0.25">
      <c r="A257" s="33" t="s">
        <v>193</v>
      </c>
      <c r="B257" s="168" t="s">
        <v>34</v>
      </c>
      <c r="C257" s="27"/>
      <c r="D257" s="166" t="s">
        <v>437</v>
      </c>
      <c r="E257" s="66"/>
      <c r="F257" s="66"/>
    </row>
    <row r="258" spans="1:6" s="3" customFormat="1" x14ac:dyDescent="0.25">
      <c r="A258" s="33" t="s">
        <v>160</v>
      </c>
      <c r="B258" s="168" t="s">
        <v>34</v>
      </c>
      <c r="C258" s="27"/>
      <c r="D258" s="166" t="s">
        <v>437</v>
      </c>
      <c r="E258" s="66"/>
      <c r="F258" s="66"/>
    </row>
    <row r="259" spans="1:6" s="3" customFormat="1" x14ac:dyDescent="0.25">
      <c r="A259" s="23" t="s">
        <v>68</v>
      </c>
      <c r="B259" s="168">
        <v>2</v>
      </c>
      <c r="C259" s="27"/>
      <c r="D259" s="128"/>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18</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ht="45" x14ac:dyDescent="0.25">
      <c r="A270" s="17" t="s">
        <v>149</v>
      </c>
      <c r="B270" s="169">
        <v>0</v>
      </c>
      <c r="C270" s="27"/>
      <c r="D270" s="154" t="s">
        <v>438</v>
      </c>
      <c r="E270" s="66"/>
      <c r="F270" s="66"/>
    </row>
    <row r="271" spans="1:6" s="3" customFormat="1" ht="30" x14ac:dyDescent="0.35">
      <c r="A271" s="75" t="s">
        <v>7</v>
      </c>
      <c r="B271" s="169">
        <v>2</v>
      </c>
      <c r="C271" s="215" t="str">
        <f>IF(B271=0, -5, "0")</f>
        <v>0</v>
      </c>
      <c r="D271" s="285" t="s">
        <v>439</v>
      </c>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1</v>
      </c>
      <c r="C274" s="27"/>
      <c r="D274" s="11" t="s">
        <v>440</v>
      </c>
      <c r="E274" s="66"/>
      <c r="F274" s="66"/>
    </row>
    <row r="275" spans="1:6" s="3" customFormat="1" x14ac:dyDescent="0.25">
      <c r="A275" s="17" t="s">
        <v>188</v>
      </c>
      <c r="B275" s="169">
        <v>0</v>
      </c>
      <c r="C275" s="27"/>
      <c r="D275" s="286" t="s">
        <v>441</v>
      </c>
      <c r="E275" s="30"/>
      <c r="F275" s="66"/>
    </row>
    <row r="276" spans="1:6" s="3" customFormat="1" x14ac:dyDescent="0.25">
      <c r="A276" s="17" t="s">
        <v>291</v>
      </c>
      <c r="B276" s="169">
        <v>2</v>
      </c>
      <c r="C276" s="143"/>
      <c r="D276" s="286"/>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ht="45" x14ac:dyDescent="0.25">
      <c r="A282" s="24" t="s">
        <v>248</v>
      </c>
      <c r="B282" s="169">
        <v>1</v>
      </c>
      <c r="C282" s="27"/>
      <c r="D282" s="11" t="s">
        <v>442</v>
      </c>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1</v>
      </c>
      <c r="C284" s="29"/>
      <c r="D284" s="256">
        <v>0.6</v>
      </c>
    </row>
    <row r="285" spans="1:6" s="3" customFormat="1" x14ac:dyDescent="0.25">
      <c r="A285" s="19" t="s">
        <v>38</v>
      </c>
      <c r="B285" s="19"/>
      <c r="C285" s="19"/>
      <c r="D285" s="19">
        <f>SUM(B267:C283)</f>
        <v>28</v>
      </c>
    </row>
    <row r="286" spans="1:6" s="3" customFormat="1" x14ac:dyDescent="0.25">
      <c r="A286" s="19" t="s">
        <v>37</v>
      </c>
      <c r="B286" s="20"/>
      <c r="C286" s="21"/>
      <c r="D286" s="62">
        <f>D285/(COUNT(B267:C283)*2)</f>
        <v>0.82352941176470584</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0.88461538461538458</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42793</v>
      </c>
      <c r="B292" s="6"/>
      <c r="C292" s="7"/>
      <c r="D292" s="59"/>
    </row>
    <row r="293" spans="1:7" ht="18" x14ac:dyDescent="0.25">
      <c r="A293" s="302" t="s">
        <v>19</v>
      </c>
      <c r="B293" s="303"/>
      <c r="C293" s="303"/>
      <c r="D293" s="303"/>
      <c r="E293" s="303"/>
      <c r="F293" s="303"/>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ht="45" x14ac:dyDescent="0.25">
      <c r="A298" s="22" t="s">
        <v>39</v>
      </c>
      <c r="B298" s="168">
        <v>1</v>
      </c>
      <c r="C298" s="151"/>
      <c r="D298" s="140" t="s">
        <v>444</v>
      </c>
      <c r="E298" s="65"/>
      <c r="F298" s="65"/>
    </row>
    <row r="299" spans="1:7" x14ac:dyDescent="0.25">
      <c r="A299" s="32" t="s">
        <v>50</v>
      </c>
      <c r="B299" s="168">
        <v>2</v>
      </c>
      <c r="C299" s="151"/>
      <c r="D299" s="154"/>
      <c r="E299" s="65"/>
      <c r="F299" s="65"/>
    </row>
    <row r="300" spans="1:7" ht="18" x14ac:dyDescent="0.35">
      <c r="A300" s="75" t="s">
        <v>54</v>
      </c>
      <c r="B300" s="168" t="s">
        <v>34</v>
      </c>
      <c r="C300" s="215" t="str">
        <f>IF(B300=0, -5, "0")</f>
        <v>0</v>
      </c>
      <c r="D300" s="140"/>
      <c r="E300" s="65"/>
      <c r="F300" s="65"/>
      <c r="G300" s="170"/>
    </row>
    <row r="301" spans="1:7" x14ac:dyDescent="0.25">
      <c r="A301" s="22" t="s">
        <v>145</v>
      </c>
      <c r="B301" s="168" t="s">
        <v>34</v>
      </c>
      <c r="C301" s="151"/>
      <c r="D301" s="140"/>
      <c r="E301" s="65"/>
      <c r="F301" s="65"/>
    </row>
    <row r="302" spans="1:7" x14ac:dyDescent="0.25">
      <c r="A302" s="19" t="s">
        <v>38</v>
      </c>
      <c r="B302" s="19"/>
      <c r="C302" s="19"/>
      <c r="D302" s="19">
        <f>SUM(B294:C301)</f>
        <v>11</v>
      </c>
    </row>
    <row r="303" spans="1:7" x14ac:dyDescent="0.25">
      <c r="A303" s="19" t="s">
        <v>37</v>
      </c>
      <c r="B303" s="20"/>
      <c r="C303" s="21"/>
      <c r="D303" s="62">
        <f>D302/(COUNT(B294:C301)*2)</f>
        <v>0.91666666666666663</v>
      </c>
    </row>
    <row r="304" spans="1:7" x14ac:dyDescent="0.25">
      <c r="A304" s="34"/>
      <c r="B304" s="6"/>
      <c r="C304" s="7"/>
      <c r="D304" s="6"/>
    </row>
    <row r="305" spans="1:6" ht="18" x14ac:dyDescent="0.25">
      <c r="A305" s="302" t="s">
        <v>122</v>
      </c>
      <c r="B305" s="303"/>
      <c r="C305" s="303"/>
      <c r="D305" s="303"/>
      <c r="E305" s="303"/>
      <c r="F305" s="303"/>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304" t="s">
        <v>21</v>
      </c>
      <c r="B324" s="304"/>
      <c r="C324" s="304"/>
      <c r="D324" s="304"/>
      <c r="E324" s="304"/>
      <c r="F324" s="304"/>
    </row>
    <row r="325" spans="1:9" x14ac:dyDescent="0.25">
      <c r="A325" s="191">
        <f>B11</f>
        <v>42793</v>
      </c>
      <c r="B325" s="6"/>
      <c r="C325" s="7"/>
      <c r="D325" s="6"/>
    </row>
    <row r="326" spans="1:9" ht="18" x14ac:dyDescent="0.25">
      <c r="A326" s="302" t="s">
        <v>12</v>
      </c>
      <c r="B326" s="303"/>
      <c r="C326" s="303"/>
      <c r="D326" s="303"/>
      <c r="E326" s="303"/>
      <c r="F326" s="303"/>
    </row>
    <row r="327" spans="1:9" ht="16.5" customHeight="1" x14ac:dyDescent="0.25">
      <c r="A327" s="17" t="s">
        <v>109</v>
      </c>
      <c r="B327" s="151">
        <v>2</v>
      </c>
      <c r="C327" s="151"/>
      <c r="D327" s="284" t="s">
        <v>445</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1</v>
      </c>
      <c r="C334" s="143"/>
      <c r="D334" s="160" t="s">
        <v>447</v>
      </c>
      <c r="E334" s="144"/>
      <c r="F334" s="146"/>
      <c r="G334" s="31"/>
      <c r="H334" s="31"/>
      <c r="I334" s="31"/>
    </row>
    <row r="335" spans="1:9" x14ac:dyDescent="0.25">
      <c r="A335" s="100" t="s">
        <v>248</v>
      </c>
      <c r="B335" s="168">
        <v>1</v>
      </c>
      <c r="C335" s="152"/>
      <c r="D335" s="166" t="s">
        <v>446</v>
      </c>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2" t="s">
        <v>25</v>
      </c>
      <c r="B339" s="303"/>
      <c r="C339" s="303"/>
      <c r="D339" s="303"/>
      <c r="E339" s="303"/>
      <c r="F339" s="303"/>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04" t="s">
        <v>8</v>
      </c>
      <c r="B352" s="304"/>
      <c r="C352" s="304"/>
      <c r="D352" s="304"/>
      <c r="E352" s="304"/>
      <c r="F352" s="304"/>
    </row>
    <row r="353" spans="1:6" x14ac:dyDescent="0.25">
      <c r="A353" s="181">
        <f>B11</f>
        <v>42793</v>
      </c>
      <c r="B353" s="6"/>
      <c r="C353" s="7"/>
      <c r="D353" s="59"/>
    </row>
    <row r="354" spans="1:6" ht="16.5" x14ac:dyDescent="0.25">
      <c r="A354" s="305" t="s">
        <v>113</v>
      </c>
      <c r="B354" s="306"/>
      <c r="C354" s="306"/>
      <c r="D354" s="306"/>
      <c r="E354" s="306"/>
      <c r="F354" s="306"/>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2" t="s">
        <v>25</v>
      </c>
      <c r="B366" s="303"/>
      <c r="C366" s="303"/>
      <c r="D366" s="303"/>
      <c r="E366" s="303"/>
      <c r="F366" s="303"/>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02" t="s">
        <v>124</v>
      </c>
      <c r="B382" s="303"/>
      <c r="C382" s="303"/>
      <c r="D382" s="303"/>
      <c r="E382" s="303"/>
      <c r="F382" s="303"/>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42793</v>
      </c>
      <c r="B406" s="6"/>
      <c r="C406" s="7"/>
      <c r="D406" s="6"/>
    </row>
    <row r="407" spans="1:6" ht="16.5" x14ac:dyDescent="0.25">
      <c r="A407" s="305" t="s">
        <v>19</v>
      </c>
      <c r="B407" s="306"/>
      <c r="C407" s="306"/>
      <c r="D407" s="306"/>
      <c r="E407" s="306"/>
      <c r="F407" s="306"/>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05" t="s">
        <v>122</v>
      </c>
      <c r="B418" s="306"/>
      <c r="C418" s="306"/>
      <c r="D418" s="306"/>
      <c r="E418" s="306"/>
      <c r="F418" s="306"/>
    </row>
    <row r="419" spans="1:6" ht="30" x14ac:dyDescent="0.25">
      <c r="A419" s="106" t="s">
        <v>127</v>
      </c>
      <c r="B419" s="168">
        <v>1</v>
      </c>
      <c r="C419" s="215" t="str">
        <f>IF(B419=0, -5, "0")</f>
        <v>0</v>
      </c>
      <c r="D419" s="4" t="s">
        <v>450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c r="D434" s="6"/>
    </row>
    <row r="435" spans="1:7" s="165" customFormat="1" ht="18" x14ac:dyDescent="0.35">
      <c r="A435" s="304" t="s">
        <v>374</v>
      </c>
      <c r="B435" s="304"/>
      <c r="C435" s="304"/>
      <c r="D435" s="304"/>
      <c r="E435" s="304"/>
      <c r="F435" s="304"/>
    </row>
    <row r="436" spans="1:7" s="165" customFormat="1" x14ac:dyDescent="0.25">
      <c r="A436" s="193">
        <f>+B11</f>
        <v>42793</v>
      </c>
      <c r="B436" s="6"/>
      <c r="C436" s="7"/>
      <c r="D436" s="6"/>
    </row>
    <row r="437" spans="1:7" ht="18" x14ac:dyDescent="0.25">
      <c r="A437" s="302" t="s">
        <v>375</v>
      </c>
      <c r="B437" s="303"/>
      <c r="C437" s="303"/>
      <c r="D437" s="303"/>
      <c r="E437" s="303"/>
      <c r="F437" s="303"/>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1</v>
      </c>
      <c r="C441" s="143"/>
      <c r="D441" s="144" t="s">
        <v>456</v>
      </c>
      <c r="E441" s="146"/>
      <c r="F441" s="6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02" t="s">
        <v>31</v>
      </c>
      <c r="B444" s="303"/>
      <c r="C444" s="303"/>
      <c r="D444" s="303"/>
      <c r="E444" s="303"/>
      <c r="F444" s="303"/>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51">
        <v>2</v>
      </c>
      <c r="C456" s="151"/>
      <c r="D456" s="140"/>
      <c r="E456" s="65"/>
      <c r="F456" s="65"/>
    </row>
    <row r="457" spans="1:6" ht="30" x14ac:dyDescent="0.25">
      <c r="A457" s="32" t="s">
        <v>245</v>
      </c>
      <c r="B457" s="168">
        <v>1</v>
      </c>
      <c r="C457" s="151"/>
      <c r="D457" s="154" t="s">
        <v>457</v>
      </c>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0</v>
      </c>
      <c r="C460" s="152"/>
      <c r="D460" s="255">
        <v>0</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t="s">
        <v>34</v>
      </c>
      <c r="C479" s="151"/>
      <c r="D479" s="166" t="s">
        <v>459</v>
      </c>
      <c r="E479" s="4"/>
      <c r="F479" s="65"/>
    </row>
    <row r="480" spans="1:7" ht="27.75" customHeight="1" x14ac:dyDescent="0.25">
      <c r="A480" s="18" t="s">
        <v>49</v>
      </c>
      <c r="B480" s="168">
        <v>2</v>
      </c>
      <c r="C480" s="151"/>
      <c r="D480" s="140" t="s">
        <v>458</v>
      </c>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04" t="s">
        <v>152</v>
      </c>
      <c r="B494" s="304"/>
      <c r="C494" s="304"/>
      <c r="D494" s="304"/>
      <c r="E494" s="304"/>
      <c r="F494" s="304"/>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54" t="s">
        <v>460</v>
      </c>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0.9</v>
      </c>
    </row>
    <row r="504" spans="1:6" ht="27.75" customHeight="1"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0.91039426523297495</v>
      </c>
    </row>
  </sheetData>
  <sheetProtection algorithmName="SHA-512" hashValue="Gd3+ZSuR0GtI4wI3JZEiiJ5fsSrBNDX3UMz9RItMMQ0txiHWEboigshvM+WSCNloY4KK5pe+t5KNPWYcp6FSHA==" saltValue="FHpW/P/pZiPGuXskrerECA=="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7" zoomScale="98" zoomScaleSheetLayoutView="98" workbookViewId="0">
      <selection activeCell="C181" sqref="C181"/>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272">
        <v>0</v>
      </c>
      <c r="D1" s="332"/>
      <c r="E1" s="332"/>
      <c r="F1" s="332"/>
      <c r="G1" s="332"/>
      <c r="H1" s="332"/>
      <c r="I1" s="332"/>
    </row>
    <row r="2" spans="1:9" s="36" customFormat="1" ht="24.75" x14ac:dyDescent="0.5">
      <c r="A2" s="35"/>
      <c r="B2" s="272">
        <v>1</v>
      </c>
      <c r="D2" s="125"/>
      <c r="E2" s="125"/>
      <c r="F2" s="125"/>
      <c r="G2" s="125"/>
      <c r="H2" s="125"/>
      <c r="I2" s="125"/>
    </row>
    <row r="3" spans="1:9" s="36" customFormat="1" ht="24.75" x14ac:dyDescent="0.5">
      <c r="A3" s="35"/>
      <c r="B3" s="272">
        <v>2</v>
      </c>
      <c r="D3" s="125"/>
      <c r="E3" s="125"/>
      <c r="F3" s="125"/>
      <c r="G3" s="125"/>
      <c r="H3" s="125"/>
      <c r="I3" s="125"/>
    </row>
    <row r="4" spans="1:9" s="36" customFormat="1" ht="16.5" customHeight="1" x14ac:dyDescent="0.5">
      <c r="A4" s="35"/>
      <c r="B4" s="272" t="s">
        <v>34</v>
      </c>
      <c r="D4" s="37"/>
      <c r="E4" s="125"/>
      <c r="F4" s="125"/>
      <c r="G4" s="125"/>
      <c r="H4" s="125"/>
      <c r="I4" s="125"/>
    </row>
    <row r="5" spans="1:9" s="36" customFormat="1" ht="16.5" customHeight="1" x14ac:dyDescent="0.5">
      <c r="A5" s="35"/>
      <c r="B5" s="273"/>
      <c r="D5" s="125"/>
      <c r="E5" s="125"/>
      <c r="F5" s="125"/>
      <c r="G5" s="125"/>
      <c r="H5" s="125"/>
      <c r="I5" s="125"/>
    </row>
    <row r="6" spans="1:9" s="36" customFormat="1" ht="37.5" customHeight="1" x14ac:dyDescent="0.5">
      <c r="A6" s="309" t="s">
        <v>52</v>
      </c>
      <c r="B6" s="309"/>
      <c r="C6" s="309"/>
      <c r="D6" s="309"/>
      <c r="E6" s="309"/>
      <c r="F6" s="309"/>
      <c r="G6" s="125"/>
      <c r="H6" s="125"/>
      <c r="I6" s="125"/>
    </row>
    <row r="7" spans="1:9" s="36" customFormat="1" ht="21.75" customHeight="1" x14ac:dyDescent="0.5">
      <c r="A7" s="310" t="str">
        <f>'A1 Exploitation'!A8:F8</f>
        <v>Menzel Bourguiba</v>
      </c>
      <c r="B7" s="310"/>
      <c r="C7" s="310"/>
      <c r="D7" s="310"/>
      <c r="E7" s="310"/>
      <c r="F7" s="310"/>
      <c r="G7" s="125"/>
      <c r="H7" s="125"/>
      <c r="I7" s="125"/>
    </row>
    <row r="8" spans="1:9" s="36" customFormat="1" ht="24.75" x14ac:dyDescent="0.5">
      <c r="A8" s="38" t="s">
        <v>44</v>
      </c>
      <c r="B8" s="333" t="str">
        <f>'A1 Exploitation'!B9:F9</f>
        <v>Dr Hend KAMOUN</v>
      </c>
      <c r="C8" s="333"/>
      <c r="D8" s="333"/>
      <c r="E8" s="333"/>
      <c r="F8" s="333"/>
      <c r="G8" s="125"/>
      <c r="H8" s="125"/>
      <c r="I8" s="125"/>
    </row>
    <row r="9" spans="1:9" s="36" customFormat="1" ht="24.75" x14ac:dyDescent="0.5">
      <c r="A9" s="39" t="s">
        <v>46</v>
      </c>
      <c r="B9" s="334" t="str">
        <f>'A1 Exploitation'!B10:F10</f>
        <v>Directeur magasin et chef rayon PFT</v>
      </c>
      <c r="C9" s="334"/>
      <c r="D9" s="334"/>
      <c r="E9" s="334"/>
      <c r="F9" s="334"/>
      <c r="G9" s="125"/>
      <c r="H9" s="125"/>
      <c r="I9" s="125"/>
    </row>
    <row r="10" spans="1:9" s="36" customFormat="1" ht="24.75" x14ac:dyDescent="0.5">
      <c r="A10" s="38" t="s">
        <v>45</v>
      </c>
      <c r="B10" s="331">
        <f>'A1 Exploitation'!B11:F11</f>
        <v>42793</v>
      </c>
      <c r="C10" s="331"/>
      <c r="D10" s="331"/>
      <c r="E10" s="331"/>
      <c r="F10" s="331"/>
      <c r="G10" s="125"/>
      <c r="H10" s="125"/>
      <c r="I10" s="125"/>
    </row>
    <row r="11" spans="1:9" s="36" customFormat="1" ht="24.75" x14ac:dyDescent="0.5">
      <c r="A11" s="38" t="s">
        <v>341</v>
      </c>
      <c r="B11" s="323">
        <f>D198</f>
        <v>0.86521739130434783</v>
      </c>
      <c r="C11" s="323"/>
      <c r="D11" s="323"/>
      <c r="E11" s="323"/>
      <c r="F11" s="323"/>
      <c r="G11" s="125"/>
      <c r="H11" s="125"/>
      <c r="I11" s="125"/>
    </row>
    <row r="12" spans="1:9" s="36" customFormat="1" ht="22.5" x14ac:dyDescent="0.45">
      <c r="A12" s="35"/>
      <c r="B12" s="273"/>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274"/>
      <c r="C15" s="41"/>
      <c r="D15" s="41"/>
    </row>
    <row r="16" spans="1:9" ht="19.5" x14ac:dyDescent="0.4">
      <c r="A16" s="324" t="s">
        <v>0</v>
      </c>
      <c r="B16" s="325"/>
      <c r="C16" s="325"/>
      <c r="D16" s="325"/>
      <c r="E16" s="325"/>
      <c r="F16" s="325"/>
    </row>
    <row r="17" spans="1:6" x14ac:dyDescent="0.3">
      <c r="A17" s="41" t="s">
        <v>316</v>
      </c>
      <c r="B17" s="275">
        <v>2</v>
      </c>
      <c r="C17" s="219"/>
      <c r="D17" s="220"/>
      <c r="E17" s="219"/>
      <c r="F17" s="219"/>
    </row>
    <row r="18" spans="1:6" x14ac:dyDescent="0.3">
      <c r="A18" s="48" t="s">
        <v>89</v>
      </c>
      <c r="B18" s="275">
        <v>2</v>
      </c>
      <c r="C18" s="219"/>
      <c r="D18" s="220"/>
      <c r="E18" s="219"/>
      <c r="F18" s="219"/>
    </row>
    <row r="19" spans="1:6" x14ac:dyDescent="0.3">
      <c r="A19" s="41" t="s">
        <v>90</v>
      </c>
      <c r="B19" s="275">
        <v>1</v>
      </c>
      <c r="C19" s="219"/>
      <c r="D19" s="283" t="s">
        <v>415</v>
      </c>
      <c r="E19" s="220"/>
      <c r="F19" s="219"/>
    </row>
    <row r="20" spans="1:6" x14ac:dyDescent="0.3">
      <c r="A20" s="41" t="s">
        <v>164</v>
      </c>
      <c r="B20" s="275">
        <v>2</v>
      </c>
      <c r="C20" s="219"/>
      <c r="D20" s="221"/>
      <c r="E20" s="219"/>
      <c r="F20" s="219"/>
    </row>
    <row r="21" spans="1:6" x14ac:dyDescent="0.3">
      <c r="A21" s="86" t="s">
        <v>236</v>
      </c>
      <c r="B21" s="275">
        <v>2</v>
      </c>
      <c r="C21" s="219"/>
      <c r="D21" s="222"/>
      <c r="E21" s="219"/>
      <c r="F21" s="219"/>
    </row>
    <row r="22" spans="1:6" x14ac:dyDescent="0.3">
      <c r="A22" s="326" t="s">
        <v>38</v>
      </c>
      <c r="B22" s="327"/>
      <c r="C22" s="328"/>
      <c r="D22" s="126">
        <f>SUM(B17:C21)</f>
        <v>9</v>
      </c>
    </row>
    <row r="23" spans="1:6" x14ac:dyDescent="0.3">
      <c r="A23" s="320" t="s">
        <v>342</v>
      </c>
      <c r="B23" s="321"/>
      <c r="C23" s="322"/>
      <c r="D23" s="64">
        <f>D22/(COUNT(B17:C21)*2)</f>
        <v>0.9</v>
      </c>
    </row>
    <row r="24" spans="1:6" s="50" customFormat="1" x14ac:dyDescent="0.3">
      <c r="A24" s="54"/>
      <c r="B24" s="276"/>
      <c r="C24" s="55"/>
      <c r="D24" s="56"/>
    </row>
    <row r="25" spans="1:6" ht="19.5" x14ac:dyDescent="0.4">
      <c r="A25" s="329" t="s">
        <v>4</v>
      </c>
      <c r="B25" s="330"/>
      <c r="C25" s="330"/>
      <c r="D25" s="330"/>
      <c r="E25" s="330"/>
      <c r="F25" s="330"/>
    </row>
    <row r="26" spans="1:6" ht="18" x14ac:dyDescent="0.35">
      <c r="A26" s="75" t="s">
        <v>107</v>
      </c>
      <c r="B26" s="275">
        <v>2</v>
      </c>
      <c r="C26" s="246" t="str">
        <f>IF(B26=0, -5, "0")</f>
        <v>0</v>
      </c>
      <c r="D26" s="220"/>
      <c r="E26" s="220"/>
      <c r="F26" s="219"/>
    </row>
    <row r="27" spans="1:6" x14ac:dyDescent="0.3">
      <c r="A27" s="41" t="s">
        <v>99</v>
      </c>
      <c r="B27" s="275">
        <v>2</v>
      </c>
      <c r="C27" s="219"/>
      <c r="D27" s="220"/>
      <c r="E27" s="219"/>
      <c r="F27" s="219"/>
    </row>
    <row r="28" spans="1:6" x14ac:dyDescent="0.3">
      <c r="A28" s="41" t="s">
        <v>327</v>
      </c>
      <c r="B28" s="275">
        <v>2</v>
      </c>
      <c r="C28" s="219"/>
      <c r="D28" s="220"/>
      <c r="E28" s="219"/>
      <c r="F28" s="219"/>
    </row>
    <row r="29" spans="1:6" x14ac:dyDescent="0.3">
      <c r="A29" s="41" t="s">
        <v>335</v>
      </c>
      <c r="B29" s="275">
        <v>2</v>
      </c>
      <c r="C29" s="219"/>
      <c r="D29" s="223"/>
      <c r="E29" s="219"/>
      <c r="F29" s="219"/>
    </row>
    <row r="30" spans="1:6" x14ac:dyDescent="0.3">
      <c r="A30" s="41" t="s">
        <v>91</v>
      </c>
      <c r="B30" s="275">
        <v>2</v>
      </c>
      <c r="C30" s="219"/>
      <c r="D30" s="223"/>
      <c r="E30" s="219"/>
      <c r="F30" s="219"/>
    </row>
    <row r="31" spans="1:6" x14ac:dyDescent="0.3">
      <c r="A31" s="41" t="s">
        <v>340</v>
      </c>
      <c r="B31" s="275">
        <v>2</v>
      </c>
      <c r="C31" s="219"/>
      <c r="D31" s="223"/>
      <c r="E31" s="219"/>
      <c r="F31" s="219"/>
    </row>
    <row r="32" spans="1:6" x14ac:dyDescent="0.3">
      <c r="A32" s="320" t="s">
        <v>38</v>
      </c>
      <c r="B32" s="321"/>
      <c r="C32" s="322"/>
      <c r="D32" s="124">
        <f>SUM(B26:C31)</f>
        <v>12</v>
      </c>
    </row>
    <row r="33" spans="1:6" x14ac:dyDescent="0.3">
      <c r="A33" s="320" t="s">
        <v>342</v>
      </c>
      <c r="B33" s="321"/>
      <c r="C33" s="322"/>
      <c r="D33" s="64">
        <f>D32/(COUNT(B26:C31)*2)</f>
        <v>1</v>
      </c>
    </row>
    <row r="34" spans="1:6" s="50" customFormat="1" x14ac:dyDescent="0.3">
      <c r="A34" s="54"/>
      <c r="B34" s="276"/>
      <c r="C34" s="55"/>
      <c r="D34" s="56"/>
    </row>
    <row r="35" spans="1:6" s="50" customFormat="1" ht="19.5" x14ac:dyDescent="0.4">
      <c r="A35" s="329" t="s">
        <v>246</v>
      </c>
      <c r="B35" s="330"/>
      <c r="C35" s="330"/>
      <c r="D35" s="330"/>
      <c r="E35" s="330"/>
      <c r="F35" s="330"/>
    </row>
    <row r="36" spans="1:6" s="50" customFormat="1" ht="18" x14ac:dyDescent="0.35">
      <c r="A36" s="75" t="s">
        <v>107</v>
      </c>
      <c r="B36" s="275">
        <v>2</v>
      </c>
      <c r="C36" s="246" t="str">
        <f>IF(B36=0, -5, "0")</f>
        <v>0</v>
      </c>
      <c r="D36" s="220"/>
      <c r="E36" s="219"/>
      <c r="F36" s="219"/>
    </row>
    <row r="37" spans="1:6" s="50" customFormat="1" x14ac:dyDescent="0.3">
      <c r="A37" s="41" t="s">
        <v>264</v>
      </c>
      <c r="B37" s="275">
        <v>2</v>
      </c>
      <c r="C37" s="219"/>
      <c r="D37" s="220"/>
      <c r="E37" s="219"/>
      <c r="F37" s="219"/>
    </row>
    <row r="38" spans="1:6" s="50" customFormat="1" x14ac:dyDescent="0.3">
      <c r="A38" s="41" t="s">
        <v>328</v>
      </c>
      <c r="B38" s="275">
        <v>2</v>
      </c>
      <c r="C38" s="219"/>
      <c r="D38" s="220"/>
      <c r="E38" s="219"/>
      <c r="F38" s="219"/>
    </row>
    <row r="39" spans="1:6" s="50" customFormat="1" x14ac:dyDescent="0.3">
      <c r="A39" s="41" t="s">
        <v>91</v>
      </c>
      <c r="B39" s="275">
        <v>2</v>
      </c>
      <c r="C39" s="219"/>
      <c r="D39" s="223"/>
      <c r="E39" s="219"/>
      <c r="F39" s="219"/>
    </row>
    <row r="40" spans="1:6" s="50" customFormat="1" x14ac:dyDescent="0.3">
      <c r="A40" s="41" t="s">
        <v>340</v>
      </c>
      <c r="B40" s="275">
        <v>2</v>
      </c>
      <c r="C40" s="219"/>
      <c r="D40" s="223"/>
      <c r="E40" s="219"/>
      <c r="F40" s="219"/>
    </row>
    <row r="41" spans="1:6" s="50" customFormat="1" x14ac:dyDescent="0.3">
      <c r="A41" s="320" t="s">
        <v>38</v>
      </c>
      <c r="B41" s="321"/>
      <c r="C41" s="322"/>
      <c r="D41" s="124">
        <f>SUM(B36:C40)</f>
        <v>10</v>
      </c>
      <c r="E41" s="37"/>
      <c r="F41" s="37"/>
    </row>
    <row r="42" spans="1:6" s="50" customFormat="1" x14ac:dyDescent="0.3">
      <c r="A42" s="320" t="s">
        <v>342</v>
      </c>
      <c r="B42" s="321"/>
      <c r="C42" s="322"/>
      <c r="D42" s="64">
        <f>D41/(COUNT(B36:C40)*2)</f>
        <v>1</v>
      </c>
      <c r="E42" s="37"/>
      <c r="F42" s="37"/>
    </row>
    <row r="43" spans="1:6" s="50" customFormat="1" x14ac:dyDescent="0.3">
      <c r="A43" s="89"/>
      <c r="B43" s="277"/>
      <c r="C43" s="90"/>
      <c r="D43" s="91"/>
    </row>
    <row r="44" spans="1:6" ht="19.5" x14ac:dyDescent="0.4">
      <c r="A44" s="335" t="s">
        <v>21</v>
      </c>
      <c r="B44" s="336"/>
      <c r="C44" s="336"/>
      <c r="D44" s="336"/>
      <c r="E44" s="336"/>
      <c r="F44" s="336"/>
    </row>
    <row r="45" spans="1:6" ht="30.75" x14ac:dyDescent="0.3">
      <c r="A45" s="41" t="s">
        <v>317</v>
      </c>
      <c r="B45" s="275">
        <v>0</v>
      </c>
      <c r="C45" s="219"/>
      <c r="D45" s="166" t="s">
        <v>445</v>
      </c>
      <c r="E45" s="219"/>
      <c r="F45" s="219"/>
    </row>
    <row r="46" spans="1:6" x14ac:dyDescent="0.3">
      <c r="A46" s="41" t="s">
        <v>92</v>
      </c>
      <c r="B46" s="275">
        <v>2</v>
      </c>
      <c r="C46" s="219"/>
      <c r="D46" s="223"/>
      <c r="E46" s="219"/>
      <c r="F46" s="219"/>
    </row>
    <row r="47" spans="1:6" x14ac:dyDescent="0.3">
      <c r="A47" s="41" t="s">
        <v>262</v>
      </c>
      <c r="B47" s="275">
        <v>2</v>
      </c>
      <c r="C47" s="219"/>
      <c r="D47" s="220"/>
      <c r="E47" s="219"/>
      <c r="F47" s="219"/>
    </row>
    <row r="48" spans="1:6" x14ac:dyDescent="0.3">
      <c r="A48" s="41" t="s">
        <v>24</v>
      </c>
      <c r="B48" s="275">
        <v>2</v>
      </c>
      <c r="C48" s="219"/>
      <c r="D48" s="220"/>
      <c r="E48" s="219"/>
      <c r="F48" s="219"/>
    </row>
    <row r="49" spans="1:6" x14ac:dyDescent="0.3">
      <c r="A49" s="41" t="s">
        <v>93</v>
      </c>
      <c r="B49" s="275">
        <v>2</v>
      </c>
      <c r="C49" s="219"/>
      <c r="D49" s="259"/>
      <c r="E49" s="219"/>
      <c r="F49" s="219"/>
    </row>
    <row r="50" spans="1:6" ht="18" x14ac:dyDescent="0.35">
      <c r="A50" s="75" t="s">
        <v>343</v>
      </c>
      <c r="B50" s="275">
        <v>2</v>
      </c>
      <c r="C50" s="246" t="str">
        <f>IF(B50=0, -5, "0")</f>
        <v>0</v>
      </c>
      <c r="D50" s="223"/>
      <c r="E50" s="219"/>
      <c r="F50" s="219"/>
    </row>
    <row r="51" spans="1:6" x14ac:dyDescent="0.3">
      <c r="A51" s="320" t="s">
        <v>38</v>
      </c>
      <c r="B51" s="321"/>
      <c r="C51" s="322"/>
      <c r="D51" s="124">
        <f>SUM(B45:C50)</f>
        <v>10</v>
      </c>
    </row>
    <row r="52" spans="1:6" x14ac:dyDescent="0.3">
      <c r="A52" s="320" t="s">
        <v>342</v>
      </c>
      <c r="B52" s="321"/>
      <c r="C52" s="322"/>
      <c r="D52" s="64">
        <f>D51/(COUNT(B45:C50)*2)</f>
        <v>0.83333333333333337</v>
      </c>
    </row>
    <row r="53" spans="1:6" s="50" customFormat="1" x14ac:dyDescent="0.3">
      <c r="A53" s="54"/>
      <c r="B53" s="276"/>
      <c r="C53" s="55"/>
      <c r="D53" s="56"/>
    </row>
    <row r="54" spans="1:6" ht="19.5" x14ac:dyDescent="0.4">
      <c r="A54" s="329" t="s">
        <v>8</v>
      </c>
      <c r="B54" s="330"/>
      <c r="C54" s="330"/>
      <c r="D54" s="330"/>
      <c r="E54" s="330"/>
      <c r="F54" s="330"/>
    </row>
    <row r="55" spans="1:6" ht="36" x14ac:dyDescent="0.35">
      <c r="A55" s="82" t="s">
        <v>197</v>
      </c>
      <c r="B55" s="278">
        <v>1</v>
      </c>
      <c r="C55" s="246" t="str">
        <f>IF(B55=0, -5, "0")</f>
        <v>0</v>
      </c>
      <c r="D55" s="223" t="s">
        <v>449</v>
      </c>
      <c r="E55" s="219"/>
      <c r="F55" s="219"/>
    </row>
    <row r="56" spans="1:6" x14ac:dyDescent="0.3">
      <c r="A56" s="49" t="s">
        <v>185</v>
      </c>
      <c r="B56" s="279">
        <v>2</v>
      </c>
      <c r="C56" s="219"/>
      <c r="D56" s="219"/>
      <c r="E56" s="224"/>
      <c r="F56" s="219"/>
    </row>
    <row r="57" spans="1:6" x14ac:dyDescent="0.3">
      <c r="A57" s="51" t="s">
        <v>282</v>
      </c>
      <c r="B57" s="279">
        <v>2</v>
      </c>
      <c r="C57" s="219"/>
      <c r="D57" s="220"/>
      <c r="E57" s="220"/>
      <c r="F57" s="219"/>
    </row>
    <row r="58" spans="1:6" x14ac:dyDescent="0.3">
      <c r="A58" s="51" t="s">
        <v>101</v>
      </c>
      <c r="B58" s="279">
        <v>2</v>
      </c>
      <c r="C58" s="219"/>
      <c r="D58" s="223"/>
      <c r="E58" s="219"/>
      <c r="F58" s="219"/>
    </row>
    <row r="59" spans="1:6" ht="36" x14ac:dyDescent="0.35">
      <c r="A59" s="82" t="s">
        <v>249</v>
      </c>
      <c r="B59" s="279">
        <v>2</v>
      </c>
      <c r="C59" s="246" t="str">
        <f>IF(B59=0, -5, "0")</f>
        <v>0</v>
      </c>
      <c r="D59" s="220" t="s">
        <v>448</v>
      </c>
      <c r="E59" s="219"/>
      <c r="F59" s="219"/>
    </row>
    <row r="60" spans="1:6" ht="18" x14ac:dyDescent="0.35">
      <c r="A60" s="75" t="s">
        <v>344</v>
      </c>
      <c r="B60" s="275">
        <v>2</v>
      </c>
      <c r="C60" s="246" t="str">
        <f>IF(B60=0, -5, "0")</f>
        <v>0</v>
      </c>
      <c r="D60" s="220"/>
      <c r="E60" s="219"/>
      <c r="F60" s="219"/>
    </row>
    <row r="61" spans="1:6" x14ac:dyDescent="0.3">
      <c r="A61" s="41" t="s">
        <v>340</v>
      </c>
      <c r="B61" s="275">
        <v>2</v>
      </c>
      <c r="C61" s="219"/>
      <c r="D61" s="223"/>
      <c r="E61" s="219"/>
      <c r="F61" s="219"/>
    </row>
    <row r="62" spans="1:6" x14ac:dyDescent="0.3">
      <c r="A62" s="320" t="s">
        <v>38</v>
      </c>
      <c r="B62" s="321"/>
      <c r="C62" s="322"/>
      <c r="D62" s="124">
        <f>SUM(B55:C61)</f>
        <v>13</v>
      </c>
    </row>
    <row r="63" spans="1:6" x14ac:dyDescent="0.3">
      <c r="A63" s="320" t="s">
        <v>342</v>
      </c>
      <c r="B63" s="321"/>
      <c r="C63" s="322"/>
      <c r="D63" s="64">
        <f>D62/(COUNT(B55:C61)*2)</f>
        <v>0.9285714285714286</v>
      </c>
    </row>
    <row r="64" spans="1:6" s="50" customFormat="1" x14ac:dyDescent="0.3">
      <c r="A64" s="54"/>
      <c r="B64" s="276"/>
      <c r="C64" s="55"/>
      <c r="D64" s="56"/>
    </row>
    <row r="65" spans="1:6" ht="19.5" x14ac:dyDescent="0.4">
      <c r="A65" s="329" t="s">
        <v>143</v>
      </c>
      <c r="B65" s="330"/>
      <c r="C65" s="330"/>
      <c r="D65" s="330"/>
      <c r="E65" s="330"/>
      <c r="F65" s="330"/>
    </row>
    <row r="66" spans="1:6" ht="19.5" x14ac:dyDescent="0.4">
      <c r="A66" s="41" t="s">
        <v>318</v>
      </c>
      <c r="B66" s="278">
        <v>2</v>
      </c>
      <c r="C66" s="226"/>
      <c r="D66" s="227"/>
      <c r="E66" s="227"/>
      <c r="F66" s="219"/>
    </row>
    <row r="67" spans="1:6" ht="62.25" x14ac:dyDescent="0.4">
      <c r="A67" s="41" t="s">
        <v>319</v>
      </c>
      <c r="B67" s="279">
        <v>1</v>
      </c>
      <c r="C67" s="226"/>
      <c r="D67" s="230" t="s">
        <v>418</v>
      </c>
      <c r="E67" s="227"/>
      <c r="F67" s="219"/>
    </row>
    <row r="68" spans="1:6" ht="19.5" x14ac:dyDescent="0.4">
      <c r="A68" s="41" t="s">
        <v>340</v>
      </c>
      <c r="B68" s="279">
        <v>2</v>
      </c>
      <c r="C68" s="226"/>
      <c r="D68" s="228"/>
      <c r="E68" s="228"/>
      <c r="F68" s="219"/>
    </row>
    <row r="69" spans="1:6" ht="19.5" x14ac:dyDescent="0.4">
      <c r="A69" s="48" t="s">
        <v>285</v>
      </c>
      <c r="B69" s="279">
        <v>2</v>
      </c>
      <c r="C69" s="226"/>
      <c r="D69" s="228"/>
      <c r="E69" s="228"/>
      <c r="F69" s="219"/>
    </row>
    <row r="70" spans="1:6" ht="19.5" x14ac:dyDescent="0.4">
      <c r="A70" s="41" t="s">
        <v>93</v>
      </c>
      <c r="B70" s="279">
        <v>2</v>
      </c>
      <c r="C70" s="226"/>
      <c r="D70" s="228"/>
      <c r="E70" s="228"/>
      <c r="F70" s="219"/>
    </row>
    <row r="71" spans="1:6" ht="19.5" x14ac:dyDescent="0.4">
      <c r="A71" s="41" t="s">
        <v>336</v>
      </c>
      <c r="B71" s="278">
        <v>2</v>
      </c>
      <c r="C71" s="226"/>
      <c r="D71" s="224"/>
      <c r="E71" s="224"/>
      <c r="F71" s="219"/>
    </row>
    <row r="72" spans="1:6" ht="19.5" x14ac:dyDescent="0.4">
      <c r="A72" s="41" t="s">
        <v>103</v>
      </c>
      <c r="B72" s="279">
        <v>2</v>
      </c>
      <c r="C72" s="226"/>
      <c r="D72" s="219"/>
      <c r="E72" s="219"/>
      <c r="F72" s="219"/>
    </row>
    <row r="73" spans="1:6" x14ac:dyDescent="0.3">
      <c r="A73" s="48" t="s">
        <v>345</v>
      </c>
      <c r="B73" s="225" t="s">
        <v>34</v>
      </c>
      <c r="C73" s="219"/>
      <c r="D73" s="229"/>
      <c r="E73" s="229"/>
      <c r="F73" s="219"/>
    </row>
    <row r="74" spans="1:6" ht="36" x14ac:dyDescent="0.35">
      <c r="A74" s="88" t="s">
        <v>215</v>
      </c>
      <c r="B74" s="279">
        <v>2</v>
      </c>
      <c r="C74" s="246" t="str">
        <f>IF(B74=0, -5, "0")</f>
        <v>0</v>
      </c>
      <c r="D74" s="230"/>
      <c r="E74" s="230"/>
      <c r="F74" s="219"/>
    </row>
    <row r="75" spans="1:6" ht="18" x14ac:dyDescent="0.35">
      <c r="A75" s="88" t="s">
        <v>265</v>
      </c>
      <c r="B75" s="279">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0</v>
      </c>
      <c r="C79" s="246">
        <f>IF(B79=0, -5, "0")</f>
        <v>-5</v>
      </c>
      <c r="D79" s="232" t="s">
        <v>419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0" t="s">
        <v>38</v>
      </c>
      <c r="B83" s="321"/>
      <c r="C83" s="322"/>
      <c r="D83" s="124">
        <f>SUM(B66:C82)</f>
        <v>24</v>
      </c>
    </row>
    <row r="84" spans="1:6" x14ac:dyDescent="0.3">
      <c r="A84" s="320" t="s">
        <v>342</v>
      </c>
      <c r="B84" s="321"/>
      <c r="C84" s="322"/>
      <c r="D84" s="64">
        <f>D83/(COUNT(B66:C82)*2)</f>
        <v>0.70588235294117652</v>
      </c>
    </row>
    <row r="85" spans="1:6" s="50" customFormat="1" x14ac:dyDescent="0.3">
      <c r="A85" s="54"/>
      <c r="B85" s="276"/>
      <c r="C85" s="55"/>
      <c r="D85" s="56"/>
    </row>
    <row r="86" spans="1:6" ht="19.5" x14ac:dyDescent="0.4">
      <c r="A86" s="329" t="s">
        <v>237</v>
      </c>
      <c r="B86" s="330"/>
      <c r="C86" s="330"/>
      <c r="D86" s="330"/>
      <c r="E86" s="330"/>
      <c r="F86" s="330"/>
    </row>
    <row r="87" spans="1:6" ht="34.5" x14ac:dyDescent="0.4">
      <c r="A87" s="92" t="s">
        <v>320</v>
      </c>
      <c r="B87" s="280">
        <v>2</v>
      </c>
      <c r="C87" s="226"/>
      <c r="D87" s="220"/>
      <c r="E87" s="220"/>
      <c r="F87" s="219"/>
    </row>
    <row r="88" spans="1:6" ht="19.5" x14ac:dyDescent="0.4">
      <c r="A88" s="41" t="s">
        <v>319</v>
      </c>
      <c r="B88" s="280">
        <v>2</v>
      </c>
      <c r="C88" s="226"/>
      <c r="D88" s="220"/>
      <c r="E88" s="219"/>
      <c r="F88" s="219"/>
    </row>
    <row r="89" spans="1:6" ht="19.5" x14ac:dyDescent="0.4">
      <c r="A89" s="41" t="s">
        <v>347</v>
      </c>
      <c r="B89" s="280">
        <v>2</v>
      </c>
      <c r="C89" s="226"/>
      <c r="D89" s="232"/>
      <c r="E89" s="219"/>
      <c r="F89" s="219"/>
    </row>
    <row r="90" spans="1:6" ht="34.5" x14ac:dyDescent="0.4">
      <c r="A90" s="51" t="s">
        <v>348</v>
      </c>
      <c r="B90" s="280">
        <v>2</v>
      </c>
      <c r="C90" s="226"/>
      <c r="D90" s="232"/>
      <c r="E90" s="219"/>
      <c r="F90" s="219"/>
    </row>
    <row r="91" spans="1:6" ht="19.5" x14ac:dyDescent="0.4">
      <c r="A91" s="48" t="s">
        <v>286</v>
      </c>
      <c r="B91" s="280">
        <v>2</v>
      </c>
      <c r="C91" s="226"/>
      <c r="D91" s="261"/>
      <c r="E91" s="219"/>
      <c r="F91" s="219"/>
    </row>
    <row r="92" spans="1:6" ht="36" x14ac:dyDescent="0.35">
      <c r="A92" s="88" t="s">
        <v>261</v>
      </c>
      <c r="B92" s="280">
        <v>2</v>
      </c>
      <c r="C92" s="246" t="str">
        <f>IF(B92=0, -5, "0")</f>
        <v>0</v>
      </c>
      <c r="D92" s="36"/>
      <c r="E92" s="219"/>
      <c r="F92" s="219"/>
    </row>
    <row r="93" spans="1:6" ht="18" x14ac:dyDescent="0.35">
      <c r="A93" s="75" t="s">
        <v>266</v>
      </c>
      <c r="B93" s="280">
        <v>2</v>
      </c>
      <c r="C93" s="236" t="str">
        <f>IF(B93=0, -5, "0")</f>
        <v>0</v>
      </c>
      <c r="D93" s="220"/>
      <c r="E93" s="219"/>
      <c r="F93" s="219"/>
    </row>
    <row r="94" spans="1:6" x14ac:dyDescent="0.3">
      <c r="A94" s="48" t="s">
        <v>182</v>
      </c>
      <c r="B94" s="280">
        <v>2</v>
      </c>
      <c r="C94" s="219"/>
      <c r="D94" s="220"/>
      <c r="E94" s="219"/>
      <c r="F94" s="219"/>
    </row>
    <row r="95" spans="1:6" x14ac:dyDescent="0.3">
      <c r="A95" s="53" t="s">
        <v>329</v>
      </c>
      <c r="B95" s="280">
        <v>2</v>
      </c>
      <c r="C95" s="219"/>
      <c r="D95" s="220"/>
      <c r="E95" s="219"/>
      <c r="F95" s="219"/>
    </row>
    <row r="96" spans="1:6" x14ac:dyDescent="0.3">
      <c r="A96" s="53" t="s">
        <v>330</v>
      </c>
      <c r="B96" s="280">
        <v>2</v>
      </c>
      <c r="C96" s="219"/>
      <c r="D96" s="233"/>
      <c r="E96" s="219"/>
      <c r="F96" s="219"/>
    </row>
    <row r="97" spans="1:6" x14ac:dyDescent="0.3">
      <c r="A97" s="41" t="s">
        <v>147</v>
      </c>
      <c r="B97" s="280">
        <v>2</v>
      </c>
      <c r="C97" s="219"/>
      <c r="D97" s="220"/>
      <c r="E97" s="219"/>
      <c r="F97" s="219"/>
    </row>
    <row r="98" spans="1:6" ht="36" x14ac:dyDescent="0.35">
      <c r="A98" s="88" t="s">
        <v>216</v>
      </c>
      <c r="B98" s="280" t="s">
        <v>34</v>
      </c>
      <c r="C98" s="246" t="str">
        <f>IF(B98=0, -5, "0")</f>
        <v>0</v>
      </c>
      <c r="D98" s="233"/>
      <c r="E98" s="219"/>
      <c r="F98" s="219"/>
    </row>
    <row r="99" spans="1:6" ht="18" x14ac:dyDescent="0.35">
      <c r="A99" s="87" t="s">
        <v>344</v>
      </c>
      <c r="B99" s="280" t="s">
        <v>34</v>
      </c>
      <c r="C99" s="246" t="str">
        <f>IF(B99=0, -5, "0")</f>
        <v>0</v>
      </c>
      <c r="D99" s="220"/>
      <c r="E99" s="219"/>
      <c r="F99" s="219"/>
    </row>
    <row r="100" spans="1:6" x14ac:dyDescent="0.3">
      <c r="A100" s="93" t="s">
        <v>263</v>
      </c>
      <c r="B100" s="280">
        <v>2</v>
      </c>
      <c r="C100" s="219"/>
      <c r="D100" s="220"/>
      <c r="E100" s="219"/>
      <c r="F100" s="219"/>
    </row>
    <row r="101" spans="1:6" x14ac:dyDescent="0.3">
      <c r="A101" s="320" t="s">
        <v>38</v>
      </c>
      <c r="B101" s="321"/>
      <c r="C101" s="322"/>
      <c r="D101" s="124">
        <f>SUM(B87:C100)</f>
        <v>24</v>
      </c>
    </row>
    <row r="102" spans="1:6" x14ac:dyDescent="0.3">
      <c r="A102" s="320" t="s">
        <v>342</v>
      </c>
      <c r="B102" s="321"/>
      <c r="C102" s="322"/>
      <c r="D102" s="64">
        <f>D101/(COUNT(B87:C100)*2)</f>
        <v>1</v>
      </c>
    </row>
    <row r="103" spans="1:6" s="50" customFormat="1" x14ac:dyDescent="0.3">
      <c r="A103" s="54"/>
      <c r="B103" s="276"/>
      <c r="C103" s="55"/>
      <c r="D103" s="56"/>
    </row>
    <row r="104" spans="1:6" s="50" customFormat="1" x14ac:dyDescent="0.3">
      <c r="A104" s="89"/>
      <c r="B104" s="277"/>
      <c r="C104" s="90"/>
      <c r="D104" s="91"/>
    </row>
    <row r="105" spans="1:6" s="50" customFormat="1" ht="19.5" x14ac:dyDescent="0.4">
      <c r="A105" s="329" t="s">
        <v>238</v>
      </c>
      <c r="B105" s="330"/>
      <c r="C105" s="330"/>
      <c r="D105" s="330"/>
      <c r="E105" s="330"/>
      <c r="F105" s="330"/>
    </row>
    <row r="106" spans="1:6" s="50" customFormat="1" ht="34.5" x14ac:dyDescent="0.4">
      <c r="A106" s="92" t="s">
        <v>321</v>
      </c>
      <c r="B106" s="278">
        <v>2</v>
      </c>
      <c r="C106" s="226"/>
      <c r="D106" s="232"/>
      <c r="E106" s="219"/>
      <c r="F106" s="219"/>
    </row>
    <row r="107" spans="1:6" s="50" customFormat="1" ht="19.5" x14ac:dyDescent="0.4">
      <c r="A107" s="41" t="s">
        <v>207</v>
      </c>
      <c r="B107" s="279">
        <v>2</v>
      </c>
      <c r="C107" s="226"/>
      <c r="D107" s="232"/>
      <c r="E107" s="219"/>
      <c r="F107" s="219"/>
    </row>
    <row r="108" spans="1:6" s="50" customFormat="1" ht="19.5" x14ac:dyDescent="0.4">
      <c r="A108" s="41" t="s">
        <v>337</v>
      </c>
      <c r="B108" s="279">
        <v>2</v>
      </c>
      <c r="C108" s="226"/>
      <c r="D108" s="232"/>
      <c r="E108" s="219"/>
      <c r="F108" s="219"/>
    </row>
    <row r="109" spans="1:6" s="50" customFormat="1" ht="19.5" x14ac:dyDescent="0.4">
      <c r="A109" s="121" t="s">
        <v>338</v>
      </c>
      <c r="B109" s="279">
        <v>2</v>
      </c>
      <c r="C109" s="226"/>
      <c r="D109" s="232"/>
      <c r="E109" s="219"/>
      <c r="F109" s="219"/>
    </row>
    <row r="110" spans="1:6" s="50" customFormat="1" ht="34.5" x14ac:dyDescent="0.4">
      <c r="A110" s="49" t="s">
        <v>286</v>
      </c>
      <c r="B110" s="279">
        <v>2</v>
      </c>
      <c r="C110" s="226"/>
      <c r="D110" s="232"/>
      <c r="E110" s="219"/>
      <c r="F110" s="219"/>
    </row>
    <row r="111" spans="1:6" s="50" customFormat="1" ht="36" x14ac:dyDescent="0.35">
      <c r="A111" s="88" t="s">
        <v>261</v>
      </c>
      <c r="B111" s="278">
        <v>2</v>
      </c>
      <c r="C111" s="246" t="str">
        <f>IF(B111=0, -5, "0")</f>
        <v>0</v>
      </c>
      <c r="D111" s="237"/>
      <c r="E111" s="219"/>
      <c r="F111" s="219"/>
    </row>
    <row r="112" spans="1:6" s="50" customFormat="1" x14ac:dyDescent="0.3">
      <c r="A112" s="49" t="s">
        <v>182</v>
      </c>
      <c r="B112" s="279">
        <v>2</v>
      </c>
      <c r="C112" s="219"/>
      <c r="D112" s="253"/>
      <c r="E112" s="219"/>
      <c r="F112" s="219"/>
    </row>
    <row r="113" spans="1:6" s="50" customFormat="1" x14ac:dyDescent="0.3">
      <c r="A113" s="121" t="s">
        <v>329</v>
      </c>
      <c r="B113" s="279">
        <v>2</v>
      </c>
      <c r="C113" s="219"/>
      <c r="D113" s="220"/>
      <c r="E113" s="219"/>
      <c r="F113" s="219"/>
    </row>
    <row r="114" spans="1:6" s="50" customFormat="1" ht="36" x14ac:dyDescent="0.35">
      <c r="A114" s="88" t="s">
        <v>361</v>
      </c>
      <c r="B114" s="279">
        <v>2</v>
      </c>
      <c r="C114" s="246" t="str">
        <f>IF(B114=0, -5, "0")</f>
        <v>0</v>
      </c>
      <c r="D114" s="220" t="s">
        <v>427</v>
      </c>
      <c r="E114" s="219"/>
      <c r="F114" s="219"/>
    </row>
    <row r="115" spans="1:6" s="50" customFormat="1" ht="18" x14ac:dyDescent="0.35">
      <c r="A115" s="88" t="s">
        <v>366</v>
      </c>
      <c r="B115" s="279">
        <v>2</v>
      </c>
      <c r="C115" s="246" t="str">
        <f>IF(B115=0, -5, "0")</f>
        <v>0</v>
      </c>
      <c r="D115" s="220"/>
      <c r="E115" s="219"/>
      <c r="F115" s="231"/>
    </row>
    <row r="116" spans="1:6" s="50" customFormat="1" x14ac:dyDescent="0.3">
      <c r="A116" s="93" t="s">
        <v>263</v>
      </c>
      <c r="B116" s="280">
        <v>2</v>
      </c>
      <c r="C116" s="219"/>
      <c r="D116" s="232"/>
      <c r="E116" s="219"/>
      <c r="F116" s="219"/>
    </row>
    <row r="117" spans="1:6" s="50" customFormat="1" x14ac:dyDescent="0.3">
      <c r="A117" s="320" t="s">
        <v>38</v>
      </c>
      <c r="B117" s="321"/>
      <c r="C117" s="322"/>
      <c r="D117" s="124">
        <f>SUM(B106:C116)</f>
        <v>22</v>
      </c>
      <c r="E117" s="37"/>
      <c r="F117" s="37"/>
    </row>
    <row r="118" spans="1:6" s="50" customFormat="1" x14ac:dyDescent="0.3">
      <c r="A118" s="320" t="s">
        <v>342</v>
      </c>
      <c r="B118" s="321"/>
      <c r="C118" s="322"/>
      <c r="D118" s="64">
        <f>D117/(COUNT(B106:C116)*2)</f>
        <v>1</v>
      </c>
      <c r="E118" s="37"/>
      <c r="F118" s="37"/>
    </row>
    <row r="119" spans="1:6" s="50" customFormat="1" x14ac:dyDescent="0.3">
      <c r="A119" s="54"/>
      <c r="B119" s="276"/>
      <c r="C119" s="55"/>
      <c r="D119" s="56"/>
    </row>
    <row r="120" spans="1:6" ht="19.5" x14ac:dyDescent="0.4">
      <c r="A120" s="329" t="s">
        <v>208</v>
      </c>
      <c r="B120" s="330"/>
      <c r="C120" s="330"/>
      <c r="D120" s="330"/>
      <c r="E120" s="330"/>
      <c r="F120" s="330"/>
    </row>
    <row r="121" spans="1:6" x14ac:dyDescent="0.3">
      <c r="A121" s="86" t="s">
        <v>322</v>
      </c>
      <c r="B121" s="275">
        <v>2</v>
      </c>
      <c r="C121" s="219"/>
      <c r="D121" s="238"/>
      <c r="E121" s="238"/>
      <c r="F121" s="219"/>
    </row>
    <row r="122" spans="1:6" x14ac:dyDescent="0.3">
      <c r="A122" s="86" t="s">
        <v>319</v>
      </c>
      <c r="B122" s="275">
        <v>2</v>
      </c>
      <c r="C122" s="219"/>
      <c r="D122" s="220"/>
      <c r="E122" s="220"/>
      <c r="F122" s="219"/>
    </row>
    <row r="123" spans="1:6" ht="19.5" x14ac:dyDescent="0.4">
      <c r="A123" s="41" t="s">
        <v>340</v>
      </c>
      <c r="B123" s="275">
        <v>2</v>
      </c>
      <c r="C123" s="226"/>
      <c r="D123" s="220"/>
      <c r="E123" s="220"/>
      <c r="F123" s="219"/>
    </row>
    <row r="124" spans="1:6" ht="19.5" x14ac:dyDescent="0.4">
      <c r="A124" s="48" t="s">
        <v>285</v>
      </c>
      <c r="B124" s="275">
        <v>2</v>
      </c>
      <c r="C124" s="226"/>
      <c r="D124" s="220"/>
      <c r="E124" s="220"/>
      <c r="F124" s="219"/>
    </row>
    <row r="125" spans="1:6" ht="19.5" x14ac:dyDescent="0.4">
      <c r="A125" s="41" t="s">
        <v>339</v>
      </c>
      <c r="B125" s="275">
        <v>2</v>
      </c>
      <c r="C125" s="226"/>
      <c r="D125" s="232"/>
      <c r="E125" s="227"/>
      <c r="F125" s="219"/>
    </row>
    <row r="126" spans="1:6" ht="36" x14ac:dyDescent="0.35">
      <c r="A126" s="82" t="s">
        <v>239</v>
      </c>
      <c r="B126" s="275">
        <v>2</v>
      </c>
      <c r="C126" s="247" t="str">
        <f>IF(B126=0, -5, "0")</f>
        <v>0</v>
      </c>
      <c r="D126" s="232"/>
      <c r="E126" s="227"/>
      <c r="F126" s="219"/>
    </row>
    <row r="127" spans="1:6" ht="18" x14ac:dyDescent="0.35">
      <c r="A127" s="75" t="s">
        <v>267</v>
      </c>
      <c r="B127" s="275">
        <v>2</v>
      </c>
      <c r="C127" s="247" t="str">
        <f>IF(B127=0, -5, "0")</f>
        <v>0</v>
      </c>
      <c r="D127" s="220"/>
      <c r="E127" s="220"/>
      <c r="F127" s="219"/>
    </row>
    <row r="128" spans="1:6" ht="33" x14ac:dyDescent="0.3">
      <c r="A128" s="48" t="s">
        <v>183</v>
      </c>
      <c r="B128" s="275">
        <v>1</v>
      </c>
      <c r="C128" s="239"/>
      <c r="D128" s="220" t="s">
        <v>436</v>
      </c>
      <c r="E128" s="220"/>
      <c r="F128" s="219"/>
    </row>
    <row r="129" spans="1:6" ht="36" x14ac:dyDescent="0.35">
      <c r="A129" s="82" t="s">
        <v>217</v>
      </c>
      <c r="B129" s="275">
        <v>2</v>
      </c>
      <c r="C129" s="247" t="str">
        <f>IF(B129=0, -5, "0")</f>
        <v>0</v>
      </c>
      <c r="D129" s="220" t="s">
        <v>435</v>
      </c>
      <c r="E129" s="220"/>
      <c r="F129" s="219"/>
    </row>
    <row r="130" spans="1:6" x14ac:dyDescent="0.3">
      <c r="A130" s="51" t="s">
        <v>323</v>
      </c>
      <c r="B130" s="275">
        <v>2</v>
      </c>
      <c r="C130" s="239"/>
      <c r="D130" s="220"/>
      <c r="E130" s="220"/>
      <c r="F130" s="219"/>
    </row>
    <row r="131" spans="1:6" ht="18" x14ac:dyDescent="0.35">
      <c r="A131" s="87" t="s">
        <v>366</v>
      </c>
      <c r="B131" s="275">
        <v>2</v>
      </c>
      <c r="C131" s="247" t="str">
        <f>IF(B131=0, -5, "0")</f>
        <v>0</v>
      </c>
      <c r="D131" s="232" t="s">
        <v>434</v>
      </c>
      <c r="E131" s="227"/>
      <c r="F131" s="231"/>
    </row>
    <row r="132" spans="1:6" x14ac:dyDescent="0.3">
      <c r="A132" s="320" t="s">
        <v>38</v>
      </c>
      <c r="B132" s="321"/>
      <c r="C132" s="322"/>
      <c r="D132" s="124">
        <f>SUM(B121:C131)</f>
        <v>21</v>
      </c>
    </row>
    <row r="133" spans="1:6" x14ac:dyDescent="0.3">
      <c r="A133" s="320" t="s">
        <v>342</v>
      </c>
      <c r="B133" s="321"/>
      <c r="C133" s="322"/>
      <c r="D133" s="62">
        <f>D132/(COUNT(B121:C131)*2)</f>
        <v>0.95454545454545459</v>
      </c>
    </row>
    <row r="134" spans="1:6" s="50" customFormat="1" x14ac:dyDescent="0.3">
      <c r="A134" s="54"/>
      <c r="B134" s="276"/>
      <c r="C134" s="55"/>
      <c r="D134" s="61"/>
    </row>
    <row r="135" spans="1:6" ht="24.75" customHeight="1" x14ac:dyDescent="0.4">
      <c r="A135" s="329" t="s">
        <v>78</v>
      </c>
      <c r="B135" s="330"/>
      <c r="C135" s="330"/>
      <c r="D135" s="330"/>
      <c r="E135" s="330"/>
      <c r="F135" s="330"/>
    </row>
    <row r="136" spans="1:6" ht="19.5" x14ac:dyDescent="0.4">
      <c r="A136" s="51" t="s">
        <v>349</v>
      </c>
      <c r="B136" s="280">
        <v>2</v>
      </c>
      <c r="C136" s="226"/>
      <c r="D136" s="228"/>
      <c r="E136" s="219"/>
      <c r="F136" s="219"/>
    </row>
    <row r="137" spans="1:6" ht="18" x14ac:dyDescent="0.35">
      <c r="A137" s="75" t="s">
        <v>140</v>
      </c>
      <c r="B137" s="280">
        <v>2</v>
      </c>
      <c r="C137" s="248" t="str">
        <f>IF(B137=0, -5, "0")</f>
        <v>0</v>
      </c>
      <c r="D137" s="240"/>
      <c r="E137" s="219"/>
      <c r="F137" s="219"/>
    </row>
    <row r="138" spans="1:6" x14ac:dyDescent="0.3">
      <c r="A138" s="49" t="s">
        <v>324</v>
      </c>
      <c r="B138" s="280">
        <v>2</v>
      </c>
      <c r="C138" s="220"/>
      <c r="D138" s="240"/>
      <c r="E138" s="219"/>
      <c r="F138" s="219"/>
    </row>
    <row r="139" spans="1:6" x14ac:dyDescent="0.3">
      <c r="A139" s="94" t="s">
        <v>325</v>
      </c>
      <c r="B139" s="280">
        <v>2</v>
      </c>
      <c r="C139" s="220"/>
      <c r="D139" s="241"/>
      <c r="E139" s="219"/>
      <c r="F139" s="219"/>
    </row>
    <row r="140" spans="1:6" s="50" customFormat="1" x14ac:dyDescent="0.3">
      <c r="A140" s="49" t="s">
        <v>350</v>
      </c>
      <c r="B140" s="280">
        <v>2</v>
      </c>
      <c r="C140" s="242"/>
      <c r="D140" s="231"/>
      <c r="E140" s="231"/>
      <c r="F140" s="231"/>
    </row>
    <row r="141" spans="1:6" x14ac:dyDescent="0.3">
      <c r="A141" s="51" t="s">
        <v>331</v>
      </c>
      <c r="B141" s="280">
        <v>2</v>
      </c>
      <c r="C141" s="220"/>
      <c r="D141" s="223"/>
      <c r="E141" s="219"/>
      <c r="F141" s="219"/>
    </row>
    <row r="142" spans="1:6" x14ac:dyDescent="0.3">
      <c r="A142" s="51" t="s">
        <v>351</v>
      </c>
      <c r="B142" s="280">
        <v>2</v>
      </c>
      <c r="C142" s="220"/>
      <c r="D142" s="223"/>
      <c r="E142" s="219"/>
      <c r="F142" s="219"/>
    </row>
    <row r="143" spans="1:6" ht="18" x14ac:dyDescent="0.35">
      <c r="A143" s="75" t="s">
        <v>268</v>
      </c>
      <c r="B143" s="280">
        <v>2</v>
      </c>
      <c r="C143" s="248" t="str">
        <f>IF(B143=0, -5, "0")</f>
        <v>0</v>
      </c>
      <c r="D143" s="224"/>
      <c r="E143" s="219"/>
      <c r="F143" s="219"/>
    </row>
    <row r="144" spans="1:6" ht="18" x14ac:dyDescent="0.35">
      <c r="A144" s="75" t="s">
        <v>218</v>
      </c>
      <c r="B144" s="280">
        <v>2</v>
      </c>
      <c r="C144" s="248" t="str">
        <f>IF(B144=0, -5, "0")</f>
        <v>0</v>
      </c>
      <c r="D144" s="224"/>
      <c r="E144" s="219"/>
      <c r="F144" s="219"/>
    </row>
    <row r="145" spans="1:6" ht="33" x14ac:dyDescent="0.3">
      <c r="A145" s="51" t="s">
        <v>104</v>
      </c>
      <c r="B145" s="280">
        <v>1</v>
      </c>
      <c r="C145" s="220"/>
      <c r="D145" s="220" t="s">
        <v>443</v>
      </c>
      <c r="E145" s="219"/>
      <c r="F145" s="219"/>
    </row>
    <row r="146" spans="1:6" x14ac:dyDescent="0.3">
      <c r="A146" s="92" t="s">
        <v>240</v>
      </c>
      <c r="B146" s="280">
        <v>2</v>
      </c>
      <c r="C146" s="220"/>
      <c r="D146" s="223"/>
      <c r="E146" s="219"/>
      <c r="F146" s="219"/>
    </row>
    <row r="147" spans="1:6" x14ac:dyDescent="0.3">
      <c r="A147" s="41" t="s">
        <v>352</v>
      </c>
      <c r="B147" s="280">
        <v>2</v>
      </c>
      <c r="C147" s="220"/>
      <c r="D147" s="241"/>
      <c r="E147" s="219"/>
      <c r="F147" s="219"/>
    </row>
    <row r="148" spans="1:6" x14ac:dyDescent="0.3">
      <c r="A148" s="320" t="s">
        <v>38</v>
      </c>
      <c r="B148" s="321"/>
      <c r="C148" s="322"/>
      <c r="D148" s="124">
        <f>SUM(B136:C147)</f>
        <v>23</v>
      </c>
    </row>
    <row r="149" spans="1:6" x14ac:dyDescent="0.3">
      <c r="A149" s="320" t="s">
        <v>342</v>
      </c>
      <c r="B149" s="321"/>
      <c r="C149" s="322"/>
      <c r="D149" s="64">
        <f>D148/(COUNT(B136:C147)*2)</f>
        <v>0.95833333333333337</v>
      </c>
    </row>
    <row r="150" spans="1:6" s="50" customFormat="1" x14ac:dyDescent="0.3">
      <c r="A150" s="54"/>
      <c r="B150" s="276"/>
      <c r="C150" s="55"/>
      <c r="D150" s="56"/>
    </row>
    <row r="151" spans="1:6" ht="19.5" x14ac:dyDescent="0.4">
      <c r="A151" s="329" t="s">
        <v>243</v>
      </c>
      <c r="B151" s="330"/>
      <c r="C151" s="330"/>
      <c r="D151" s="330"/>
      <c r="E151" s="330"/>
      <c r="F151" s="330"/>
    </row>
    <row r="152" spans="1:6" x14ac:dyDescent="0.3">
      <c r="A152" s="92" t="s">
        <v>326</v>
      </c>
      <c r="B152" s="275">
        <v>2</v>
      </c>
      <c r="C152" s="219"/>
      <c r="D152" s="220"/>
      <c r="E152" s="219"/>
      <c r="F152" s="219"/>
    </row>
    <row r="153" spans="1:6" x14ac:dyDescent="0.3">
      <c r="A153" s="41" t="s">
        <v>162</v>
      </c>
      <c r="B153" s="275">
        <v>2</v>
      </c>
      <c r="C153" s="219"/>
      <c r="D153" s="220"/>
      <c r="E153" s="219"/>
      <c r="F153" s="219"/>
    </row>
    <row r="154" spans="1:6" ht="18" x14ac:dyDescent="0.35">
      <c r="A154" s="75" t="s">
        <v>353</v>
      </c>
      <c r="B154" s="275">
        <v>2</v>
      </c>
      <c r="C154" s="246" t="str">
        <f>IF(B154=0, -5, "0")</f>
        <v>0</v>
      </c>
      <c r="D154" s="220"/>
      <c r="E154" s="219"/>
      <c r="F154" s="219"/>
    </row>
    <row r="155" spans="1:6" ht="33" x14ac:dyDescent="0.35">
      <c r="A155" s="75" t="s">
        <v>354</v>
      </c>
      <c r="B155" s="275">
        <v>0</v>
      </c>
      <c r="C155" s="246">
        <f>IF(B155=0, -5, "0")</f>
        <v>-5</v>
      </c>
      <c r="D155" s="287" t="s">
        <v>452</v>
      </c>
      <c r="E155" s="219"/>
      <c r="F155" s="219"/>
    </row>
    <row r="156" spans="1:6" ht="18" x14ac:dyDescent="0.35">
      <c r="A156" s="75" t="s">
        <v>355</v>
      </c>
      <c r="B156" s="275">
        <v>2</v>
      </c>
      <c r="C156" s="246" t="str">
        <f>IF(B156=0, -5, "0")</f>
        <v>0</v>
      </c>
      <c r="D156" s="220"/>
      <c r="E156" s="219"/>
      <c r="F156" s="219"/>
    </row>
    <row r="157" spans="1:6" ht="33" x14ac:dyDescent="0.3">
      <c r="A157" s="195" t="s">
        <v>219</v>
      </c>
      <c r="B157" s="275">
        <v>2</v>
      </c>
      <c r="C157" s="219"/>
      <c r="D157" s="243"/>
      <c r="E157" s="219"/>
      <c r="F157" s="219"/>
    </row>
    <row r="158" spans="1:6" ht="33" x14ac:dyDescent="0.3">
      <c r="A158" s="194" t="s">
        <v>376</v>
      </c>
      <c r="B158" s="275">
        <v>2</v>
      </c>
      <c r="C158" s="219"/>
      <c r="D158" s="287" t="s">
        <v>451</v>
      </c>
      <c r="E158" s="219"/>
      <c r="F158" s="219"/>
    </row>
    <row r="159" spans="1:6" x14ac:dyDescent="0.3">
      <c r="A159" s="194" t="s">
        <v>181</v>
      </c>
      <c r="B159" s="275">
        <v>2</v>
      </c>
      <c r="C159" s="219"/>
      <c r="D159" s="244"/>
      <c r="E159" s="219"/>
      <c r="F159" s="219"/>
    </row>
    <row r="160" spans="1:6" x14ac:dyDescent="0.3">
      <c r="A160" s="320" t="s">
        <v>38</v>
      </c>
      <c r="B160" s="327"/>
      <c r="C160" s="328"/>
      <c r="D160" s="186">
        <f>SUM(B152:C159)</f>
        <v>9</v>
      </c>
    </row>
    <row r="161" spans="1:6" x14ac:dyDescent="0.3">
      <c r="A161" s="320" t="s">
        <v>342</v>
      </c>
      <c r="B161" s="321"/>
      <c r="C161" s="322"/>
      <c r="D161" s="64">
        <f>D160/(COUNT(B152:C159)*2)</f>
        <v>0.5</v>
      </c>
    </row>
    <row r="162" spans="1:6" s="50" customFormat="1" ht="28.15" customHeight="1" x14ac:dyDescent="0.3">
      <c r="A162" s="54"/>
      <c r="B162" s="276"/>
      <c r="C162" s="57"/>
      <c r="D162" s="58"/>
    </row>
    <row r="163" spans="1:6" ht="19.5" x14ac:dyDescent="0.4">
      <c r="A163" s="329" t="s">
        <v>85</v>
      </c>
      <c r="B163" s="330"/>
      <c r="C163" s="330"/>
      <c r="D163" s="330"/>
      <c r="E163" s="330"/>
      <c r="F163" s="330"/>
    </row>
    <row r="164" spans="1:6" ht="18" x14ac:dyDescent="0.35">
      <c r="A164" s="177" t="s">
        <v>333</v>
      </c>
      <c r="B164" s="275">
        <v>2</v>
      </c>
      <c r="C164" s="246" t="str">
        <f>IF(B164=0, -5, "0")</f>
        <v>0</v>
      </c>
      <c r="D164" s="220"/>
      <c r="E164" s="219"/>
      <c r="F164" s="219"/>
    </row>
    <row r="165" spans="1:6" ht="33" x14ac:dyDescent="0.3">
      <c r="A165" s="41" t="s">
        <v>334</v>
      </c>
      <c r="B165" s="275">
        <v>1</v>
      </c>
      <c r="C165" s="219"/>
      <c r="D165" s="239" t="s">
        <v>453</v>
      </c>
      <c r="E165" s="219"/>
      <c r="F165" s="219"/>
    </row>
    <row r="166" spans="1:6" x14ac:dyDescent="0.3">
      <c r="A166" s="86" t="s">
        <v>241</v>
      </c>
      <c r="B166" s="275">
        <v>2</v>
      </c>
      <c r="C166" s="219"/>
      <c r="D166" s="220"/>
      <c r="E166" s="219"/>
      <c r="F166" s="219"/>
    </row>
    <row r="167" spans="1:6" ht="19.5" customHeight="1" x14ac:dyDescent="0.3">
      <c r="A167" s="41" t="s">
        <v>95</v>
      </c>
      <c r="B167" s="275">
        <v>2</v>
      </c>
      <c r="C167" s="219"/>
      <c r="D167" s="219"/>
      <c r="E167" s="220"/>
      <c r="F167" s="219"/>
    </row>
    <row r="168" spans="1:6" ht="17.25" customHeight="1" x14ac:dyDescent="0.3">
      <c r="A168" s="320" t="s">
        <v>38</v>
      </c>
      <c r="B168" s="321"/>
      <c r="C168" s="322"/>
      <c r="D168" s="124">
        <f>SUM(B164:C167)</f>
        <v>7</v>
      </c>
    </row>
    <row r="169" spans="1:6" x14ac:dyDescent="0.3">
      <c r="A169" s="320" t="s">
        <v>342</v>
      </c>
      <c r="B169" s="321"/>
      <c r="C169" s="322"/>
      <c r="D169" s="64">
        <f>D168/(COUNT(B164:C167)*2)</f>
        <v>0.875</v>
      </c>
    </row>
    <row r="170" spans="1:6" s="50" customFormat="1" x14ac:dyDescent="0.3">
      <c r="A170" s="54"/>
      <c r="B170" s="276"/>
      <c r="C170" s="55"/>
      <c r="D170" s="56"/>
    </row>
    <row r="171" spans="1:6" ht="19.5" x14ac:dyDescent="0.4">
      <c r="A171" s="337" t="s">
        <v>17</v>
      </c>
      <c r="B171" s="338"/>
      <c r="C171" s="338"/>
      <c r="D171" s="338"/>
      <c r="E171" s="338"/>
      <c r="F171" s="338"/>
    </row>
    <row r="172" spans="1:6" x14ac:dyDescent="0.3">
      <c r="A172" s="48" t="s">
        <v>202</v>
      </c>
      <c r="B172" s="275">
        <v>1</v>
      </c>
      <c r="C172" s="219"/>
      <c r="D172" s="239" t="s">
        <v>454</v>
      </c>
      <c r="E172" s="219"/>
      <c r="F172" s="219"/>
    </row>
    <row r="173" spans="1:6" x14ac:dyDescent="0.3">
      <c r="A173" s="41" t="s">
        <v>96</v>
      </c>
      <c r="B173" s="275">
        <v>2</v>
      </c>
      <c r="C173" s="219"/>
      <c r="D173" s="245"/>
      <c r="E173" s="219"/>
      <c r="F173" s="219"/>
    </row>
    <row r="174" spans="1:6" x14ac:dyDescent="0.3">
      <c r="A174" s="86" t="s">
        <v>220</v>
      </c>
      <c r="B174" s="275">
        <v>2</v>
      </c>
      <c r="C174" s="219"/>
      <c r="D174" s="220"/>
      <c r="E174" s="219"/>
      <c r="F174" s="219"/>
    </row>
    <row r="175" spans="1:6" x14ac:dyDescent="0.3">
      <c r="A175" s="41" t="s">
        <v>163</v>
      </c>
      <c r="B175" s="275">
        <v>2</v>
      </c>
      <c r="C175" s="219"/>
      <c r="D175" s="220"/>
      <c r="E175" s="220"/>
      <c r="F175" s="219"/>
    </row>
    <row r="176" spans="1:6" x14ac:dyDescent="0.3">
      <c r="A176" s="320" t="s">
        <v>38</v>
      </c>
      <c r="B176" s="321"/>
      <c r="C176" s="322"/>
      <c r="D176" s="124">
        <f>SUM(B172:C175)</f>
        <v>7</v>
      </c>
    </row>
    <row r="177" spans="1:6" x14ac:dyDescent="0.3">
      <c r="A177" s="320" t="s">
        <v>342</v>
      </c>
      <c r="B177" s="321"/>
      <c r="C177" s="322"/>
      <c r="D177" s="64">
        <f>D176/(COUNT(B172:C175)*2)</f>
        <v>0.875</v>
      </c>
    </row>
    <row r="178" spans="1:6" s="50" customFormat="1" x14ac:dyDescent="0.3">
      <c r="A178" s="54"/>
      <c r="B178" s="276"/>
      <c r="C178" s="55"/>
      <c r="D178" s="56"/>
    </row>
    <row r="179" spans="1:6" ht="19.5" x14ac:dyDescent="0.4">
      <c r="A179" s="329" t="s">
        <v>87</v>
      </c>
      <c r="B179" s="330"/>
      <c r="C179" s="330"/>
      <c r="D179" s="330"/>
      <c r="E179" s="330"/>
      <c r="F179" s="330"/>
    </row>
    <row r="180" spans="1:6" ht="33" x14ac:dyDescent="0.3">
      <c r="A180" s="86" t="s">
        <v>364</v>
      </c>
      <c r="B180" s="275">
        <v>0</v>
      </c>
      <c r="C180" s="219"/>
      <c r="D180" s="220" t="s">
        <v>455</v>
      </c>
      <c r="E180" s="220"/>
      <c r="F180" s="219"/>
    </row>
    <row r="181" spans="1:6" x14ac:dyDescent="0.3">
      <c r="A181" s="94" t="s">
        <v>247</v>
      </c>
      <c r="B181" s="275">
        <v>2</v>
      </c>
      <c r="C181" s="219"/>
      <c r="D181" s="220"/>
      <c r="E181" s="166"/>
      <c r="F181" s="219"/>
    </row>
    <row r="182" spans="1:6" x14ac:dyDescent="0.3">
      <c r="A182" s="41" t="s">
        <v>97</v>
      </c>
      <c r="B182" s="275">
        <v>2</v>
      </c>
      <c r="C182" s="219"/>
      <c r="D182" s="220"/>
      <c r="E182" s="219"/>
      <c r="F182" s="219"/>
    </row>
    <row r="183" spans="1:6" x14ac:dyDescent="0.3">
      <c r="A183" s="48" t="s">
        <v>269</v>
      </c>
      <c r="B183" s="275">
        <v>2</v>
      </c>
      <c r="C183" s="219"/>
      <c r="D183" s="220"/>
      <c r="E183" s="219"/>
      <c r="F183" s="219"/>
    </row>
    <row r="184" spans="1:6" x14ac:dyDescent="0.3">
      <c r="A184" s="41" t="s">
        <v>356</v>
      </c>
      <c r="B184" s="275">
        <v>2</v>
      </c>
      <c r="C184" s="219"/>
      <c r="D184" s="220"/>
      <c r="E184" s="219"/>
      <c r="F184" s="219"/>
    </row>
    <row r="185" spans="1:6" x14ac:dyDescent="0.3">
      <c r="A185" s="320" t="s">
        <v>38</v>
      </c>
      <c r="B185" s="321"/>
      <c r="C185" s="322"/>
      <c r="D185" s="124">
        <f>SUM(B180:C184)</f>
        <v>8</v>
      </c>
    </row>
    <row r="186" spans="1:6" x14ac:dyDescent="0.3">
      <c r="A186" s="320" t="s">
        <v>342</v>
      </c>
      <c r="B186" s="321"/>
      <c r="C186" s="322"/>
      <c r="D186" s="64">
        <f>D185/(COUNT(B180:C184)*2)</f>
        <v>0.8</v>
      </c>
    </row>
    <row r="187" spans="1:6" s="50" customFormat="1" x14ac:dyDescent="0.3">
      <c r="A187" s="54"/>
      <c r="B187" s="276"/>
      <c r="C187" s="55"/>
      <c r="D187" s="56"/>
    </row>
    <row r="188" spans="1:6" ht="19.5" x14ac:dyDescent="0.4">
      <c r="A188" s="329" t="s">
        <v>242</v>
      </c>
      <c r="B188" s="330"/>
      <c r="C188" s="330"/>
      <c r="D188" s="330"/>
      <c r="E188" s="330"/>
      <c r="F188" s="330"/>
    </row>
    <row r="189" spans="1:6" x14ac:dyDescent="0.3">
      <c r="A189" s="41" t="s">
        <v>357</v>
      </c>
      <c r="B189" s="275" t="s">
        <v>34</v>
      </c>
      <c r="C189" s="219"/>
      <c r="D189" s="219"/>
      <c r="E189" s="219"/>
      <c r="F189" s="219"/>
    </row>
    <row r="190" spans="1:6" ht="18" x14ac:dyDescent="0.35">
      <c r="A190" s="177" t="s">
        <v>365</v>
      </c>
      <c r="B190" s="275" t="s">
        <v>34</v>
      </c>
      <c r="C190" s="246" t="str">
        <f>IF(B190=0, -5, "0")</f>
        <v>0</v>
      </c>
      <c r="D190" s="219"/>
      <c r="E190" s="219"/>
      <c r="F190" s="231"/>
    </row>
    <row r="191" spans="1:6" x14ac:dyDescent="0.3">
      <c r="A191" s="48" t="s">
        <v>360</v>
      </c>
      <c r="B191" s="275">
        <v>0</v>
      </c>
      <c r="C191" s="219"/>
      <c r="D191" s="219"/>
      <c r="E191" s="219"/>
      <c r="F191" s="219"/>
    </row>
    <row r="192" spans="1:6" x14ac:dyDescent="0.3">
      <c r="A192" s="95" t="s">
        <v>212</v>
      </c>
      <c r="B192" s="275" t="s">
        <v>34</v>
      </c>
      <c r="C192" s="219"/>
      <c r="D192" s="219"/>
      <c r="E192" s="219"/>
      <c r="F192" s="219"/>
    </row>
    <row r="193" spans="1:4" x14ac:dyDescent="0.3">
      <c r="A193" s="320" t="s">
        <v>38</v>
      </c>
      <c r="B193" s="321"/>
      <c r="C193" s="322"/>
      <c r="D193" s="96">
        <f>SUM(B189:C192)</f>
        <v>0</v>
      </c>
    </row>
    <row r="194" spans="1:4" x14ac:dyDescent="0.3">
      <c r="A194" s="320" t="s">
        <v>342</v>
      </c>
      <c r="B194" s="321"/>
      <c r="C194" s="322"/>
      <c r="D194" s="64">
        <f>D193/(COUNT(B189:C192)*2)</f>
        <v>0</v>
      </c>
    </row>
    <row r="196" spans="1:4" ht="18" x14ac:dyDescent="0.35">
      <c r="A196" s="120" t="s">
        <v>284</v>
      </c>
      <c r="B196" s="281"/>
      <c r="C196" s="119"/>
      <c r="D196" s="218">
        <v>0.81</v>
      </c>
    </row>
    <row r="197" spans="1:4" ht="22.5" x14ac:dyDescent="0.3">
      <c r="A197" s="70" t="s">
        <v>377</v>
      </c>
      <c r="B197" s="71"/>
      <c r="C197" s="72"/>
      <c r="D197" s="73">
        <f>SUM(D193,D185,D176,D168,D160,D62,D51,D32,D22,D117,D148,D132,D101,D83,D41)</f>
        <v>199</v>
      </c>
    </row>
    <row r="198" spans="1:4" ht="22.5" x14ac:dyDescent="0.3">
      <c r="A198" s="70" t="s">
        <v>378</v>
      </c>
      <c r="B198" s="71"/>
      <c r="C198" s="72"/>
      <c r="D198" s="74">
        <f>D197/(COUNT(B189:C192,B180:C184,B172:C175,B164:C167,B152:C159,B55:C61,B45:C50,B26:C31,B17:C21,B106:C116,B136:C147,B121:C131,B87:C100,B66:C82,B36:C40)*2)</f>
        <v>0.86521739130434783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49" zoomScale="82" zoomScaleNormal="100" zoomScaleSheetLayoutView="82" workbookViewId="0">
      <selection activeCell="D456" sqref="D456:D457"/>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8"/>
      <c r="E1" s="308"/>
      <c r="F1" s="308"/>
      <c r="G1" s="308"/>
      <c r="H1" s="308"/>
      <c r="I1" s="30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9" t="s">
        <v>201</v>
      </c>
      <c r="B7" s="309"/>
      <c r="C7" s="309"/>
      <c r="D7" s="309"/>
      <c r="E7" s="309"/>
      <c r="F7" s="309"/>
      <c r="G7" s="211"/>
      <c r="H7" s="211"/>
      <c r="I7" s="211"/>
    </row>
    <row r="8" spans="1:9" ht="29.25" x14ac:dyDescent="0.5">
      <c r="A8" s="310" t="str">
        <f>'Page de garde'!D18</f>
        <v>Menzel Bourguiba</v>
      </c>
      <c r="B8" s="310"/>
      <c r="C8" s="310"/>
      <c r="D8" s="310"/>
      <c r="E8" s="310"/>
      <c r="F8" s="310"/>
      <c r="G8" s="214"/>
      <c r="H8" s="214"/>
      <c r="I8" s="211"/>
    </row>
    <row r="9" spans="1:9" ht="24.75" x14ac:dyDescent="0.5">
      <c r="A9" s="38" t="s">
        <v>44</v>
      </c>
      <c r="B9" s="311" t="s">
        <v>482</v>
      </c>
      <c r="C9" s="311"/>
      <c r="D9" s="311"/>
      <c r="E9" s="311"/>
      <c r="F9" s="311"/>
      <c r="G9" s="214"/>
      <c r="H9" s="214"/>
      <c r="I9" s="211"/>
    </row>
    <row r="10" spans="1:9" ht="24.75" x14ac:dyDescent="0.5">
      <c r="A10" s="39" t="s">
        <v>46</v>
      </c>
      <c r="B10" s="312" t="s">
        <v>483</v>
      </c>
      <c r="C10" s="312"/>
      <c r="D10" s="312"/>
      <c r="E10" s="312"/>
      <c r="F10" s="312"/>
      <c r="G10" s="214"/>
      <c r="H10" s="214"/>
      <c r="I10" s="211"/>
    </row>
    <row r="11" spans="1:9" ht="24.75" x14ac:dyDescent="0.5">
      <c r="A11" s="38" t="s">
        <v>45</v>
      </c>
      <c r="B11" s="307">
        <v>42877</v>
      </c>
      <c r="C11" s="307"/>
      <c r="D11" s="307"/>
      <c r="E11" s="307"/>
      <c r="F11" s="307"/>
      <c r="G11" s="214"/>
      <c r="H11" s="214"/>
      <c r="I11" s="211"/>
    </row>
    <row r="12" spans="1:9" ht="24.75" x14ac:dyDescent="0.5">
      <c r="A12" s="38" t="s">
        <v>276</v>
      </c>
      <c r="B12" s="313">
        <f>D505</f>
        <v>0.93843283582089554</v>
      </c>
      <c r="C12" s="313"/>
      <c r="D12" s="313"/>
      <c r="E12" s="313"/>
      <c r="F12" s="313"/>
      <c r="G12" s="214"/>
      <c r="H12" s="214"/>
      <c r="I12" s="211"/>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42877</v>
      </c>
      <c r="B17" s="36"/>
      <c r="C17" s="36"/>
      <c r="D17" s="36"/>
      <c r="E17" s="36"/>
      <c r="F17" s="36"/>
      <c r="G17" s="36"/>
      <c r="H17" s="36"/>
    </row>
    <row r="18" spans="1:8" ht="18" x14ac:dyDescent="0.25">
      <c r="A18" s="318" t="s">
        <v>1</v>
      </c>
      <c r="B18" s="319"/>
      <c r="C18" s="319"/>
      <c r="D18" s="319"/>
      <c r="E18" s="319"/>
      <c r="F18" s="319"/>
    </row>
    <row r="19" spans="1:8" ht="30" x14ac:dyDescent="0.25">
      <c r="A19" s="167" t="s">
        <v>10</v>
      </c>
      <c r="B19" s="168">
        <v>1</v>
      </c>
      <c r="C19" s="168"/>
      <c r="D19" s="166" t="s">
        <v>474</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2" t="s">
        <v>18</v>
      </c>
      <c r="B26" s="303"/>
      <c r="C26" s="303"/>
      <c r="D26" s="303"/>
      <c r="E26" s="303"/>
      <c r="F26" s="30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ht="45" x14ac:dyDescent="0.25">
      <c r="A34" s="18" t="s">
        <v>290</v>
      </c>
      <c r="B34" s="168">
        <v>1</v>
      </c>
      <c r="C34" s="169"/>
      <c r="D34" s="161" t="s">
        <v>498</v>
      </c>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04" t="s">
        <v>137</v>
      </c>
      <c r="B43" s="304"/>
      <c r="C43" s="304"/>
      <c r="D43" s="304"/>
      <c r="E43" s="304"/>
      <c r="F43" s="304"/>
    </row>
    <row r="44" spans="1:7" x14ac:dyDescent="0.25">
      <c r="A44" s="181">
        <f>B11</f>
        <v>42877</v>
      </c>
      <c r="B44" s="6"/>
      <c r="C44" s="7"/>
      <c r="D44" s="6"/>
    </row>
    <row r="45" spans="1:7" ht="16.5" x14ac:dyDescent="0.25">
      <c r="A45" s="305" t="s">
        <v>63</v>
      </c>
      <c r="B45" s="306"/>
      <c r="C45" s="306"/>
      <c r="D45" s="306"/>
      <c r="E45" s="306"/>
      <c r="F45" s="306"/>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2">
        <f>D54/(COUNT(B46:C53)*2)</f>
        <v>1</v>
      </c>
    </row>
    <row r="56" spans="1:6" x14ac:dyDescent="0.25">
      <c r="A56" s="9"/>
      <c r="B56" s="6"/>
      <c r="C56" s="7"/>
      <c r="D56" s="6"/>
    </row>
    <row r="57" spans="1:6" ht="18" x14ac:dyDescent="0.25">
      <c r="A57" s="302" t="s">
        <v>65</v>
      </c>
      <c r="B57" s="303"/>
      <c r="C57" s="303"/>
      <c r="D57" s="303"/>
      <c r="E57" s="303"/>
      <c r="F57" s="303"/>
    </row>
    <row r="58" spans="1:6" x14ac:dyDescent="0.25">
      <c r="A58" s="167" t="s">
        <v>314</v>
      </c>
      <c r="B58" s="168">
        <v>2</v>
      </c>
      <c r="C58" s="168"/>
      <c r="D58" s="166"/>
      <c r="E58" s="145"/>
      <c r="F58" s="145"/>
    </row>
    <row r="59" spans="1:6" ht="60" x14ac:dyDescent="0.25">
      <c r="A59" s="167" t="s">
        <v>204</v>
      </c>
      <c r="B59" s="168">
        <v>1</v>
      </c>
      <c r="C59" s="169"/>
      <c r="D59" s="160" t="s">
        <v>499</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t="s">
        <v>34</v>
      </c>
      <c r="C70" s="216" t="str">
        <f>IF(B70=0, -5, "0")</f>
        <v>0</v>
      </c>
      <c r="D70" s="150"/>
      <c r="E70" s="144"/>
      <c r="F70" s="171"/>
    </row>
    <row r="71" spans="1:6" s="170" customFormat="1" ht="45" x14ac:dyDescent="0.25">
      <c r="A71" s="167" t="s">
        <v>291</v>
      </c>
      <c r="B71" s="168">
        <v>1</v>
      </c>
      <c r="C71" s="169"/>
      <c r="D71" s="150" t="s">
        <v>500</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480</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32</v>
      </c>
    </row>
    <row r="82" spans="1:6" x14ac:dyDescent="0.25">
      <c r="A82" s="19" t="s">
        <v>37</v>
      </c>
      <c r="B82" s="20"/>
      <c r="C82" s="21"/>
      <c r="D82" s="62">
        <f>D81/(COUNT(B58:C80)*2)</f>
        <v>0.94117647058823528</v>
      </c>
    </row>
    <row r="83" spans="1:6" x14ac:dyDescent="0.25">
      <c r="A83" s="9"/>
      <c r="B83" s="6"/>
      <c r="C83" s="7"/>
      <c r="D83" s="6"/>
    </row>
    <row r="84" spans="1:6" ht="18" x14ac:dyDescent="0.25">
      <c r="A84" s="302" t="s">
        <v>25</v>
      </c>
      <c r="B84" s="303"/>
      <c r="C84" s="303"/>
      <c r="D84" s="303"/>
      <c r="E84" s="303"/>
      <c r="F84" s="30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60" x14ac:dyDescent="0.25">
      <c r="A90" s="167" t="s">
        <v>293</v>
      </c>
      <c r="B90" s="168">
        <v>2</v>
      </c>
      <c r="C90" s="168"/>
      <c r="D90" s="154" t="s">
        <v>501</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60</v>
      </c>
    </row>
    <row r="97" spans="1:6" ht="18" x14ac:dyDescent="0.25">
      <c r="A97" s="77" t="s">
        <v>224</v>
      </c>
      <c r="B97" s="83"/>
      <c r="C97" s="84"/>
      <c r="D97" s="81">
        <f>D96/(COUNT(B85:C91,B46:C53,B58:C80)*2)</f>
        <v>0.967741935483871</v>
      </c>
    </row>
    <row r="98" spans="1:6" x14ac:dyDescent="0.25">
      <c r="A98" s="5"/>
      <c r="B98" s="6"/>
      <c r="C98" s="7"/>
      <c r="D98" s="6"/>
    </row>
    <row r="99" spans="1:6" ht="18" x14ac:dyDescent="0.35">
      <c r="A99" s="304" t="s">
        <v>129</v>
      </c>
      <c r="B99" s="304"/>
      <c r="C99" s="304"/>
      <c r="D99" s="304"/>
      <c r="E99" s="304"/>
      <c r="F99" s="304"/>
    </row>
    <row r="100" spans="1:6" x14ac:dyDescent="0.25">
      <c r="A100" s="181">
        <f>B11</f>
        <v>42877</v>
      </c>
      <c r="B100" s="6"/>
      <c r="C100" s="7"/>
      <c r="D100" s="6"/>
    </row>
    <row r="101" spans="1:6" ht="16.5" x14ac:dyDescent="0.25">
      <c r="A101" s="305" t="s">
        <v>63</v>
      </c>
      <c r="B101" s="306"/>
      <c r="C101" s="306"/>
      <c r="D101" s="306"/>
      <c r="E101" s="306"/>
      <c r="F101" s="306"/>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02" t="s">
        <v>133</v>
      </c>
      <c r="B113" s="303"/>
      <c r="C113" s="303"/>
      <c r="D113" s="303"/>
      <c r="E113" s="303"/>
      <c r="F113" s="303"/>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x14ac:dyDescent="0.25">
      <c r="A118" s="18" t="s">
        <v>64</v>
      </c>
      <c r="B118" s="168">
        <v>2</v>
      </c>
      <c r="C118" s="168"/>
      <c r="D118" s="12"/>
      <c r="E118" s="166"/>
      <c r="F118" s="145"/>
    </row>
    <row r="119" spans="1:6" ht="45" x14ac:dyDescent="0.25">
      <c r="A119" s="167" t="s">
        <v>175</v>
      </c>
      <c r="B119" s="168">
        <v>0</v>
      </c>
      <c r="C119" s="168"/>
      <c r="D119" s="12" t="s">
        <v>524</v>
      </c>
      <c r="E119" s="166" t="s">
        <v>525</v>
      </c>
      <c r="F119" s="145"/>
    </row>
    <row r="120" spans="1:6" x14ac:dyDescent="0.25">
      <c r="A120" s="167" t="s">
        <v>291</v>
      </c>
      <c r="B120" s="168">
        <v>2</v>
      </c>
      <c r="C120" s="168"/>
      <c r="D120" s="12"/>
      <c r="E120" s="145"/>
      <c r="F120" s="145"/>
    </row>
    <row r="121" spans="1:6" ht="33" customHeight="1" x14ac:dyDescent="0.35">
      <c r="A121" s="75" t="s">
        <v>74</v>
      </c>
      <c r="B121" s="168">
        <v>1</v>
      </c>
      <c r="C121" s="215" t="str">
        <f>IF(B121=0, -5, "0")</f>
        <v>0</v>
      </c>
      <c r="D121" s="166" t="s">
        <v>502</v>
      </c>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54" t="s">
        <v>481</v>
      </c>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302" t="s">
        <v>73</v>
      </c>
      <c r="B137" s="303"/>
      <c r="C137" s="303"/>
      <c r="D137" s="303"/>
      <c r="E137" s="303"/>
      <c r="F137" s="303"/>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45" x14ac:dyDescent="0.35">
      <c r="A141" s="82" t="s">
        <v>55</v>
      </c>
      <c r="B141" s="168">
        <v>1</v>
      </c>
      <c r="C141" s="215" t="str">
        <f>IF(B141=0, -5, "0")</f>
        <v>0</v>
      </c>
      <c r="D141" s="12" t="s">
        <v>491</v>
      </c>
      <c r="E141" s="166"/>
      <c r="F141" s="145"/>
    </row>
    <row r="142" spans="1:6" ht="16.5" x14ac:dyDescent="0.3">
      <c r="A142" s="53" t="s">
        <v>149</v>
      </c>
      <c r="B142" s="168">
        <v>2</v>
      </c>
      <c r="C142" s="168"/>
      <c r="D142" s="147"/>
      <c r="E142" s="145"/>
      <c r="F142" s="145"/>
    </row>
    <row r="143" spans="1:6" ht="18" x14ac:dyDescent="0.35">
      <c r="A143" s="82" t="s">
        <v>489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0.94117647058823528</v>
      </c>
    </row>
    <row r="151" spans="1:6" x14ac:dyDescent="0.25">
      <c r="A151" s="9"/>
      <c r="B151" s="6"/>
      <c r="C151" s="7"/>
      <c r="D151" s="6"/>
    </row>
    <row r="152" spans="1:6" ht="18" x14ac:dyDescent="0.35">
      <c r="A152" s="304" t="s">
        <v>130</v>
      </c>
      <c r="B152" s="304"/>
      <c r="C152" s="304"/>
      <c r="D152" s="304"/>
      <c r="E152" s="304"/>
      <c r="F152" s="304"/>
    </row>
    <row r="153" spans="1:6" x14ac:dyDescent="0.25">
      <c r="A153" s="181">
        <f>B11</f>
        <v>42877</v>
      </c>
      <c r="B153" s="6"/>
      <c r="C153" s="7"/>
      <c r="D153" s="59"/>
    </row>
    <row r="154" spans="1:6" ht="16.5" x14ac:dyDescent="0.25">
      <c r="A154" s="305" t="s">
        <v>63</v>
      </c>
      <c r="B154" s="306"/>
      <c r="C154" s="306"/>
      <c r="D154" s="306"/>
      <c r="E154" s="306"/>
      <c r="F154" s="30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t="s">
        <v>34</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02" t="s">
        <v>134</v>
      </c>
      <c r="B166" s="303"/>
      <c r="C166" s="303"/>
      <c r="D166" s="303"/>
      <c r="E166" s="303"/>
      <c r="F166" s="30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1</v>
      </c>
    </row>
    <row r="191" spans="1:7" x14ac:dyDescent="0.25">
      <c r="A191" s="9"/>
      <c r="B191" s="6"/>
      <c r="C191" s="7"/>
      <c r="D191" s="6"/>
    </row>
    <row r="192" spans="1:7" ht="18" x14ac:dyDescent="0.35">
      <c r="A192" s="304" t="s">
        <v>167</v>
      </c>
      <c r="B192" s="304"/>
      <c r="C192" s="304"/>
      <c r="D192" s="304"/>
      <c r="E192" s="304"/>
      <c r="F192" s="304"/>
    </row>
    <row r="193" spans="1:7" x14ac:dyDescent="0.25">
      <c r="A193" s="187">
        <f>B11</f>
        <v>42877</v>
      </c>
      <c r="B193" s="6"/>
      <c r="C193" s="7"/>
      <c r="D193" s="6"/>
    </row>
    <row r="194" spans="1:7" ht="18" x14ac:dyDescent="0.25">
      <c r="A194" s="302" t="s">
        <v>158</v>
      </c>
      <c r="B194" s="303"/>
      <c r="C194" s="303"/>
      <c r="D194" s="303"/>
      <c r="E194" s="303"/>
      <c r="F194" s="30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02" t="s">
        <v>76</v>
      </c>
      <c r="B209" s="303"/>
      <c r="C209" s="303"/>
      <c r="D209" s="303"/>
      <c r="E209" s="303"/>
      <c r="F209" s="303"/>
    </row>
    <row r="210" spans="1:7" x14ac:dyDescent="0.25">
      <c r="A210" s="167" t="s">
        <v>314</v>
      </c>
      <c r="B210" s="168">
        <v>2</v>
      </c>
      <c r="C210" s="168"/>
      <c r="D210" s="166"/>
      <c r="E210" s="171"/>
      <c r="F210" s="145"/>
    </row>
    <row r="211" spans="1:7" ht="54" x14ac:dyDescent="0.35">
      <c r="A211" s="82" t="s">
        <v>363</v>
      </c>
      <c r="B211" s="168" t="s">
        <v>34</v>
      </c>
      <c r="C211" s="215" t="str">
        <f>IF(B211=0, -5, "0")</f>
        <v>0</v>
      </c>
      <c r="D211" s="166" t="s">
        <v>462</v>
      </c>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34</v>
      </c>
    </row>
    <row r="230" spans="1:6" x14ac:dyDescent="0.25">
      <c r="A230" s="19" t="s">
        <v>37</v>
      </c>
      <c r="B230" s="20"/>
      <c r="C230" s="21"/>
      <c r="D230" s="62">
        <f>D229/(COUNT(B210:C228)*2)</f>
        <v>1</v>
      </c>
    </row>
    <row r="231" spans="1:6" x14ac:dyDescent="0.25">
      <c r="A231" s="9"/>
      <c r="B231" s="6"/>
      <c r="C231" s="7"/>
      <c r="D231" s="6"/>
    </row>
    <row r="232" spans="1:6" ht="18" x14ac:dyDescent="0.25">
      <c r="A232" s="302" t="s">
        <v>191</v>
      </c>
      <c r="B232" s="303"/>
      <c r="C232" s="303"/>
      <c r="D232" s="303"/>
      <c r="E232" s="303"/>
      <c r="F232" s="303"/>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490</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154"/>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1</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42877</v>
      </c>
      <c r="B249" s="6"/>
      <c r="C249" s="7"/>
      <c r="D249" s="6"/>
    </row>
    <row r="250" spans="1:6" s="3" customFormat="1" ht="18" x14ac:dyDescent="0.25">
      <c r="A250" s="302" t="s">
        <v>79</v>
      </c>
      <c r="B250" s="303"/>
      <c r="C250" s="303"/>
      <c r="D250" s="303"/>
      <c r="E250" s="303"/>
      <c r="F250" s="30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42" customHeight="1" x14ac:dyDescent="0.25">
      <c r="A257" s="33" t="s">
        <v>193</v>
      </c>
      <c r="B257" s="168">
        <v>1</v>
      </c>
      <c r="C257" s="168"/>
      <c r="D257" s="154" t="s">
        <v>469</v>
      </c>
      <c r="E257" s="171"/>
      <c r="F257" s="171"/>
    </row>
    <row r="258" spans="1:6" s="3" customFormat="1" ht="30" x14ac:dyDescent="0.25">
      <c r="A258" s="33" t="s">
        <v>160</v>
      </c>
      <c r="B258" s="168">
        <v>0</v>
      </c>
      <c r="C258" s="168"/>
      <c r="D258" s="154" t="s">
        <v>470</v>
      </c>
      <c r="E258" s="144" t="s">
        <v>521</v>
      </c>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21</v>
      </c>
    </row>
    <row r="264" spans="1:6" s="3" customFormat="1" x14ac:dyDescent="0.25">
      <c r="A264" s="19" t="s">
        <v>37</v>
      </c>
      <c r="B264" s="20"/>
      <c r="C264" s="21"/>
      <c r="D264" s="62">
        <f>D263/(COUNT(B251:C262)*2)</f>
        <v>0.875</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492</v>
      </c>
      <c r="B267" s="169" t="s">
        <v>34</v>
      </c>
      <c r="C267" s="169"/>
      <c r="D267" s="3" t="s">
        <v>468</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30" x14ac:dyDescent="0.3">
      <c r="A273" s="48" t="s">
        <v>80</v>
      </c>
      <c r="B273" s="169">
        <v>1</v>
      </c>
      <c r="C273" s="168"/>
      <c r="D273" s="11" t="s">
        <v>503</v>
      </c>
      <c r="E273" s="144"/>
      <c r="F273" s="171"/>
    </row>
    <row r="274" spans="1:6" s="3" customFormat="1" ht="30" x14ac:dyDescent="0.25">
      <c r="A274" s="167" t="s">
        <v>302</v>
      </c>
      <c r="B274" s="169" t="s">
        <v>34</v>
      </c>
      <c r="C274" s="168"/>
      <c r="D274" s="11" t="s">
        <v>504</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2</v>
      </c>
      <c r="C284" s="152"/>
      <c r="D284" s="288">
        <v>1</v>
      </c>
    </row>
    <row r="285" spans="1:6" s="3" customFormat="1" x14ac:dyDescent="0.25">
      <c r="A285" s="19" t="s">
        <v>38</v>
      </c>
      <c r="B285" s="19"/>
      <c r="C285" s="19"/>
      <c r="D285" s="19">
        <f>SUM(B267:C283)</f>
        <v>29</v>
      </c>
    </row>
    <row r="286" spans="1:6" s="3" customFormat="1" x14ac:dyDescent="0.25">
      <c r="A286" s="19" t="s">
        <v>37</v>
      </c>
      <c r="B286" s="20"/>
      <c r="C286" s="21"/>
      <c r="D286" s="62">
        <f>D285/(COUNT(B267:C283)*2)</f>
        <v>0.96666666666666667</v>
      </c>
    </row>
    <row r="287" spans="1:6" s="3" customFormat="1" x14ac:dyDescent="0.25">
      <c r="A287" s="9"/>
      <c r="B287" s="6"/>
      <c r="C287" s="7"/>
      <c r="D287" s="6"/>
    </row>
    <row r="288" spans="1:6" s="3" customFormat="1" ht="18" x14ac:dyDescent="0.25">
      <c r="A288" s="77" t="s">
        <v>82</v>
      </c>
      <c r="B288" s="83"/>
      <c r="C288" s="84"/>
      <c r="D288" s="80">
        <f>SUM(D285,D263)</f>
        <v>50</v>
      </c>
    </row>
    <row r="289" spans="1:7" s="3" customFormat="1" ht="18" x14ac:dyDescent="0.25">
      <c r="A289" s="77" t="s">
        <v>228</v>
      </c>
      <c r="B289" s="83"/>
      <c r="C289" s="84"/>
      <c r="D289" s="81">
        <f>D288/(COUNT(B251:C262,B267:C283)*2)</f>
        <v>0.92592592592592593</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42877</v>
      </c>
      <c r="B292" s="6"/>
      <c r="C292" s="7"/>
      <c r="D292" s="59"/>
    </row>
    <row r="293" spans="1:7" ht="18" x14ac:dyDescent="0.25">
      <c r="A293" s="302" t="s">
        <v>19</v>
      </c>
      <c r="B293" s="303"/>
      <c r="C293" s="303"/>
      <c r="D293" s="303"/>
      <c r="E293" s="303"/>
      <c r="F293" s="30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2" t="s">
        <v>122</v>
      </c>
      <c r="B305" s="303"/>
      <c r="C305" s="303"/>
      <c r="D305" s="303"/>
      <c r="E305" s="303"/>
      <c r="F305" s="30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04" t="s">
        <v>21</v>
      </c>
      <c r="B324" s="304"/>
      <c r="C324" s="304"/>
      <c r="D324" s="304"/>
      <c r="E324" s="304"/>
      <c r="F324" s="304"/>
    </row>
    <row r="325" spans="1:9" x14ac:dyDescent="0.25">
      <c r="A325" s="191">
        <f>B11</f>
        <v>42877</v>
      </c>
      <c r="B325" s="6"/>
      <c r="C325" s="7"/>
      <c r="D325" s="6"/>
    </row>
    <row r="326" spans="1:9" ht="18" x14ac:dyDescent="0.25">
      <c r="A326" s="302" t="s">
        <v>12</v>
      </c>
      <c r="B326" s="303"/>
      <c r="C326" s="303"/>
      <c r="D326" s="303"/>
      <c r="E326" s="303"/>
      <c r="F326" s="303"/>
    </row>
    <row r="327" spans="1:9" x14ac:dyDescent="0.25">
      <c r="A327" s="167" t="s">
        <v>109</v>
      </c>
      <c r="B327" s="168">
        <v>1</v>
      </c>
      <c r="C327" s="168"/>
      <c r="D327" s="141" t="s">
        <v>505</v>
      </c>
      <c r="E327" s="145"/>
      <c r="F327" s="145"/>
    </row>
    <row r="328" spans="1:9" ht="60" x14ac:dyDescent="0.25">
      <c r="A328" s="167" t="s">
        <v>51</v>
      </c>
      <c r="B328" s="168">
        <v>0</v>
      </c>
      <c r="C328" s="168"/>
      <c r="D328" s="6" t="s">
        <v>496</v>
      </c>
      <c r="E328" s="166" t="s">
        <v>518</v>
      </c>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302" t="s">
        <v>25</v>
      </c>
      <c r="B339" s="303"/>
      <c r="C339" s="303"/>
      <c r="D339" s="303"/>
      <c r="E339" s="303"/>
      <c r="F339" s="303"/>
    </row>
    <row r="340" spans="1:6" ht="30" x14ac:dyDescent="0.25">
      <c r="A340" s="167" t="s">
        <v>110</v>
      </c>
      <c r="B340" s="168">
        <v>1</v>
      </c>
      <c r="C340" s="168"/>
      <c r="D340" s="166" t="s">
        <v>475</v>
      </c>
      <c r="E340" s="145"/>
      <c r="F340" s="145"/>
    </row>
    <row r="341" spans="1:6" ht="31.5" x14ac:dyDescent="0.35">
      <c r="A341" s="75" t="s">
        <v>7</v>
      </c>
      <c r="B341" s="168">
        <v>0</v>
      </c>
      <c r="C341" s="215">
        <f>IF(B341=0, -5, "0")</f>
        <v>-5</v>
      </c>
      <c r="D341" s="166" t="s">
        <v>522</v>
      </c>
      <c r="E341" s="144" t="s">
        <v>523</v>
      </c>
      <c r="F341" s="145"/>
    </row>
    <row r="342" spans="1:6" ht="30" x14ac:dyDescent="0.25">
      <c r="A342" s="167" t="s">
        <v>145</v>
      </c>
      <c r="B342" s="168">
        <v>1</v>
      </c>
      <c r="C342" s="168"/>
      <c r="D342" s="166" t="s">
        <v>515</v>
      </c>
      <c r="E342" s="145"/>
      <c r="F342" s="145"/>
    </row>
    <row r="343" spans="1:6" x14ac:dyDescent="0.25">
      <c r="A343" s="167" t="s">
        <v>253</v>
      </c>
      <c r="B343" s="168">
        <v>2</v>
      </c>
      <c r="C343" s="168"/>
      <c r="D343" s="166"/>
      <c r="E343" s="145"/>
      <c r="F343" s="145"/>
    </row>
    <row r="344" spans="1:6" ht="45" x14ac:dyDescent="0.25">
      <c r="A344" s="24" t="s">
        <v>111</v>
      </c>
      <c r="B344" s="168">
        <v>2</v>
      </c>
      <c r="C344" s="168"/>
      <c r="D344" s="141" t="s">
        <v>516</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16</v>
      </c>
    </row>
    <row r="350" spans="1:6" ht="18" x14ac:dyDescent="0.25">
      <c r="A350" s="77" t="s">
        <v>230</v>
      </c>
      <c r="B350" s="83"/>
      <c r="C350" s="84"/>
      <c r="D350" s="210">
        <f>D349/(COUNT(B340:C344,B327:C335)*2)</f>
        <v>0.53333333333333333</v>
      </c>
    </row>
    <row r="351" spans="1:6" x14ac:dyDescent="0.25">
      <c r="A351" s="9"/>
      <c r="B351" s="6"/>
      <c r="C351" s="7"/>
      <c r="D351" s="6"/>
    </row>
    <row r="352" spans="1:6" ht="18" x14ac:dyDescent="0.35">
      <c r="A352" s="304" t="s">
        <v>8</v>
      </c>
      <c r="B352" s="304"/>
      <c r="C352" s="304"/>
      <c r="D352" s="304"/>
      <c r="E352" s="304"/>
      <c r="F352" s="304"/>
    </row>
    <row r="353" spans="1:6" x14ac:dyDescent="0.25">
      <c r="A353" s="181">
        <f>B11</f>
        <v>42877</v>
      </c>
      <c r="B353" s="6"/>
      <c r="C353" s="7"/>
      <c r="D353" s="59"/>
    </row>
    <row r="354" spans="1:6" ht="16.5" x14ac:dyDescent="0.25">
      <c r="A354" s="305" t="s">
        <v>113</v>
      </c>
      <c r="B354" s="306"/>
      <c r="C354" s="306"/>
      <c r="D354" s="306"/>
      <c r="E354" s="306"/>
      <c r="F354" s="306"/>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t="s">
        <v>34</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12</v>
      </c>
    </row>
    <row r="364" spans="1:6" x14ac:dyDescent="0.25">
      <c r="A364" s="19" t="s">
        <v>37</v>
      </c>
      <c r="B364" s="20"/>
      <c r="C364" s="21"/>
      <c r="D364" s="62">
        <f>D363/(COUNT(B355:C362)*2)</f>
        <v>1</v>
      </c>
    </row>
    <row r="365" spans="1:6" x14ac:dyDescent="0.25">
      <c r="A365" s="9"/>
      <c r="B365" s="6"/>
      <c r="C365" s="7"/>
      <c r="D365" s="6"/>
    </row>
    <row r="366" spans="1:6" ht="18" x14ac:dyDescent="0.25">
      <c r="A366" s="302" t="s">
        <v>25</v>
      </c>
      <c r="B366" s="303"/>
      <c r="C366" s="303"/>
      <c r="D366" s="303"/>
      <c r="E366" s="303"/>
      <c r="F366" s="303"/>
    </row>
    <row r="367" spans="1:6" ht="64.5" customHeight="1" x14ac:dyDescent="0.25">
      <c r="A367" s="167" t="s">
        <v>314</v>
      </c>
      <c r="B367" s="169">
        <v>1</v>
      </c>
      <c r="C367" s="169"/>
      <c r="D367" s="289" t="s">
        <v>517</v>
      </c>
      <c r="E367" s="145"/>
      <c r="F367" s="145"/>
    </row>
    <row r="368" spans="1:6" ht="30" x14ac:dyDescent="0.25">
      <c r="A368" s="18" t="s">
        <v>105</v>
      </c>
      <c r="B368" s="169">
        <v>1</v>
      </c>
      <c r="C368" s="168"/>
      <c r="D368" s="141" t="s">
        <v>467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18</v>
      </c>
    </row>
    <row r="380" spans="1:6" x14ac:dyDescent="0.25">
      <c r="A380" s="19" t="s">
        <v>37</v>
      </c>
      <c r="B380" s="20"/>
      <c r="C380" s="20"/>
      <c r="D380" s="63">
        <f>D379/(COUNT(B367:C378)*2)</f>
        <v>0.9</v>
      </c>
    </row>
    <row r="381" spans="1:6" x14ac:dyDescent="0.25">
      <c r="A381" s="44"/>
      <c r="B381" s="44"/>
      <c r="C381" s="44"/>
      <c r="D381" s="44"/>
    </row>
    <row r="382" spans="1:6" ht="18" x14ac:dyDescent="0.25">
      <c r="A382" s="302" t="s">
        <v>124</v>
      </c>
      <c r="B382" s="303"/>
      <c r="C382" s="303"/>
      <c r="D382" s="303"/>
      <c r="E382" s="303"/>
      <c r="F382" s="30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52</v>
      </c>
    </row>
    <row r="403" spans="1:6" ht="18" x14ac:dyDescent="0.25">
      <c r="A403" s="77" t="s">
        <v>231</v>
      </c>
      <c r="B403" s="83"/>
      <c r="C403" s="84"/>
      <c r="D403" s="81">
        <f>D402/(COUNT(B392:C397,B367:C378,B383:C387,B355:C362)*2)</f>
        <v>0.96296296296296291</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42877</v>
      </c>
      <c r="B406" s="6"/>
      <c r="C406" s="7"/>
      <c r="D406" s="6"/>
    </row>
    <row r="407" spans="1:6" ht="16.5" x14ac:dyDescent="0.25">
      <c r="A407" s="305" t="s">
        <v>19</v>
      </c>
      <c r="B407" s="306"/>
      <c r="C407" s="306"/>
      <c r="D407" s="306"/>
      <c r="E407" s="306"/>
      <c r="F407" s="306"/>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75.75" customHeight="1" x14ac:dyDescent="0.25">
      <c r="A411" s="22" t="s">
        <v>126</v>
      </c>
      <c r="B411" s="168">
        <v>0</v>
      </c>
      <c r="C411" s="168"/>
      <c r="D411" s="141" t="s">
        <v>520</v>
      </c>
      <c r="E411" s="166" t="s">
        <v>519</v>
      </c>
      <c r="F411" s="145"/>
    </row>
    <row r="412" spans="1:6" ht="77.25" customHeight="1" x14ac:dyDescent="0.25">
      <c r="A412" s="32" t="s">
        <v>194</v>
      </c>
      <c r="B412" s="168">
        <v>1</v>
      </c>
      <c r="C412" s="168"/>
      <c r="D412" s="166" t="s">
        <v>506</v>
      </c>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11</v>
      </c>
    </row>
    <row r="416" spans="1:6" x14ac:dyDescent="0.25">
      <c r="A416" s="19" t="s">
        <v>37</v>
      </c>
      <c r="B416" s="20"/>
      <c r="C416" s="21"/>
      <c r="D416" s="62">
        <f>D415/(COUNT(B408:C414)*2)</f>
        <v>0.7857142857142857</v>
      </c>
    </row>
    <row r="417" spans="1:6" x14ac:dyDescent="0.25">
      <c r="A417" s="34"/>
      <c r="B417" s="6"/>
      <c r="C417" s="7"/>
      <c r="D417" s="6"/>
    </row>
    <row r="418" spans="1:6" ht="16.5" x14ac:dyDescent="0.25">
      <c r="A418" s="305" t="s">
        <v>122</v>
      </c>
      <c r="B418" s="306"/>
      <c r="C418" s="306"/>
      <c r="D418" s="306"/>
      <c r="E418" s="306"/>
      <c r="F418" s="306"/>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1</v>
      </c>
      <c r="C421" s="168"/>
      <c r="D421" s="166" t="s">
        <v>484</v>
      </c>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0.875</v>
      </c>
    </row>
    <row r="434" spans="1:7" x14ac:dyDescent="0.25">
      <c r="A434" s="5"/>
      <c r="B434" s="6"/>
      <c r="C434" s="7"/>
      <c r="D434" s="6"/>
    </row>
    <row r="435" spans="1:7" ht="18" x14ac:dyDescent="0.35">
      <c r="A435" s="304" t="s">
        <v>374</v>
      </c>
      <c r="B435" s="304"/>
      <c r="C435" s="304"/>
      <c r="D435" s="304"/>
      <c r="E435" s="304"/>
      <c r="F435" s="304"/>
    </row>
    <row r="436" spans="1:7" x14ac:dyDescent="0.25">
      <c r="A436" s="193">
        <f>+B11</f>
        <v>42877</v>
      </c>
      <c r="B436" s="6"/>
      <c r="C436" s="7"/>
      <c r="D436" s="6"/>
    </row>
    <row r="437" spans="1:7" ht="18" x14ac:dyDescent="0.25">
      <c r="A437" s="302" t="s">
        <v>375</v>
      </c>
      <c r="B437" s="303"/>
      <c r="C437" s="303"/>
      <c r="D437" s="303"/>
      <c r="E437" s="303"/>
      <c r="F437" s="30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493</v>
      </c>
      <c r="B440" s="168">
        <v>2</v>
      </c>
      <c r="C440" s="169"/>
      <c r="D440" s="145"/>
      <c r="E440" s="171"/>
      <c r="F440" s="145"/>
    </row>
    <row r="441" spans="1:7" ht="16.5" x14ac:dyDescent="0.3">
      <c r="A441" s="48" t="s">
        <v>195</v>
      </c>
      <c r="B441" s="168">
        <v>1</v>
      </c>
      <c r="C441" s="169"/>
      <c r="D441" s="144" t="s">
        <v>476</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02" t="s">
        <v>31</v>
      </c>
      <c r="B444" s="303"/>
      <c r="C444" s="303"/>
      <c r="D444" s="303"/>
      <c r="E444" s="303"/>
      <c r="F444" s="30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ht="30" x14ac:dyDescent="0.25">
      <c r="A456" s="22" t="s">
        <v>15</v>
      </c>
      <c r="B456" s="168">
        <v>1</v>
      </c>
      <c r="C456" s="168"/>
      <c r="D456" s="166" t="s">
        <v>479</v>
      </c>
      <c r="E456" s="145"/>
      <c r="F456" s="145"/>
    </row>
    <row r="457" spans="1:6" ht="45" x14ac:dyDescent="0.25">
      <c r="A457" s="32" t="s">
        <v>245</v>
      </c>
      <c r="B457" s="168">
        <v>1</v>
      </c>
      <c r="C457" s="168"/>
      <c r="D457" s="154" t="s">
        <v>507</v>
      </c>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24</v>
      </c>
    </row>
    <row r="492" spans="1:7" x14ac:dyDescent="0.25">
      <c r="A492" s="19" t="s">
        <v>37</v>
      </c>
      <c r="B492" s="20"/>
      <c r="C492" s="21"/>
      <c r="D492" s="62">
        <f>D491/(COUNT(B475:C489)*2)</f>
        <v>1</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0.93843283582089554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rowBreaks count="3" manualBreakCount="3">
    <brk id="136" max="6" man="1"/>
    <brk id="304" max="6" man="1"/>
    <brk id="45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5" zoomScale="80" zoomScaleNormal="8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2"/>
      <c r="E1" s="332"/>
      <c r="F1" s="332"/>
      <c r="G1" s="332"/>
      <c r="H1" s="332"/>
      <c r="I1" s="33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9" t="s">
        <v>52</v>
      </c>
      <c r="B6" s="309"/>
      <c r="C6" s="309"/>
      <c r="D6" s="309"/>
      <c r="E6" s="309"/>
      <c r="F6" s="309"/>
      <c r="G6" s="214"/>
      <c r="H6" s="214"/>
      <c r="I6" s="214"/>
    </row>
    <row r="7" spans="1:9" s="36" customFormat="1" ht="21.75" customHeight="1" x14ac:dyDescent="0.5">
      <c r="A7" s="310" t="str">
        <f>'A1 Exploitation'!A8:F8</f>
        <v>Menzel Bourguiba</v>
      </c>
      <c r="B7" s="310"/>
      <c r="C7" s="310"/>
      <c r="D7" s="310"/>
      <c r="E7" s="310"/>
      <c r="F7" s="310"/>
      <c r="G7" s="214"/>
      <c r="H7" s="214"/>
      <c r="I7" s="214"/>
    </row>
    <row r="8" spans="1:9" s="36" customFormat="1" ht="24.75" x14ac:dyDescent="0.5">
      <c r="A8" s="38" t="s">
        <v>44</v>
      </c>
      <c r="B8" s="333" t="str">
        <f>'A2 Exploitation'!B9:F9</f>
        <v>Mme Meriam CHOUCHENE</v>
      </c>
      <c r="C8" s="333"/>
      <c r="D8" s="333"/>
      <c r="E8" s="333"/>
      <c r="F8" s="333"/>
      <c r="G8" s="214"/>
      <c r="H8" s="214"/>
      <c r="I8" s="214"/>
    </row>
    <row r="9" spans="1:9" s="36" customFormat="1" ht="24.75" x14ac:dyDescent="0.5">
      <c r="A9" s="39" t="s">
        <v>46</v>
      </c>
      <c r="B9" s="334" t="str">
        <f>'A2 Exploitation'!B10:F10</f>
        <v>Directeur magasin &amp; chefs rayons</v>
      </c>
      <c r="C9" s="334"/>
      <c r="D9" s="334"/>
      <c r="E9" s="334"/>
      <c r="F9" s="334"/>
      <c r="G9" s="214"/>
      <c r="H9" s="214"/>
      <c r="I9" s="214"/>
    </row>
    <row r="10" spans="1:9" s="36" customFormat="1" ht="24.75" x14ac:dyDescent="0.5">
      <c r="A10" s="38" t="s">
        <v>45</v>
      </c>
      <c r="B10" s="331">
        <f>'A2 Exploitation'!B11:F11</f>
        <v>42877</v>
      </c>
      <c r="C10" s="331"/>
      <c r="D10" s="331"/>
      <c r="E10" s="331"/>
      <c r="F10" s="331"/>
      <c r="G10" s="214"/>
      <c r="H10" s="214"/>
      <c r="I10" s="214"/>
    </row>
    <row r="11" spans="1:9" s="36" customFormat="1" ht="24.75" x14ac:dyDescent="0.5">
      <c r="A11" s="38" t="s">
        <v>341</v>
      </c>
      <c r="B11" s="323">
        <f>D198</f>
        <v>0.93119266055045868</v>
      </c>
      <c r="C11" s="323"/>
      <c r="D11" s="323"/>
      <c r="E11" s="323"/>
      <c r="F11" s="323"/>
      <c r="G11" s="214"/>
      <c r="H11" s="214"/>
      <c r="I11" s="214"/>
    </row>
    <row r="12" spans="1:9" s="36" customFormat="1" ht="22.5" x14ac:dyDescent="0.45">
      <c r="A12" s="35"/>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41"/>
      <c r="C15" s="41"/>
      <c r="D15" s="41"/>
    </row>
    <row r="16" spans="1:9" ht="19.5" x14ac:dyDescent="0.4">
      <c r="A16" s="324" t="s">
        <v>0</v>
      </c>
      <c r="B16" s="325"/>
      <c r="C16" s="325"/>
      <c r="D16" s="325"/>
      <c r="E16" s="325"/>
      <c r="F16" s="325"/>
    </row>
    <row r="17" spans="1:6" ht="33" x14ac:dyDescent="0.3">
      <c r="A17" s="41" t="s">
        <v>316</v>
      </c>
      <c r="B17" s="219">
        <v>1</v>
      </c>
      <c r="C17" s="219"/>
      <c r="D17" s="220" t="s">
        <v>508</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6" t="s">
        <v>38</v>
      </c>
      <c r="B22" s="327"/>
      <c r="C22" s="328"/>
      <c r="D22" s="213">
        <f>SUM(B17:C21)</f>
        <v>9</v>
      </c>
    </row>
    <row r="23" spans="1:6" x14ac:dyDescent="0.3">
      <c r="A23" s="320" t="s">
        <v>342</v>
      </c>
      <c r="B23" s="321"/>
      <c r="C23" s="322"/>
      <c r="D23" s="64">
        <f>D22/(COUNT(B17:C21)*2)</f>
        <v>0.9</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49.5" x14ac:dyDescent="0.3">
      <c r="A28" s="41" t="s">
        <v>327</v>
      </c>
      <c r="B28" s="219">
        <v>1</v>
      </c>
      <c r="C28" s="219"/>
      <c r="D28" s="220" t="s">
        <v>485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0" t="s">
        <v>38</v>
      </c>
      <c r="B32" s="321"/>
      <c r="C32" s="322"/>
      <c r="D32" s="212">
        <f>SUM(B26:C31)</f>
        <v>11</v>
      </c>
    </row>
    <row r="33" spans="1:6" x14ac:dyDescent="0.3">
      <c r="A33" s="320" t="s">
        <v>342</v>
      </c>
      <c r="B33" s="321"/>
      <c r="C33" s="322"/>
      <c r="D33" s="64">
        <f>D32/(COUNT(B26:C31)*2)</f>
        <v>0.91666666666666663</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20" t="s">
        <v>38</v>
      </c>
      <c r="B41" s="321"/>
      <c r="C41" s="322"/>
      <c r="D41" s="212">
        <f>SUM(B36:C40)</f>
        <v>10</v>
      </c>
      <c r="E41" s="37"/>
      <c r="F41" s="37"/>
    </row>
    <row r="42" spans="1:6" s="50" customFormat="1" x14ac:dyDescent="0.3">
      <c r="A42" s="320" t="s">
        <v>342</v>
      </c>
      <c r="B42" s="321"/>
      <c r="C42" s="322"/>
      <c r="D42" s="64">
        <f>D41/(COUNT(B36:C40)*2)</f>
        <v>1</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2</v>
      </c>
      <c r="C45" s="219"/>
      <c r="D45" s="223"/>
      <c r="E45" s="219"/>
      <c r="F45" s="219"/>
    </row>
    <row r="46" spans="1:6" x14ac:dyDescent="0.3">
      <c r="A46" s="41" t="s">
        <v>92</v>
      </c>
      <c r="B46" s="219">
        <v>2</v>
      </c>
      <c r="C46" s="219"/>
      <c r="D46" s="223"/>
      <c r="E46" s="219"/>
      <c r="F46" s="219"/>
    </row>
    <row r="47" spans="1:6" ht="66" x14ac:dyDescent="0.3">
      <c r="A47" s="41" t="s">
        <v>262</v>
      </c>
      <c r="B47" s="219">
        <v>1</v>
      </c>
      <c r="C47" s="219"/>
      <c r="D47" s="220" t="s">
        <v>497</v>
      </c>
      <c r="E47" s="219"/>
      <c r="F47" s="219"/>
    </row>
    <row r="48" spans="1:6" x14ac:dyDescent="0.3">
      <c r="A48" s="41" t="s">
        <v>24</v>
      </c>
      <c r="B48" s="219">
        <v>2</v>
      </c>
      <c r="C48" s="219"/>
      <c r="D48" s="220"/>
      <c r="E48" s="219"/>
      <c r="F48" s="219"/>
    </row>
    <row r="49" spans="1:6" x14ac:dyDescent="0.3">
      <c r="A49" s="41" t="s">
        <v>93</v>
      </c>
      <c r="B49" s="219">
        <v>2</v>
      </c>
      <c r="C49" s="219"/>
      <c r="D49" s="220" t="s">
        <v>473</v>
      </c>
      <c r="E49" s="219"/>
      <c r="F49" s="219"/>
    </row>
    <row r="50" spans="1:6" ht="18" x14ac:dyDescent="0.35">
      <c r="A50" s="75" t="s">
        <v>343</v>
      </c>
      <c r="B50" s="219" t="s">
        <v>34</v>
      </c>
      <c r="C50" s="246" t="str">
        <f>IF(B50=0, -5, "0")</f>
        <v>0</v>
      </c>
      <c r="D50" s="223"/>
      <c r="E50" s="219"/>
      <c r="F50" s="219"/>
    </row>
    <row r="51" spans="1:6" x14ac:dyDescent="0.3">
      <c r="A51" s="320" t="s">
        <v>38</v>
      </c>
      <c r="B51" s="321"/>
      <c r="C51" s="322"/>
      <c r="D51" s="212">
        <f>SUM(B45:C50)</f>
        <v>9</v>
      </c>
    </row>
    <row r="52" spans="1:6" x14ac:dyDescent="0.3">
      <c r="A52" s="320" t="s">
        <v>342</v>
      </c>
      <c r="B52" s="321"/>
      <c r="C52" s="322"/>
      <c r="D52" s="64">
        <f>D51/(COUNT(B45:C50)*2)</f>
        <v>0.9</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1</v>
      </c>
      <c r="C55" s="246" t="str">
        <f>IF(B55=0, -5, "0")</f>
        <v>0</v>
      </c>
      <c r="D55" s="220" t="s">
        <v>471</v>
      </c>
      <c r="E55" s="219"/>
      <c r="F55" s="219"/>
    </row>
    <row r="56" spans="1:6" x14ac:dyDescent="0.3">
      <c r="A56" s="49" t="s">
        <v>185</v>
      </c>
      <c r="B56" s="219">
        <v>2</v>
      </c>
      <c r="C56" s="219"/>
      <c r="D56" s="219"/>
      <c r="E56" s="224"/>
      <c r="F56" s="219"/>
    </row>
    <row r="57" spans="1:6" ht="54.75" customHeight="1" x14ac:dyDescent="0.3">
      <c r="A57" s="51" t="s">
        <v>282</v>
      </c>
      <c r="B57" s="219">
        <v>1</v>
      </c>
      <c r="C57" s="219"/>
      <c r="D57" s="220" t="s">
        <v>509</v>
      </c>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t="s">
        <v>466</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0" t="s">
        <v>38</v>
      </c>
      <c r="B62" s="321"/>
      <c r="C62" s="322"/>
      <c r="D62" s="212">
        <f>SUM(B55:C61)</f>
        <v>12</v>
      </c>
    </row>
    <row r="63" spans="1:6" x14ac:dyDescent="0.3">
      <c r="A63" s="320" t="s">
        <v>342</v>
      </c>
      <c r="B63" s="321"/>
      <c r="C63" s="322"/>
      <c r="D63" s="64">
        <f>D62/(COUNT(B55:C61)*2)</f>
        <v>0.8571428571428571</v>
      </c>
    </row>
    <row r="64" spans="1:6" s="50" customFormat="1" x14ac:dyDescent="0.3">
      <c r="A64" s="54"/>
      <c r="B64" s="55"/>
      <c r="C64" s="55"/>
      <c r="D64" s="56"/>
    </row>
    <row r="65" spans="1:6" ht="19.5" x14ac:dyDescent="0.4">
      <c r="A65" s="329" t="s">
        <v>143</v>
      </c>
      <c r="B65" s="330"/>
      <c r="C65" s="330"/>
      <c r="D65" s="330"/>
      <c r="E65" s="330"/>
      <c r="F65" s="330"/>
    </row>
    <row r="66" spans="1:6" ht="34.5" x14ac:dyDescent="0.4">
      <c r="A66" s="41" t="s">
        <v>318</v>
      </c>
      <c r="B66" s="225" t="s">
        <v>34</v>
      </c>
      <c r="C66" s="226"/>
      <c r="D66" s="220" t="s">
        <v>471</v>
      </c>
      <c r="E66" s="227"/>
      <c r="F66" s="219"/>
    </row>
    <row r="67" spans="1:6" ht="91.5" customHeight="1" x14ac:dyDescent="0.4">
      <c r="A67" s="41" t="s">
        <v>319</v>
      </c>
      <c r="B67" s="225">
        <v>1</v>
      </c>
      <c r="C67" s="226"/>
      <c r="D67" s="220" t="s">
        <v>510</v>
      </c>
      <c r="E67" s="227"/>
      <c r="F67" s="219"/>
    </row>
    <row r="68" spans="1:6" ht="34.5" x14ac:dyDescent="0.4">
      <c r="A68" s="41" t="s">
        <v>340</v>
      </c>
      <c r="B68" s="225">
        <v>1</v>
      </c>
      <c r="C68" s="226"/>
      <c r="D68" s="220" t="s">
        <v>472</v>
      </c>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20" t="s">
        <v>511</v>
      </c>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0" t="s">
        <v>38</v>
      </c>
      <c r="B83" s="321"/>
      <c r="C83" s="322"/>
      <c r="D83" s="212">
        <f>SUM(B66:C82)</f>
        <v>18</v>
      </c>
    </row>
    <row r="84" spans="1:6" x14ac:dyDescent="0.3">
      <c r="A84" s="320" t="s">
        <v>342</v>
      </c>
      <c r="B84" s="321"/>
      <c r="C84" s="322"/>
      <c r="D84" s="64">
        <f>D83/(COUNT(B66:C82)*2)</f>
        <v>0.9</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t="s">
        <v>464</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20" t="s">
        <v>38</v>
      </c>
      <c r="B101" s="321"/>
      <c r="C101" s="322"/>
      <c r="D101" s="212">
        <f>SUM(B87:C100)</f>
        <v>28</v>
      </c>
    </row>
    <row r="102" spans="1:6" x14ac:dyDescent="0.3">
      <c r="A102" s="320" t="s">
        <v>342</v>
      </c>
      <c r="B102" s="321"/>
      <c r="C102" s="322"/>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465</v>
      </c>
      <c r="E111" s="219"/>
      <c r="F111" s="219"/>
    </row>
    <row r="112" spans="1:6" s="50" customFormat="1" x14ac:dyDescent="0.3">
      <c r="A112" s="49" t="s">
        <v>182</v>
      </c>
      <c r="B112" s="235">
        <v>2</v>
      </c>
      <c r="C112" s="219"/>
      <c r="D112" s="220" t="s">
        <v>486</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20" t="s">
        <v>38</v>
      </c>
      <c r="B117" s="321"/>
      <c r="C117" s="322"/>
      <c r="D117" s="212">
        <f>SUM(B106:C116)</f>
        <v>22</v>
      </c>
      <c r="E117" s="37"/>
      <c r="F117" s="37"/>
    </row>
    <row r="118" spans="1:6" s="50" customFormat="1" x14ac:dyDescent="0.3">
      <c r="A118" s="320" t="s">
        <v>342</v>
      </c>
      <c r="B118" s="321"/>
      <c r="C118" s="322"/>
      <c r="D118" s="64">
        <f>D117/(COUNT(B106:C116)*2)</f>
        <v>1</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33.75" x14ac:dyDescent="0.35">
      <c r="A127" s="75" t="s">
        <v>267</v>
      </c>
      <c r="B127" s="236">
        <v>2</v>
      </c>
      <c r="C127" s="247" t="str">
        <f>IF(B127=0, -5, "0")</f>
        <v>0</v>
      </c>
      <c r="D127" s="220" t="s">
        <v>463</v>
      </c>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494</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20" t="s">
        <v>38</v>
      </c>
      <c r="B132" s="321"/>
      <c r="C132" s="322"/>
      <c r="D132" s="212">
        <f>SUM(B121:C131)</f>
        <v>22</v>
      </c>
    </row>
    <row r="133" spans="1:6" x14ac:dyDescent="0.3">
      <c r="A133" s="320" t="s">
        <v>342</v>
      </c>
      <c r="B133" s="321"/>
      <c r="C133" s="322"/>
      <c r="D133" s="62">
        <f>D132/(COUNT(B121:C131)*2)</f>
        <v>1</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ht="33" x14ac:dyDescent="0.3">
      <c r="A145" s="51" t="s">
        <v>104</v>
      </c>
      <c r="B145" s="235">
        <v>1</v>
      </c>
      <c r="C145" s="220"/>
      <c r="D145" s="220" t="s">
        <v>512</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20" t="s">
        <v>38</v>
      </c>
      <c r="B148" s="321"/>
      <c r="C148" s="322"/>
      <c r="D148" s="212">
        <f>SUM(B136:C147)</f>
        <v>23</v>
      </c>
    </row>
    <row r="149" spans="1:6" x14ac:dyDescent="0.3">
      <c r="A149" s="320" t="s">
        <v>342</v>
      </c>
      <c r="B149" s="321"/>
      <c r="C149" s="322"/>
      <c r="D149" s="64">
        <f>D148/(COUNT(B136:C147)*2)</f>
        <v>0.95833333333333337</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1</v>
      </c>
      <c r="C155" s="246" t="str">
        <f>IF(B155=0, -5, "0")</f>
        <v>0</v>
      </c>
      <c r="D155" s="220" t="s">
        <v>477</v>
      </c>
      <c r="E155" s="219"/>
      <c r="F155" s="219"/>
    </row>
    <row r="156" spans="1:6" ht="18" x14ac:dyDescent="0.35">
      <c r="A156" s="75" t="s">
        <v>355</v>
      </c>
      <c r="B156" s="219">
        <v>2</v>
      </c>
      <c r="C156" s="246" t="str">
        <f>IF(B156=0, -5, "0")</f>
        <v>0</v>
      </c>
      <c r="D156" s="220"/>
      <c r="E156" s="219"/>
      <c r="F156" s="219"/>
    </row>
    <row r="157" spans="1:6" ht="33" x14ac:dyDescent="0.3">
      <c r="A157" s="195" t="s">
        <v>219</v>
      </c>
      <c r="B157" s="219">
        <v>1</v>
      </c>
      <c r="C157" s="219"/>
      <c r="D157" s="283" t="s">
        <v>478</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0" t="s">
        <v>38</v>
      </c>
      <c r="B160" s="327"/>
      <c r="C160" s="328"/>
      <c r="D160" s="213">
        <f>SUM(B152:C159)</f>
        <v>14</v>
      </c>
    </row>
    <row r="161" spans="1:6" x14ac:dyDescent="0.3">
      <c r="A161" s="320" t="s">
        <v>342</v>
      </c>
      <c r="B161" s="321"/>
      <c r="C161" s="322"/>
      <c r="D161" s="64">
        <f>D160/(COUNT(B152:C159)*2)</f>
        <v>0.875</v>
      </c>
    </row>
    <row r="162" spans="1:6" s="50" customFormat="1" x14ac:dyDescent="0.3">
      <c r="A162" s="54"/>
      <c r="B162" s="55"/>
      <c r="C162" s="57"/>
      <c r="D162" s="58"/>
    </row>
    <row r="163" spans="1:6" ht="19.5" x14ac:dyDescent="0.4">
      <c r="A163" s="329" t="s">
        <v>85</v>
      </c>
      <c r="B163" s="330"/>
      <c r="C163" s="330"/>
      <c r="D163" s="330"/>
      <c r="E163" s="330"/>
      <c r="F163" s="330"/>
    </row>
    <row r="164" spans="1:6" ht="33.75" x14ac:dyDescent="0.35">
      <c r="A164" s="75" t="s">
        <v>333</v>
      </c>
      <c r="B164" s="219">
        <v>1</v>
      </c>
      <c r="C164" s="246" t="str">
        <f>IF(B164=0, -5, "0")</f>
        <v>0</v>
      </c>
      <c r="D164" s="220" t="s">
        <v>461</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20" t="s">
        <v>38</v>
      </c>
      <c r="B168" s="321"/>
      <c r="C168" s="322"/>
      <c r="D168" s="212">
        <f>SUM(B164:C167)</f>
        <v>7</v>
      </c>
    </row>
    <row r="169" spans="1:6" x14ac:dyDescent="0.3">
      <c r="A169" s="320" t="s">
        <v>342</v>
      </c>
      <c r="B169" s="321"/>
      <c r="C169" s="322"/>
      <c r="D169" s="64">
        <f>D168/(COUNT(B164:C167)*2)</f>
        <v>0.875</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2</v>
      </c>
      <c r="C172" s="219"/>
      <c r="D172" s="245"/>
      <c r="E172" s="219"/>
      <c r="F172" s="219"/>
    </row>
    <row r="173" spans="1:6" ht="49.5" x14ac:dyDescent="0.3">
      <c r="A173" s="41" t="s">
        <v>96</v>
      </c>
      <c r="B173" s="219">
        <v>1</v>
      </c>
      <c r="C173" s="219"/>
      <c r="D173" s="220" t="s">
        <v>513</v>
      </c>
      <c r="E173" s="219"/>
      <c r="F173" s="219"/>
    </row>
    <row r="174" spans="1:6" ht="33" x14ac:dyDescent="0.3">
      <c r="A174" s="86" t="s">
        <v>220</v>
      </c>
      <c r="B174" s="219">
        <v>1</v>
      </c>
      <c r="C174" s="219"/>
      <c r="D174" s="220" t="s">
        <v>514</v>
      </c>
      <c r="E174" s="219"/>
      <c r="F174" s="219"/>
    </row>
    <row r="175" spans="1:6" x14ac:dyDescent="0.3">
      <c r="A175" s="41" t="s">
        <v>163</v>
      </c>
      <c r="B175" s="219">
        <v>2</v>
      </c>
      <c r="C175" s="219"/>
      <c r="D175" s="220"/>
      <c r="E175" s="220"/>
      <c r="F175" s="219"/>
    </row>
    <row r="176" spans="1:6" x14ac:dyDescent="0.3">
      <c r="A176" s="320" t="s">
        <v>38</v>
      </c>
      <c r="B176" s="321"/>
      <c r="C176" s="322"/>
      <c r="D176" s="212">
        <f>SUM(B172:C175)</f>
        <v>6</v>
      </c>
    </row>
    <row r="177" spans="1:6" x14ac:dyDescent="0.3">
      <c r="A177" s="320" t="s">
        <v>342</v>
      </c>
      <c r="B177" s="321"/>
      <c r="C177" s="322"/>
      <c r="D177" s="64">
        <f>D176/(COUNT(B172:C175)*2)</f>
        <v>0.75</v>
      </c>
    </row>
    <row r="178" spans="1:6" s="50" customFormat="1" x14ac:dyDescent="0.3">
      <c r="A178" s="54"/>
      <c r="B178" s="55"/>
      <c r="C178" s="55"/>
      <c r="D178" s="56"/>
    </row>
    <row r="179" spans="1:6" ht="19.5" x14ac:dyDescent="0.4">
      <c r="A179" s="329" t="s">
        <v>87</v>
      </c>
      <c r="B179" s="330"/>
      <c r="C179" s="330"/>
      <c r="D179" s="330"/>
      <c r="E179" s="330"/>
      <c r="F179" s="330"/>
    </row>
    <row r="180" spans="1:6" ht="49.5" x14ac:dyDescent="0.3">
      <c r="A180" s="86" t="s">
        <v>364</v>
      </c>
      <c r="B180" s="219">
        <v>0</v>
      </c>
      <c r="C180" s="219"/>
      <c r="D180" s="220" t="s">
        <v>487</v>
      </c>
      <c r="E180" s="220" t="s">
        <v>488</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0" t="s">
        <v>38</v>
      </c>
      <c r="B185" s="321"/>
      <c r="C185" s="322"/>
      <c r="D185" s="212">
        <f>SUM(B180:C184)</f>
        <v>8</v>
      </c>
    </row>
    <row r="186" spans="1:6" x14ac:dyDescent="0.3">
      <c r="A186" s="320" t="s">
        <v>342</v>
      </c>
      <c r="B186" s="321"/>
      <c r="C186" s="322"/>
      <c r="D186" s="64">
        <f>D185/(COUNT(B180:C184)*2)</f>
        <v>0.8</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0" t="s">
        <v>38</v>
      </c>
      <c r="B193" s="321"/>
      <c r="C193" s="322"/>
      <c r="D193" s="96">
        <f>SUM(B189:C192)</f>
        <v>4</v>
      </c>
    </row>
    <row r="194" spans="1:4" x14ac:dyDescent="0.3">
      <c r="A194" s="320" t="s">
        <v>342</v>
      </c>
      <c r="B194" s="321"/>
      <c r="C194" s="322"/>
      <c r="D194" s="64">
        <f>D193/(COUNT(B189:C192)*2)</f>
        <v>1</v>
      </c>
    </row>
    <row r="196" spans="1:4" ht="18" x14ac:dyDescent="0.35">
      <c r="A196" s="120" t="s">
        <v>495</v>
      </c>
      <c r="B196" s="119"/>
      <c r="C196" s="119"/>
      <c r="D196" s="218">
        <v>0.6</v>
      </c>
    </row>
    <row r="197" spans="1:4" ht="22.5" x14ac:dyDescent="0.3">
      <c r="A197" s="70" t="s">
        <v>47</v>
      </c>
      <c r="B197" s="71"/>
      <c r="C197" s="72"/>
      <c r="D197" s="73">
        <f>SUM(D193,D185,D176,D168,D160,D62,D51,D32,D22,D117,D148,D132,D101,D83,D41)</f>
        <v>203</v>
      </c>
    </row>
    <row r="198" spans="1:4" ht="22.5" x14ac:dyDescent="0.3">
      <c r="A198" s="70" t="s">
        <v>378</v>
      </c>
      <c r="B198" s="71"/>
      <c r="C198" s="72"/>
      <c r="D198" s="74">
        <f>D197/(COUNT(B189:C192,B180:C184,B172:C175,B164:C167,B152:C159,B55:C61,B45:C50,B26:C31,B17:C21,B106:C116,B136:C147,B121:C131,B87:C100,B66:C82,B36:C40)*2)</f>
        <v>0.93119266055045868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9" zoomScale="95" zoomScaleNormal="70" zoomScaleSheetLayoutView="95" workbookViewId="0">
      <selection activeCell="D503" sqref="D503"/>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8"/>
      <c r="E1" s="308"/>
      <c r="F1" s="308"/>
      <c r="G1" s="308"/>
      <c r="H1" s="308"/>
      <c r="I1" s="30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9" t="s">
        <v>201</v>
      </c>
      <c r="B7" s="309"/>
      <c r="C7" s="309"/>
      <c r="D7" s="309"/>
      <c r="E7" s="309"/>
      <c r="F7" s="309"/>
      <c r="G7" s="211"/>
      <c r="H7" s="211"/>
      <c r="I7" s="211"/>
    </row>
    <row r="8" spans="1:9" ht="29.25" x14ac:dyDescent="0.5">
      <c r="A8" s="310" t="str">
        <f>'Page de garde'!D18</f>
        <v>Menzel Bourguiba</v>
      </c>
      <c r="B8" s="310"/>
      <c r="C8" s="310"/>
      <c r="D8" s="310"/>
      <c r="E8" s="310"/>
      <c r="F8" s="310"/>
      <c r="G8" s="214"/>
      <c r="H8" s="214"/>
      <c r="I8" s="211"/>
    </row>
    <row r="9" spans="1:9" ht="24.75" x14ac:dyDescent="0.5">
      <c r="A9" s="38" t="s">
        <v>44</v>
      </c>
      <c r="B9" s="311" t="s">
        <v>412</v>
      </c>
      <c r="C9" s="311"/>
      <c r="D9" s="311"/>
      <c r="E9" s="311"/>
      <c r="F9" s="311"/>
      <c r="G9" s="214"/>
      <c r="H9" s="214"/>
      <c r="I9" s="211"/>
    </row>
    <row r="10" spans="1:9" ht="24.75" x14ac:dyDescent="0.5">
      <c r="A10" s="39" t="s">
        <v>46</v>
      </c>
      <c r="B10" s="312" t="s">
        <v>413</v>
      </c>
      <c r="C10" s="312"/>
      <c r="D10" s="312"/>
      <c r="E10" s="312"/>
      <c r="F10" s="312"/>
      <c r="G10" s="214"/>
      <c r="H10" s="214"/>
      <c r="I10" s="211"/>
    </row>
    <row r="11" spans="1:9" ht="24.75" x14ac:dyDescent="0.5">
      <c r="A11" s="38" t="s">
        <v>45</v>
      </c>
      <c r="B11" s="307">
        <v>42930</v>
      </c>
      <c r="C11" s="307"/>
      <c r="D11" s="307"/>
      <c r="E11" s="307"/>
      <c r="F11" s="307"/>
      <c r="G11" s="214"/>
      <c r="H11" s="214"/>
      <c r="I11" s="211"/>
    </row>
    <row r="12" spans="1:9" ht="24.75" x14ac:dyDescent="0.5">
      <c r="A12" s="38" t="s">
        <v>276</v>
      </c>
      <c r="B12" s="313">
        <f>D505</f>
        <v>0.94839857651245552</v>
      </c>
      <c r="C12" s="313"/>
      <c r="D12" s="313"/>
      <c r="E12" s="313"/>
      <c r="F12" s="313"/>
      <c r="G12" s="214"/>
      <c r="H12" s="214"/>
      <c r="I12" s="211"/>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42930</v>
      </c>
      <c r="B17" s="36"/>
      <c r="C17" s="36"/>
      <c r="D17" s="36"/>
      <c r="E17" s="36"/>
      <c r="F17" s="36"/>
      <c r="G17" s="36"/>
      <c r="H17" s="36"/>
    </row>
    <row r="18" spans="1:8" ht="18" x14ac:dyDescent="0.25">
      <c r="A18" s="318" t="s">
        <v>1</v>
      </c>
      <c r="B18" s="319"/>
      <c r="C18" s="319"/>
      <c r="D18" s="319"/>
      <c r="E18" s="319"/>
      <c r="F18" s="319"/>
    </row>
    <row r="19" spans="1:8" ht="30" x14ac:dyDescent="0.25">
      <c r="A19" s="167" t="s">
        <v>10</v>
      </c>
      <c r="B19" s="168">
        <v>1</v>
      </c>
      <c r="C19" s="168"/>
      <c r="D19" s="166" t="s">
        <v>474</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2" t="s">
        <v>18</v>
      </c>
      <c r="B26" s="303"/>
      <c r="C26" s="303"/>
      <c r="D26" s="303"/>
      <c r="E26" s="303"/>
      <c r="F26" s="30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t="s">
        <v>526</v>
      </c>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04" t="s">
        <v>137</v>
      </c>
      <c r="B43" s="304"/>
      <c r="C43" s="304"/>
      <c r="D43" s="304"/>
      <c r="E43" s="304"/>
      <c r="F43" s="304"/>
    </row>
    <row r="44" spans="1:7" x14ac:dyDescent="0.25">
      <c r="A44" s="181">
        <f>B11</f>
        <v>42930</v>
      </c>
      <c r="B44" s="6"/>
      <c r="C44" s="7"/>
      <c r="D44" s="6"/>
    </row>
    <row r="45" spans="1:7" ht="16.5" x14ac:dyDescent="0.25">
      <c r="A45" s="305" t="s">
        <v>63</v>
      </c>
      <c r="B45" s="306"/>
      <c r="C45" s="306"/>
      <c r="D45" s="306"/>
      <c r="E45" s="306"/>
      <c r="F45" s="306"/>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02" t="s">
        <v>65</v>
      </c>
      <c r="B57" s="303"/>
      <c r="C57" s="303"/>
      <c r="D57" s="303"/>
      <c r="E57" s="303"/>
      <c r="F57" s="303"/>
    </row>
    <row r="58" spans="1:6" x14ac:dyDescent="0.25">
      <c r="A58" s="167" t="s">
        <v>314</v>
      </c>
      <c r="B58" s="168">
        <v>2</v>
      </c>
      <c r="C58" s="168"/>
      <c r="D58" s="166"/>
      <c r="E58" s="145"/>
      <c r="F58" s="145"/>
    </row>
    <row r="59" spans="1:6" ht="45" x14ac:dyDescent="0.25">
      <c r="A59" s="167" t="s">
        <v>204</v>
      </c>
      <c r="B59" s="168">
        <v>1</v>
      </c>
      <c r="C59" s="169"/>
      <c r="D59" s="292" t="s">
        <v>529</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31.5" x14ac:dyDescent="0.35">
      <c r="A62" s="75" t="s">
        <v>67</v>
      </c>
      <c r="B62" s="168">
        <v>1</v>
      </c>
      <c r="C62" s="215" t="str">
        <f>IF(B62=0, -5, "0")</f>
        <v>0</v>
      </c>
      <c r="D62" s="166" t="s">
        <v>530</v>
      </c>
      <c r="E62" s="145"/>
      <c r="F62" s="145"/>
    </row>
    <row r="63" spans="1:6" ht="30" x14ac:dyDescent="0.25">
      <c r="A63" s="167" t="s">
        <v>277</v>
      </c>
      <c r="B63" s="168">
        <v>2</v>
      </c>
      <c r="C63" s="168"/>
      <c r="D63" s="166"/>
      <c r="E63" s="145"/>
      <c r="F63" s="145"/>
    </row>
    <row r="64" spans="1:6" ht="36" x14ac:dyDescent="0.25">
      <c r="A64" s="107" t="s">
        <v>272</v>
      </c>
      <c r="B64" s="168">
        <v>1</v>
      </c>
      <c r="C64" s="215" t="str">
        <f>IF(B64=0, -5, "0")</f>
        <v>0</v>
      </c>
      <c r="D64" s="166" t="s">
        <v>531</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30" x14ac:dyDescent="0.25">
      <c r="A70" s="106" t="s">
        <v>171</v>
      </c>
      <c r="B70" s="168">
        <v>1</v>
      </c>
      <c r="C70" s="216" t="str">
        <f>IF(B70=0, -5, "0")</f>
        <v>0</v>
      </c>
      <c r="D70" s="290" t="s">
        <v>527</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32</v>
      </c>
    </row>
    <row r="82" spans="1:6" x14ac:dyDescent="0.25">
      <c r="A82" s="19" t="s">
        <v>37</v>
      </c>
      <c r="B82" s="20"/>
      <c r="C82" s="21"/>
      <c r="D82" s="62">
        <f>D81/(COUNT(B58:C80)*2)</f>
        <v>0.88888888888888884</v>
      </c>
    </row>
    <row r="83" spans="1:6" x14ac:dyDescent="0.25">
      <c r="A83" s="9"/>
      <c r="B83" s="6"/>
      <c r="C83" s="7"/>
      <c r="D83" s="6"/>
    </row>
    <row r="84" spans="1:6" ht="18" x14ac:dyDescent="0.25">
      <c r="A84" s="302" t="s">
        <v>25</v>
      </c>
      <c r="B84" s="303"/>
      <c r="C84" s="303"/>
      <c r="D84" s="303"/>
      <c r="E84" s="303"/>
      <c r="F84" s="30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45" x14ac:dyDescent="0.25">
      <c r="A90" s="167" t="s">
        <v>293</v>
      </c>
      <c r="B90" s="168">
        <v>1</v>
      </c>
      <c r="C90" s="168"/>
      <c r="D90" s="291" t="s">
        <v>528</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0.9242424242424242</v>
      </c>
    </row>
    <row r="98" spans="1:6" x14ac:dyDescent="0.25">
      <c r="A98" s="5"/>
      <c r="B98" s="6"/>
      <c r="C98" s="7"/>
      <c r="D98" s="6"/>
    </row>
    <row r="99" spans="1:6" ht="18" x14ac:dyDescent="0.35">
      <c r="A99" s="304" t="s">
        <v>129</v>
      </c>
      <c r="B99" s="304"/>
      <c r="C99" s="304"/>
      <c r="D99" s="304"/>
      <c r="E99" s="304"/>
      <c r="F99" s="304"/>
    </row>
    <row r="100" spans="1:6" x14ac:dyDescent="0.25">
      <c r="A100" s="181">
        <f>B11</f>
        <v>42930</v>
      </c>
      <c r="B100" s="6"/>
      <c r="C100" s="7"/>
      <c r="D100" s="6"/>
    </row>
    <row r="101" spans="1:6" ht="16.5" x14ac:dyDescent="0.25">
      <c r="A101" s="305" t="s">
        <v>63</v>
      </c>
      <c r="B101" s="306"/>
      <c r="C101" s="306"/>
      <c r="D101" s="306"/>
      <c r="E101" s="306"/>
      <c r="F101" s="306"/>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02" t="s">
        <v>133</v>
      </c>
      <c r="B113" s="303"/>
      <c r="C113" s="303"/>
      <c r="D113" s="303"/>
      <c r="E113" s="303"/>
      <c r="F113" s="303"/>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30.75" x14ac:dyDescent="0.3">
      <c r="A123" s="48" t="s">
        <v>189</v>
      </c>
      <c r="B123" s="175">
        <v>1</v>
      </c>
      <c r="C123" s="175"/>
      <c r="D123" s="182" t="s">
        <v>533</v>
      </c>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ht="30" x14ac:dyDescent="0.25">
      <c r="A132" s="24" t="s">
        <v>248</v>
      </c>
      <c r="B132" s="169">
        <v>2</v>
      </c>
      <c r="C132" s="168"/>
      <c r="D132" s="166" t="s">
        <v>534</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302" t="s">
        <v>73</v>
      </c>
      <c r="B137" s="303"/>
      <c r="C137" s="303"/>
      <c r="D137" s="303"/>
      <c r="E137" s="303"/>
      <c r="F137" s="303"/>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82" t="s">
        <v>533</v>
      </c>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68</v>
      </c>
    </row>
    <row r="150" spans="1:6" ht="18" x14ac:dyDescent="0.25">
      <c r="A150" s="77" t="s">
        <v>225</v>
      </c>
      <c r="B150" s="83"/>
      <c r="C150" s="84"/>
      <c r="D150" s="81">
        <f>D149/(COUNT(B138:C144,B102:C109,B114:C133)*2)</f>
        <v>0.97142857142857142</v>
      </c>
    </row>
    <row r="151" spans="1:6" x14ac:dyDescent="0.25">
      <c r="A151" s="9"/>
      <c r="B151" s="6"/>
      <c r="C151" s="7"/>
      <c r="D151" s="6"/>
    </row>
    <row r="152" spans="1:6" ht="18" x14ac:dyDescent="0.35">
      <c r="A152" s="304" t="s">
        <v>130</v>
      </c>
      <c r="B152" s="304"/>
      <c r="C152" s="304"/>
      <c r="D152" s="304"/>
      <c r="E152" s="304"/>
      <c r="F152" s="304"/>
    </row>
    <row r="153" spans="1:6" x14ac:dyDescent="0.25">
      <c r="A153" s="181">
        <f>B11</f>
        <v>42930</v>
      </c>
      <c r="B153" s="6"/>
      <c r="C153" s="7"/>
      <c r="D153" s="59"/>
    </row>
    <row r="154" spans="1:6" ht="16.5" x14ac:dyDescent="0.25">
      <c r="A154" s="305" t="s">
        <v>63</v>
      </c>
      <c r="B154" s="306"/>
      <c r="C154" s="306"/>
      <c r="D154" s="306"/>
      <c r="E154" s="306"/>
      <c r="F154" s="30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2" t="s">
        <v>134</v>
      </c>
      <c r="B166" s="303"/>
      <c r="C166" s="303"/>
      <c r="D166" s="303"/>
      <c r="E166" s="303"/>
      <c r="F166" s="30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537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536</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04" t="s">
        <v>167</v>
      </c>
      <c r="B192" s="304"/>
      <c r="C192" s="304"/>
      <c r="D192" s="304"/>
      <c r="E192" s="304"/>
      <c r="F192" s="304"/>
    </row>
    <row r="193" spans="1:7" x14ac:dyDescent="0.25">
      <c r="A193" s="187">
        <f>B11</f>
        <v>42930</v>
      </c>
      <c r="B193" s="6"/>
      <c r="C193" s="7"/>
      <c r="D193" s="6"/>
    </row>
    <row r="194" spans="1:7" ht="18" x14ac:dyDescent="0.25">
      <c r="A194" s="302" t="s">
        <v>158</v>
      </c>
      <c r="B194" s="303"/>
      <c r="C194" s="303"/>
      <c r="D194" s="303"/>
      <c r="E194" s="303"/>
      <c r="F194" s="30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02" t="s">
        <v>76</v>
      </c>
      <c r="B209" s="303"/>
      <c r="C209" s="303"/>
      <c r="D209" s="303"/>
      <c r="E209" s="303"/>
      <c r="F209" s="303"/>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20" x14ac:dyDescent="0.25">
      <c r="A222" s="107" t="s">
        <v>72</v>
      </c>
      <c r="B222" s="168">
        <v>1</v>
      </c>
      <c r="C222" s="215" t="str">
        <f>IF(B222=0, -5, "0")</f>
        <v>0</v>
      </c>
      <c r="D222" s="166" t="s">
        <v>542</v>
      </c>
      <c r="E222" s="145"/>
      <c r="F222" s="145"/>
    </row>
    <row r="223" spans="1:7" ht="18" x14ac:dyDescent="0.35">
      <c r="A223" s="48" t="s">
        <v>289</v>
      </c>
      <c r="B223" s="168">
        <v>2</v>
      </c>
      <c r="C223" s="168"/>
      <c r="D223" s="166"/>
      <c r="E223" s="262"/>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3"/>
      <c r="E228" s="145"/>
      <c r="F228" s="145"/>
    </row>
    <row r="229" spans="1:6" x14ac:dyDescent="0.25">
      <c r="A229" s="19" t="s">
        <v>38</v>
      </c>
      <c r="B229" s="19"/>
      <c r="C229" s="19"/>
      <c r="D229" s="19">
        <f>SUM(B210:C228)</f>
        <v>35</v>
      </c>
    </row>
    <row r="230" spans="1:6" x14ac:dyDescent="0.25">
      <c r="A230" s="264" t="s">
        <v>37</v>
      </c>
      <c r="B230" s="265"/>
      <c r="C230" s="266"/>
      <c r="D230" s="62">
        <f>D229/(COUNT(B210:C228)*2)</f>
        <v>0.97222222222222221</v>
      </c>
    </row>
    <row r="231" spans="1:6" x14ac:dyDescent="0.25">
      <c r="A231" s="9"/>
      <c r="B231" s="6"/>
      <c r="C231" s="7"/>
      <c r="D231" s="6"/>
    </row>
    <row r="232" spans="1:6" ht="18" x14ac:dyDescent="0.25">
      <c r="A232" s="339" t="s">
        <v>191</v>
      </c>
      <c r="B232" s="340"/>
      <c r="C232" s="340"/>
      <c r="D232" s="340"/>
      <c r="E232" s="340"/>
      <c r="F232" s="340"/>
    </row>
    <row r="233" spans="1:6" x14ac:dyDescent="0.25">
      <c r="A233" s="267" t="s">
        <v>314</v>
      </c>
      <c r="B233" s="169">
        <v>2</v>
      </c>
      <c r="C233" s="169"/>
      <c r="D233" s="150"/>
      <c r="E233" s="145"/>
      <c r="F233" s="145"/>
    </row>
    <row r="234" spans="1:6" ht="30" x14ac:dyDescent="0.25">
      <c r="A234" s="18" t="s">
        <v>205</v>
      </c>
      <c r="B234" s="169">
        <v>2</v>
      </c>
      <c r="C234" s="168"/>
      <c r="D234" s="153"/>
      <c r="E234" s="145"/>
      <c r="F234" s="145"/>
    </row>
    <row r="235" spans="1:6" ht="76.5" x14ac:dyDescent="0.35">
      <c r="A235" s="75" t="s">
        <v>59</v>
      </c>
      <c r="B235" s="169">
        <v>1</v>
      </c>
      <c r="C235" s="215" t="str">
        <f>IF(B235=0, -5, "0")</f>
        <v>0</v>
      </c>
      <c r="D235" s="155" t="s">
        <v>540</v>
      </c>
      <c r="E235" s="145"/>
      <c r="F235" s="145"/>
    </row>
    <row r="236" spans="1:6" ht="36" x14ac:dyDescent="0.35">
      <c r="A236" s="82" t="s">
        <v>177</v>
      </c>
      <c r="B236" s="169">
        <v>2</v>
      </c>
      <c r="C236" s="215" t="str">
        <f>IF(B236=0, -5, "0")</f>
        <v>0</v>
      </c>
      <c r="D236" s="155"/>
      <c r="E236" s="145"/>
      <c r="F236" s="145"/>
    </row>
    <row r="237" spans="1:6" ht="30" x14ac:dyDescent="0.25">
      <c r="A237" s="18" t="s">
        <v>252</v>
      </c>
      <c r="B237" s="169">
        <v>1</v>
      </c>
      <c r="C237" s="168"/>
      <c r="D237" s="155" t="s">
        <v>539</v>
      </c>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ht="45" x14ac:dyDescent="0.25">
      <c r="A240" s="167" t="s">
        <v>156</v>
      </c>
      <c r="B240" s="169">
        <v>1</v>
      </c>
      <c r="C240" s="168"/>
      <c r="D240" s="154" t="s">
        <v>541</v>
      </c>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13</v>
      </c>
    </row>
    <row r="243" spans="1:6" x14ac:dyDescent="0.25">
      <c r="A243" s="19" t="s">
        <v>37</v>
      </c>
      <c r="B243" s="20"/>
      <c r="C243" s="21"/>
      <c r="D243" s="62">
        <f>D242/(COUNT(B233:C240)*2)</f>
        <v>0.8125</v>
      </c>
    </row>
    <row r="244" spans="1:6" x14ac:dyDescent="0.25">
      <c r="A244" s="9"/>
      <c r="B244" s="6"/>
      <c r="C244" s="7"/>
      <c r="D244" s="6"/>
    </row>
    <row r="245" spans="1:6" ht="18" x14ac:dyDescent="0.25">
      <c r="A245" s="77" t="s">
        <v>77</v>
      </c>
      <c r="B245" s="83"/>
      <c r="C245" s="84"/>
      <c r="D245" s="80">
        <f>SUM(D242,D206,D229)</f>
        <v>70</v>
      </c>
    </row>
    <row r="246" spans="1:6" ht="18" x14ac:dyDescent="0.25">
      <c r="A246" s="102" t="s">
        <v>227</v>
      </c>
      <c r="B246" s="103"/>
      <c r="C246" s="104"/>
      <c r="D246" s="105">
        <f>D245/(COUNT(B210:C228,B233:C240,B195:C205)*2)</f>
        <v>0.94594594594594594</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42930</v>
      </c>
      <c r="B249" s="6"/>
      <c r="C249" s="7"/>
      <c r="D249" s="6"/>
    </row>
    <row r="250" spans="1:6" s="3" customFormat="1" ht="18" x14ac:dyDescent="0.25">
      <c r="A250" s="302" t="s">
        <v>79</v>
      </c>
      <c r="B250" s="303"/>
      <c r="C250" s="303"/>
      <c r="D250" s="303"/>
      <c r="E250" s="303"/>
      <c r="F250" s="30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368</v>
      </c>
      <c r="B267" s="169">
        <v>1</v>
      </c>
      <c r="C267" s="169"/>
      <c r="D267" s="3" t="s">
        <v>544</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45.75" x14ac:dyDescent="0.3">
      <c r="A273" s="48" t="s">
        <v>80</v>
      </c>
      <c r="B273" s="169">
        <v>0</v>
      </c>
      <c r="C273" s="168"/>
      <c r="D273" s="11" t="s">
        <v>545</v>
      </c>
      <c r="E273" s="144" t="s">
        <v>555</v>
      </c>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262"/>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56">
        <v>0.66</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55</v>
      </c>
    </row>
    <row r="289" spans="1:7" s="3" customFormat="1" ht="18" x14ac:dyDescent="0.25">
      <c r="A289" s="77" t="s">
        <v>228</v>
      </c>
      <c r="B289" s="83"/>
      <c r="C289" s="84"/>
      <c r="D289" s="81">
        <f>D288/(COUNT(B251:C262,B267:C283)*2)</f>
        <v>0.94827586206896552</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42930</v>
      </c>
      <c r="B292" s="6"/>
      <c r="C292" s="7"/>
      <c r="D292" s="59"/>
    </row>
    <row r="293" spans="1:7" ht="18" x14ac:dyDescent="0.25">
      <c r="A293" s="302" t="s">
        <v>19</v>
      </c>
      <c r="B293" s="303"/>
      <c r="C293" s="303"/>
      <c r="D293" s="303"/>
      <c r="E293" s="303"/>
      <c r="F293" s="30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2" t="s">
        <v>122</v>
      </c>
      <c r="B305" s="303"/>
      <c r="C305" s="303"/>
      <c r="D305" s="303"/>
      <c r="E305" s="303"/>
      <c r="F305" s="30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61.5" x14ac:dyDescent="0.35">
      <c r="A311" s="75" t="s">
        <v>61</v>
      </c>
      <c r="B311" s="169">
        <v>0</v>
      </c>
      <c r="C311" s="215">
        <f>IF(B311=0, -5, "0")</f>
        <v>-5</v>
      </c>
      <c r="D311" s="155" t="s">
        <v>546</v>
      </c>
      <c r="E311" s="166" t="s">
        <v>547</v>
      </c>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t="s">
        <v>34</v>
      </c>
      <c r="C317" s="152"/>
      <c r="D317" s="166"/>
      <c r="E317" s="101"/>
      <c r="F317" s="101"/>
    </row>
    <row r="318" spans="1:6" x14ac:dyDescent="0.25">
      <c r="A318" s="19" t="s">
        <v>38</v>
      </c>
      <c r="B318" s="19"/>
      <c r="C318" s="19"/>
      <c r="D318" s="114">
        <f>SUM(B306:C316)</f>
        <v>15</v>
      </c>
    </row>
    <row r="319" spans="1:6" x14ac:dyDescent="0.25">
      <c r="A319" s="19" t="s">
        <v>37</v>
      </c>
      <c r="B319" s="20"/>
      <c r="C319" s="21"/>
      <c r="D319" s="62">
        <f>D318/(COUNT(B306:C316)*2)</f>
        <v>0.625</v>
      </c>
    </row>
    <row r="320" spans="1:6" x14ac:dyDescent="0.25">
      <c r="A320" s="8"/>
      <c r="B320" s="7"/>
      <c r="C320" s="7"/>
      <c r="D320" s="7"/>
    </row>
    <row r="321" spans="1:9" ht="18" x14ac:dyDescent="0.25">
      <c r="A321" s="77" t="s">
        <v>41</v>
      </c>
      <c r="B321" s="83"/>
      <c r="C321" s="84"/>
      <c r="D321" s="80">
        <f>SUM(D318,D302)</f>
        <v>31</v>
      </c>
    </row>
    <row r="322" spans="1:9" ht="18" x14ac:dyDescent="0.25">
      <c r="A322" s="77" t="s">
        <v>229</v>
      </c>
      <c r="B322" s="83"/>
      <c r="C322" s="84"/>
      <c r="D322" s="81">
        <f>D321/(COUNT(B306:C316,B294:C301)*2)</f>
        <v>0.77500000000000002</v>
      </c>
    </row>
    <row r="323" spans="1:9" x14ac:dyDescent="0.25">
      <c r="A323" s="9"/>
      <c r="B323" s="6"/>
      <c r="C323" s="7"/>
      <c r="D323" s="6"/>
    </row>
    <row r="324" spans="1:9" ht="18" x14ac:dyDescent="0.35">
      <c r="A324" s="304" t="s">
        <v>21</v>
      </c>
      <c r="B324" s="304"/>
      <c r="C324" s="304"/>
      <c r="D324" s="304"/>
      <c r="E324" s="304"/>
      <c r="F324" s="304"/>
    </row>
    <row r="325" spans="1:9" x14ac:dyDescent="0.25">
      <c r="A325" s="191">
        <f>B11</f>
        <v>42930</v>
      </c>
      <c r="B325" s="6"/>
      <c r="C325" s="7"/>
      <c r="D325" s="6"/>
    </row>
    <row r="326" spans="1:9" ht="18" x14ac:dyDescent="0.25">
      <c r="A326" s="302" t="s">
        <v>12</v>
      </c>
      <c r="B326" s="303"/>
      <c r="C326" s="303"/>
      <c r="D326" s="303"/>
      <c r="E326" s="303"/>
      <c r="F326" s="303"/>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ht="30" x14ac:dyDescent="0.25">
      <c r="A335" s="100" t="s">
        <v>248</v>
      </c>
      <c r="B335" s="168">
        <v>1</v>
      </c>
      <c r="C335" s="152"/>
      <c r="D335" s="166" t="s">
        <v>549</v>
      </c>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02" t="s">
        <v>25</v>
      </c>
      <c r="B339" s="303"/>
      <c r="C339" s="303"/>
      <c r="D339" s="303"/>
      <c r="E339" s="303"/>
      <c r="F339" s="303"/>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257">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304" t="s">
        <v>8</v>
      </c>
      <c r="B352" s="304"/>
      <c r="C352" s="304"/>
      <c r="D352" s="304"/>
      <c r="E352" s="304"/>
      <c r="F352" s="304"/>
    </row>
    <row r="353" spans="1:6" x14ac:dyDescent="0.25">
      <c r="A353" s="181">
        <f>B11</f>
        <v>42930</v>
      </c>
      <c r="B353" s="6"/>
      <c r="C353" s="7"/>
      <c r="D353" s="59"/>
    </row>
    <row r="354" spans="1:6" ht="16.5" x14ac:dyDescent="0.25">
      <c r="A354" s="305" t="s">
        <v>113</v>
      </c>
      <c r="B354" s="306"/>
      <c r="C354" s="306"/>
      <c r="D354" s="306"/>
      <c r="E354" s="306"/>
      <c r="F354" s="306"/>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2" t="s">
        <v>25</v>
      </c>
      <c r="B366" s="303"/>
      <c r="C366" s="303"/>
      <c r="D366" s="303"/>
      <c r="E366" s="303"/>
      <c r="F366" s="303"/>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ht="30" x14ac:dyDescent="0.25">
      <c r="A376" s="18" t="s">
        <v>248</v>
      </c>
      <c r="B376" s="169">
        <v>2</v>
      </c>
      <c r="C376" s="168"/>
      <c r="D376" s="166" t="s">
        <v>552</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02" t="s">
        <v>124</v>
      </c>
      <c r="B382" s="303"/>
      <c r="C382" s="303"/>
      <c r="D382" s="303"/>
      <c r="E382" s="303"/>
      <c r="F382" s="30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8" t="s">
        <v>287</v>
      </c>
      <c r="B398" s="169">
        <v>2</v>
      </c>
      <c r="C398" s="152"/>
      <c r="D398" s="155"/>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42930</v>
      </c>
      <c r="B406" s="6"/>
      <c r="C406" s="7"/>
      <c r="D406" s="6"/>
    </row>
    <row r="407" spans="1:6" ht="16.5" x14ac:dyDescent="0.25">
      <c r="A407" s="305" t="s">
        <v>19</v>
      </c>
      <c r="B407" s="306"/>
      <c r="C407" s="306"/>
      <c r="D407" s="306"/>
      <c r="E407" s="306"/>
      <c r="F407" s="306"/>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05" t="s">
        <v>122</v>
      </c>
      <c r="B418" s="306"/>
      <c r="C418" s="306"/>
      <c r="D418" s="306"/>
      <c r="E418" s="306"/>
      <c r="F418" s="306"/>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04" t="s">
        <v>374</v>
      </c>
      <c r="B435" s="304"/>
      <c r="C435" s="304"/>
      <c r="D435" s="304"/>
      <c r="E435" s="304"/>
      <c r="F435" s="304"/>
    </row>
    <row r="436" spans="1:7" x14ac:dyDescent="0.25">
      <c r="A436" s="193">
        <f>+B11</f>
        <v>42930</v>
      </c>
      <c r="B436" s="6"/>
      <c r="C436" s="7"/>
      <c r="D436" s="6"/>
    </row>
    <row r="437" spans="1:7" ht="18" x14ac:dyDescent="0.25">
      <c r="A437" s="302" t="s">
        <v>375</v>
      </c>
      <c r="B437" s="303"/>
      <c r="C437" s="303"/>
      <c r="D437" s="303"/>
      <c r="E437" s="303"/>
      <c r="F437" s="30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1</v>
      </c>
      <c r="C441" s="169"/>
      <c r="D441" s="144" t="s">
        <v>476</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02" t="s">
        <v>31</v>
      </c>
      <c r="B444" s="303"/>
      <c r="C444" s="303"/>
      <c r="D444" s="303"/>
      <c r="E444" s="303"/>
      <c r="F444" s="30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0</v>
      </c>
      <c r="C447" s="152"/>
      <c r="D447" s="132">
        <v>0</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ht="30" x14ac:dyDescent="0.25">
      <c r="A456" s="22" t="s">
        <v>15</v>
      </c>
      <c r="B456" s="168">
        <v>1</v>
      </c>
      <c r="C456" s="168"/>
      <c r="D456" s="166" t="s">
        <v>479</v>
      </c>
      <c r="E456" s="145"/>
      <c r="F456" s="145"/>
    </row>
    <row r="457" spans="1:6" ht="30" x14ac:dyDescent="0.25">
      <c r="A457" s="32" t="s">
        <v>245</v>
      </c>
      <c r="B457" s="168">
        <v>1</v>
      </c>
      <c r="C457" s="168"/>
      <c r="D457" s="154" t="s">
        <v>553</v>
      </c>
      <c r="E457" s="145"/>
      <c r="F457" s="145"/>
    </row>
    <row r="458" spans="1:6" x14ac:dyDescent="0.25">
      <c r="A458" s="32" t="s">
        <v>86</v>
      </c>
      <c r="B458" s="168">
        <v>2</v>
      </c>
      <c r="C458" s="169"/>
      <c r="D458" s="160"/>
      <c r="E458" s="171"/>
      <c r="F458" s="145"/>
    </row>
    <row r="459" spans="1:6" ht="30" x14ac:dyDescent="0.25">
      <c r="A459" s="32" t="s">
        <v>16</v>
      </c>
      <c r="B459" s="168">
        <v>1</v>
      </c>
      <c r="C459" s="168"/>
      <c r="D459" s="293" t="s">
        <v>535</v>
      </c>
      <c r="E459" s="145"/>
      <c r="F459" s="145"/>
    </row>
    <row r="460" spans="1:6" ht="45" x14ac:dyDescent="0.25">
      <c r="A460" s="115" t="s">
        <v>287</v>
      </c>
      <c r="B460" s="168">
        <v>1</v>
      </c>
      <c r="C460" s="152"/>
      <c r="D460" s="255">
        <v>0.33</v>
      </c>
      <c r="E460" s="101"/>
      <c r="F460" s="101"/>
    </row>
    <row r="461" spans="1:6" x14ac:dyDescent="0.25">
      <c r="A461" s="19" t="s">
        <v>38</v>
      </c>
      <c r="B461" s="19"/>
      <c r="C461" s="19"/>
      <c r="D461" s="19">
        <f>SUM(B456:C459)</f>
        <v>5</v>
      </c>
    </row>
    <row r="462" spans="1:6" x14ac:dyDescent="0.25">
      <c r="A462" s="19" t="s">
        <v>37</v>
      </c>
      <c r="B462" s="20"/>
      <c r="C462" s="21"/>
      <c r="D462" s="62">
        <f>D461/(COUNT(B456:C459)*2)</f>
        <v>0.625</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t="s">
        <v>34</v>
      </c>
      <c r="C469" s="152"/>
      <c r="D469" s="141"/>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t="s">
        <v>554</v>
      </c>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v>2</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t="s">
        <v>34</v>
      </c>
      <c r="C490" s="152"/>
      <c r="D490" s="176"/>
      <c r="E490" s="101"/>
      <c r="F490" s="101"/>
    </row>
    <row r="491" spans="1:7" x14ac:dyDescent="0.25">
      <c r="A491" s="19" t="s">
        <v>38</v>
      </c>
      <c r="B491" s="19"/>
      <c r="C491" s="19"/>
      <c r="D491" s="19">
        <f>SUM(B475:C489)</f>
        <v>28</v>
      </c>
    </row>
    <row r="492" spans="1:7" x14ac:dyDescent="0.25">
      <c r="A492" s="19" t="s">
        <v>37</v>
      </c>
      <c r="B492" s="20"/>
      <c r="C492" s="21"/>
      <c r="D492" s="62">
        <f>D491/(COUNT(B475:C489)*2)</f>
        <v>1</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t="s">
        <v>34</v>
      </c>
      <c r="C499" s="168"/>
      <c r="D499" s="166"/>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0.79900000000000004</v>
      </c>
    </row>
    <row r="504" spans="1:6" ht="22.5" x14ac:dyDescent="0.3">
      <c r="A504" s="70" t="s">
        <v>47</v>
      </c>
      <c r="B504" s="71"/>
      <c r="C504" s="72"/>
      <c r="D504" s="73">
        <f>SUM(D500,D491,D461,D451,D402,D349,D321,D40,D470,D288,D245,D149,D432,D189,D96)</f>
        <v>533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0.94839857651245552</v>
      </c>
    </row>
  </sheetData>
  <sheetProtection algorithmName="SHA-512" hashValue="0IEBcG/tIhlmwhVgOjLO5sB1zFj2eZ2k8E+ub6ogOD2uuClhWSeri442NLio+f0iwHnJpYrPF4MrweSklnCGcQ==" saltValue="7My3RM+heAj4K+6HUkrLn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87" zoomScale="95" zoomScaleNormal="95" workbookViewId="0">
      <selection activeCell="A12" sqref="A1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2"/>
      <c r="E1" s="332"/>
      <c r="F1" s="332"/>
      <c r="G1" s="332"/>
      <c r="H1" s="332"/>
      <c r="I1" s="33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9" t="s">
        <v>52</v>
      </c>
      <c r="B6" s="309"/>
      <c r="C6" s="309"/>
      <c r="D6" s="309"/>
      <c r="E6" s="309"/>
      <c r="F6" s="309"/>
      <c r="G6" s="214"/>
      <c r="H6" s="214"/>
      <c r="I6" s="214"/>
    </row>
    <row r="7" spans="1:9" s="36" customFormat="1" ht="21.75" customHeight="1" x14ac:dyDescent="0.5">
      <c r="A7" s="310" t="str">
        <f>'A1 Exploitation'!A8:F8</f>
        <v>Menzel Bourguiba</v>
      </c>
      <c r="B7" s="310"/>
      <c r="C7" s="310"/>
      <c r="D7" s="310"/>
      <c r="E7" s="310"/>
      <c r="F7" s="310"/>
      <c r="G7" s="214"/>
      <c r="H7" s="214"/>
      <c r="I7" s="214"/>
    </row>
    <row r="8" spans="1:9" s="36" customFormat="1" ht="24.75" x14ac:dyDescent="0.5">
      <c r="A8" s="38" t="s">
        <v>44</v>
      </c>
      <c r="B8" s="333" t="str">
        <f>'A3 Exploitation'!B9:F9</f>
        <v>Dr Hend KAMOUN</v>
      </c>
      <c r="C8" s="333"/>
      <c r="D8" s="333"/>
      <c r="E8" s="333"/>
      <c r="F8" s="333"/>
      <c r="G8" s="214"/>
      <c r="H8" s="214"/>
      <c r="I8" s="214"/>
    </row>
    <row r="9" spans="1:9" s="36" customFormat="1" ht="24.75" x14ac:dyDescent="0.5">
      <c r="A9" s="39" t="s">
        <v>46</v>
      </c>
      <c r="B9" s="334" t="str">
        <f>'A3 Exploitation'!B10:F10</f>
        <v>Directeur magasin et chef rayon PFT</v>
      </c>
      <c r="C9" s="334"/>
      <c r="D9" s="334"/>
      <c r="E9" s="334"/>
      <c r="F9" s="334"/>
      <c r="G9" s="214"/>
      <c r="H9" s="214"/>
      <c r="I9" s="214"/>
    </row>
    <row r="10" spans="1:9" s="36" customFormat="1" ht="24.75" x14ac:dyDescent="0.5">
      <c r="A10" s="38" t="s">
        <v>45</v>
      </c>
      <c r="B10" s="331">
        <f>'A3 Exploitation'!B11:F11</f>
        <v>42930</v>
      </c>
      <c r="C10" s="331"/>
      <c r="D10" s="331"/>
      <c r="E10" s="331"/>
      <c r="F10" s="331"/>
      <c r="G10" s="214"/>
      <c r="H10" s="214"/>
      <c r="I10" s="214"/>
    </row>
    <row r="11" spans="1:9" s="36" customFormat="1" ht="24.75" x14ac:dyDescent="0.5">
      <c r="A11" s="38" t="s">
        <v>341</v>
      </c>
      <c r="B11" s="323">
        <f>D198</f>
        <v>0.9330357142857143</v>
      </c>
      <c r="C11" s="323"/>
      <c r="D11" s="323"/>
      <c r="E11" s="323"/>
      <c r="F11" s="323"/>
      <c r="G11" s="214"/>
      <c r="H11" s="214"/>
      <c r="I11" s="214"/>
    </row>
    <row r="12" spans="1:9" s="36" customFormat="1" ht="22.5" x14ac:dyDescent="0.45">
      <c r="A12" s="35"/>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41"/>
      <c r="C15" s="41"/>
      <c r="D15" s="41"/>
    </row>
    <row r="16" spans="1:9" ht="19.5" x14ac:dyDescent="0.4">
      <c r="A16" s="324" t="s">
        <v>0</v>
      </c>
      <c r="B16" s="325"/>
      <c r="C16" s="325"/>
      <c r="D16" s="325"/>
      <c r="E16" s="325"/>
      <c r="F16" s="325"/>
    </row>
    <row r="17" spans="1:6" ht="33" x14ac:dyDescent="0.3">
      <c r="A17" s="41" t="s">
        <v>316</v>
      </c>
      <c r="B17" s="219">
        <v>1</v>
      </c>
      <c r="C17" s="219"/>
      <c r="D17" s="220" t="s">
        <v>508</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6" t="s">
        <v>38</v>
      </c>
      <c r="B22" s="327"/>
      <c r="C22" s="328"/>
      <c r="D22" s="213">
        <f>SUM(B17:C21)</f>
        <v>9</v>
      </c>
    </row>
    <row r="23" spans="1:6" x14ac:dyDescent="0.3">
      <c r="A23" s="320" t="s">
        <v>342</v>
      </c>
      <c r="B23" s="321"/>
      <c r="C23" s="322"/>
      <c r="D23" s="64">
        <f>D22/(COUNT(B17:C21)*2)</f>
        <v>0.9</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548</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0" t="s">
        <v>38</v>
      </c>
      <c r="B32" s="321"/>
      <c r="C32" s="322"/>
      <c r="D32" s="212">
        <f>SUM(B26:C31)</f>
        <v>11</v>
      </c>
    </row>
    <row r="33" spans="1:7" x14ac:dyDescent="0.3">
      <c r="A33" s="320" t="s">
        <v>342</v>
      </c>
      <c r="B33" s="321"/>
      <c r="C33" s="322"/>
      <c r="D33" s="64">
        <f>D32/(COUNT(B26:C31)*2)</f>
        <v>0.91666666666666663</v>
      </c>
    </row>
    <row r="34" spans="1:7" s="50" customFormat="1" x14ac:dyDescent="0.3">
      <c r="A34" s="54"/>
      <c r="B34" s="55"/>
      <c r="C34" s="55"/>
      <c r="D34" s="56"/>
    </row>
    <row r="35" spans="1:7" s="50" customFormat="1" ht="19.5" x14ac:dyDescent="0.4">
      <c r="A35" s="329" t="s">
        <v>246</v>
      </c>
      <c r="B35" s="330"/>
      <c r="C35" s="330"/>
      <c r="D35" s="330"/>
      <c r="E35" s="330"/>
      <c r="F35" s="330"/>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41">
        <v>2</v>
      </c>
      <c r="C39" s="41"/>
      <c r="D39" s="223"/>
      <c r="E39" s="219"/>
      <c r="F39" s="219"/>
    </row>
    <row r="40" spans="1:7" s="50" customFormat="1" x14ac:dyDescent="0.3">
      <c r="A40" s="41" t="s">
        <v>340</v>
      </c>
      <c r="B40" s="41">
        <v>2</v>
      </c>
      <c r="C40" s="41"/>
      <c r="D40" s="223"/>
      <c r="E40" s="219"/>
      <c r="F40" s="219"/>
    </row>
    <row r="41" spans="1:7" s="50" customFormat="1" x14ac:dyDescent="0.3">
      <c r="A41" s="320" t="s">
        <v>38</v>
      </c>
      <c r="B41" s="321"/>
      <c r="C41" s="322"/>
      <c r="D41" s="212">
        <f>SUM(B36:C40)</f>
        <v>10</v>
      </c>
      <c r="E41" s="37"/>
      <c r="F41" s="37"/>
    </row>
    <row r="42" spans="1:7" s="50" customFormat="1" x14ac:dyDescent="0.3">
      <c r="A42" s="320" t="s">
        <v>342</v>
      </c>
      <c r="B42" s="321"/>
      <c r="C42" s="322"/>
      <c r="D42" s="64">
        <f>D41/(COUNT(B36:C40)*2)</f>
        <v>1</v>
      </c>
      <c r="E42" s="37"/>
      <c r="F42" s="37"/>
    </row>
    <row r="43" spans="1:7" s="50" customFormat="1" x14ac:dyDescent="0.3">
      <c r="A43" s="89"/>
      <c r="B43" s="90"/>
      <c r="C43" s="90"/>
      <c r="D43" s="91"/>
    </row>
    <row r="44" spans="1:7" ht="19.5" x14ac:dyDescent="0.4">
      <c r="A44" s="335" t="s">
        <v>21</v>
      </c>
      <c r="B44" s="336"/>
      <c r="C44" s="336"/>
      <c r="D44" s="336"/>
      <c r="E44" s="336"/>
      <c r="F44" s="336"/>
    </row>
    <row r="45" spans="1:7" x14ac:dyDescent="0.3">
      <c r="A45" s="41" t="s">
        <v>317</v>
      </c>
      <c r="B45" s="219">
        <v>2</v>
      </c>
      <c r="C45" s="219"/>
      <c r="D45" s="223"/>
      <c r="E45" s="219"/>
      <c r="F45" s="219"/>
    </row>
    <row r="46" spans="1:7" x14ac:dyDescent="0.3">
      <c r="A46" s="41" t="s">
        <v>92</v>
      </c>
      <c r="B46" s="219">
        <v>2</v>
      </c>
      <c r="C46" s="219"/>
      <c r="D46" s="223"/>
      <c r="E46" s="219"/>
      <c r="F46" s="219"/>
    </row>
    <row r="47" spans="1:7" ht="33" x14ac:dyDescent="0.3">
      <c r="A47" s="41" t="s">
        <v>262</v>
      </c>
      <c r="B47" s="219">
        <v>1</v>
      </c>
      <c r="C47" s="219"/>
      <c r="D47" s="220" t="s">
        <v>550</v>
      </c>
      <c r="E47" s="219"/>
      <c r="F47" s="219"/>
    </row>
    <row r="48" spans="1:7" x14ac:dyDescent="0.3">
      <c r="A48" s="41" t="s">
        <v>24</v>
      </c>
      <c r="B48" s="219">
        <v>2</v>
      </c>
      <c r="C48" s="219"/>
      <c r="D48" s="220"/>
      <c r="E48" s="219"/>
      <c r="F48" s="219"/>
    </row>
    <row r="49" spans="1:6" x14ac:dyDescent="0.3">
      <c r="A49" s="41" t="s">
        <v>93</v>
      </c>
      <c r="B49" s="219">
        <v>2</v>
      </c>
      <c r="C49" s="219"/>
      <c r="D49" s="220" t="s">
        <v>551</v>
      </c>
      <c r="E49" s="219"/>
      <c r="F49" s="219"/>
    </row>
    <row r="50" spans="1:6" ht="18" x14ac:dyDescent="0.35">
      <c r="A50" s="75" t="s">
        <v>343</v>
      </c>
      <c r="B50" s="219">
        <v>2</v>
      </c>
      <c r="C50" s="246" t="str">
        <f>IF(B50=0, -5, "0")</f>
        <v>0</v>
      </c>
      <c r="D50" s="223"/>
      <c r="E50" s="219"/>
      <c r="F50" s="219"/>
    </row>
    <row r="51" spans="1:6" x14ac:dyDescent="0.3">
      <c r="A51" s="320" t="s">
        <v>38</v>
      </c>
      <c r="B51" s="321"/>
      <c r="C51" s="322"/>
      <c r="D51" s="212">
        <f>SUM(B45:C50)</f>
        <v>11</v>
      </c>
    </row>
    <row r="52" spans="1:6" x14ac:dyDescent="0.3">
      <c r="A52" s="320" t="s">
        <v>342</v>
      </c>
      <c r="B52" s="321"/>
      <c r="C52" s="322"/>
      <c r="D52" s="64">
        <f>D51/(COUNT(B45:C50)*2)</f>
        <v>0.91666666666666663</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1</v>
      </c>
      <c r="C55" s="246" t="str">
        <f>IF(B55=0, -5, "0")</f>
        <v>0</v>
      </c>
      <c r="D55" s="220" t="s">
        <v>471</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0" t="s">
        <v>38</v>
      </c>
      <c r="B62" s="321"/>
      <c r="C62" s="322"/>
      <c r="D62" s="212">
        <f>SUM(B55:C61)</f>
        <v>13</v>
      </c>
    </row>
    <row r="63" spans="1:6" x14ac:dyDescent="0.3">
      <c r="A63" s="320" t="s">
        <v>342</v>
      </c>
      <c r="B63" s="321"/>
      <c r="C63" s="322"/>
      <c r="D63" s="64">
        <f>D62/(COUNT(B55:C61)*2)</f>
        <v>0.9285714285714286</v>
      </c>
    </row>
    <row r="64" spans="1:6" s="50" customFormat="1" x14ac:dyDescent="0.3">
      <c r="A64" s="54"/>
      <c r="B64" s="55"/>
      <c r="C64" s="55"/>
      <c r="D64" s="56"/>
    </row>
    <row r="65" spans="1:6" ht="19.5" x14ac:dyDescent="0.4">
      <c r="A65" s="329" t="s">
        <v>143</v>
      </c>
      <c r="B65" s="330"/>
      <c r="C65" s="330"/>
      <c r="D65" s="330"/>
      <c r="E65" s="330"/>
      <c r="F65" s="330"/>
    </row>
    <row r="66" spans="1:6" ht="34.5" x14ac:dyDescent="0.4">
      <c r="A66" s="41" t="s">
        <v>318</v>
      </c>
      <c r="B66" s="225">
        <v>1</v>
      </c>
      <c r="C66" s="226"/>
      <c r="D66" s="220" t="s">
        <v>471</v>
      </c>
      <c r="E66" s="227"/>
      <c r="F66" s="219"/>
    </row>
    <row r="67" spans="1:6" ht="100.5" x14ac:dyDescent="0.4">
      <c r="A67" s="41" t="s">
        <v>319</v>
      </c>
      <c r="B67" s="225">
        <v>1</v>
      </c>
      <c r="C67" s="226"/>
      <c r="D67" s="220" t="s">
        <v>510</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1</v>
      </c>
      <c r="C79" s="246" t="str">
        <f>IF(B79=0, -5, "0")</f>
        <v>0</v>
      </c>
      <c r="D79" s="232" t="s">
        <v>532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0" t="s">
        <v>38</v>
      </c>
      <c r="B83" s="321"/>
      <c r="C83" s="322"/>
      <c r="D83" s="212">
        <f>SUM(B66:C82)</f>
        <v>21</v>
      </c>
    </row>
    <row r="84" spans="1:6" x14ac:dyDescent="0.3">
      <c r="A84" s="320" t="s">
        <v>342</v>
      </c>
      <c r="B84" s="321"/>
      <c r="C84" s="322"/>
      <c r="D84" s="64">
        <f>D83/(COUNT(B66:C82)*2)</f>
        <v>0.875</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20" t="s">
        <v>38</v>
      </c>
      <c r="B101" s="321"/>
      <c r="C101" s="322"/>
      <c r="D101" s="212">
        <f>SUM(B87:C100)</f>
        <v>28</v>
      </c>
    </row>
    <row r="102" spans="1:6" x14ac:dyDescent="0.3">
      <c r="A102" s="320" t="s">
        <v>342</v>
      </c>
      <c r="B102" s="321"/>
      <c r="C102" s="322"/>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t="s">
        <v>538</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20" t="s">
        <v>38</v>
      </c>
      <c r="B117" s="321"/>
      <c r="C117" s="322"/>
      <c r="D117" s="212">
        <f>SUM(B106:C116)</f>
        <v>22</v>
      </c>
      <c r="E117" s="37"/>
      <c r="F117" s="37"/>
    </row>
    <row r="118" spans="1:6" s="50" customFormat="1" x14ac:dyDescent="0.3">
      <c r="A118" s="320" t="s">
        <v>342</v>
      </c>
      <c r="B118" s="321"/>
      <c r="C118" s="322"/>
      <c r="D118" s="64">
        <f>D117/(COUNT(B106:C116)*2)</f>
        <v>1</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543</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20" t="s">
        <v>38</v>
      </c>
      <c r="B132" s="321"/>
      <c r="C132" s="322"/>
      <c r="D132" s="212">
        <f>SUM(B121:C131)</f>
        <v>22</v>
      </c>
    </row>
    <row r="133" spans="1:6" x14ac:dyDescent="0.3">
      <c r="A133" s="320" t="s">
        <v>342</v>
      </c>
      <c r="B133" s="321"/>
      <c r="C133" s="322"/>
      <c r="D133" s="62">
        <f>D132/(COUNT(B121:C131)*2)</f>
        <v>1</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ht="33" x14ac:dyDescent="0.3">
      <c r="A145" s="51" t="s">
        <v>104</v>
      </c>
      <c r="B145" s="235">
        <v>1</v>
      </c>
      <c r="C145" s="220"/>
      <c r="D145" s="220" t="s">
        <v>512</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20" t="s">
        <v>38</v>
      </c>
      <c r="B148" s="321"/>
      <c r="C148" s="322"/>
      <c r="D148" s="212">
        <f>SUM(B136:C147)</f>
        <v>23</v>
      </c>
    </row>
    <row r="149" spans="1:6" x14ac:dyDescent="0.3">
      <c r="A149" s="320" t="s">
        <v>342</v>
      </c>
      <c r="B149" s="321"/>
      <c r="C149" s="322"/>
      <c r="D149" s="64">
        <f>D148/(COUNT(B136:C147)*2)</f>
        <v>0.95833333333333337</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1</v>
      </c>
      <c r="C155" s="246" t="str">
        <f>IF(B155=0, -5, "0")</f>
        <v>0</v>
      </c>
      <c r="D155" s="220" t="s">
        <v>477</v>
      </c>
      <c r="E155" s="219"/>
      <c r="F155" s="219"/>
    </row>
    <row r="156" spans="1:6" ht="18" x14ac:dyDescent="0.35">
      <c r="A156" s="75" t="s">
        <v>355</v>
      </c>
      <c r="B156" s="219">
        <v>2</v>
      </c>
      <c r="C156" s="246" t="str">
        <f>IF(B156=0, -5, "0")</f>
        <v>0</v>
      </c>
      <c r="D156" s="220"/>
      <c r="E156" s="219"/>
      <c r="F156" s="219"/>
    </row>
    <row r="157" spans="1:6" ht="33" x14ac:dyDescent="0.3">
      <c r="A157" s="195" t="s">
        <v>219</v>
      </c>
      <c r="B157" s="219">
        <v>1</v>
      </c>
      <c r="C157" s="219"/>
      <c r="D157" s="283" t="s">
        <v>478</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0" t="s">
        <v>38</v>
      </c>
      <c r="B160" s="327"/>
      <c r="C160" s="328"/>
      <c r="D160" s="213">
        <f>SUM(B152:C159)</f>
        <v>14</v>
      </c>
    </row>
    <row r="161" spans="1:6" x14ac:dyDescent="0.3">
      <c r="A161" s="320" t="s">
        <v>342</v>
      </c>
      <c r="B161" s="321"/>
      <c r="C161" s="322"/>
      <c r="D161" s="64">
        <f>D160/(COUNT(B152:C159)*2)</f>
        <v>0.875</v>
      </c>
    </row>
    <row r="162" spans="1:6" s="50" customFormat="1" x14ac:dyDescent="0.3">
      <c r="A162" s="54"/>
      <c r="B162" s="55"/>
      <c r="C162" s="57"/>
      <c r="D162" s="58"/>
    </row>
    <row r="163" spans="1:6" ht="19.5" x14ac:dyDescent="0.4">
      <c r="A163" s="329" t="s">
        <v>85</v>
      </c>
      <c r="B163" s="330"/>
      <c r="C163" s="330"/>
      <c r="D163" s="330"/>
      <c r="E163" s="330"/>
      <c r="F163" s="330"/>
    </row>
    <row r="164" spans="1:6" ht="33.75" x14ac:dyDescent="0.35">
      <c r="A164" s="75" t="s">
        <v>333</v>
      </c>
      <c r="B164" s="219">
        <v>1</v>
      </c>
      <c r="C164" s="246" t="str">
        <f>IF(B164=0, -5, "0")</f>
        <v>0</v>
      </c>
      <c r="D164" s="220" t="s">
        <v>461</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20" t="s">
        <v>38</v>
      </c>
      <c r="B168" s="321"/>
      <c r="C168" s="322"/>
      <c r="D168" s="212">
        <f>SUM(B164:C167)</f>
        <v>7</v>
      </c>
    </row>
    <row r="169" spans="1:6" x14ac:dyDescent="0.3">
      <c r="A169" s="320" t="s">
        <v>342</v>
      </c>
      <c r="B169" s="321"/>
      <c r="C169" s="322"/>
      <c r="D169" s="64">
        <f>D168/(COUNT(B164:C167)*2)</f>
        <v>0.875</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2</v>
      </c>
      <c r="C172" s="219"/>
      <c r="D172" s="245"/>
      <c r="E172" s="219"/>
      <c r="F172" s="219"/>
    </row>
    <row r="173" spans="1:6" ht="49.5" x14ac:dyDescent="0.3">
      <c r="A173" s="41" t="s">
        <v>96</v>
      </c>
      <c r="B173" s="219">
        <v>1</v>
      </c>
      <c r="C173" s="219"/>
      <c r="D173" s="220" t="s">
        <v>513</v>
      </c>
      <c r="E173" s="219"/>
      <c r="F173" s="219"/>
    </row>
    <row r="174" spans="1:6" ht="30" x14ac:dyDescent="0.3">
      <c r="A174" s="86" t="s">
        <v>220</v>
      </c>
      <c r="B174" s="219">
        <v>1</v>
      </c>
      <c r="C174" s="219"/>
      <c r="D174" s="250" t="s">
        <v>535</v>
      </c>
      <c r="E174" s="219"/>
      <c r="F174" s="219"/>
    </row>
    <row r="175" spans="1:6" x14ac:dyDescent="0.3">
      <c r="A175" s="41" t="s">
        <v>163</v>
      </c>
      <c r="B175" s="219">
        <v>2</v>
      </c>
      <c r="C175" s="219"/>
      <c r="D175" s="220"/>
      <c r="E175" s="220"/>
      <c r="F175" s="219"/>
    </row>
    <row r="176" spans="1:6" x14ac:dyDescent="0.3">
      <c r="A176" s="320" t="s">
        <v>38</v>
      </c>
      <c r="B176" s="321"/>
      <c r="C176" s="322"/>
      <c r="D176" s="212">
        <f>SUM(B172:C175)</f>
        <v>6</v>
      </c>
    </row>
    <row r="177" spans="1:6" x14ac:dyDescent="0.3">
      <c r="A177" s="320" t="s">
        <v>342</v>
      </c>
      <c r="B177" s="321"/>
      <c r="C177" s="322"/>
      <c r="D177" s="64">
        <f>D176/(COUNT(B172:C175)*2)</f>
        <v>0.75</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t="s">
        <v>487</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0" t="s">
        <v>38</v>
      </c>
      <c r="B185" s="321"/>
      <c r="C185" s="322"/>
      <c r="D185" s="212">
        <f>SUM(B180:C184)</f>
        <v>8</v>
      </c>
    </row>
    <row r="186" spans="1:6" x14ac:dyDescent="0.3">
      <c r="A186" s="320" t="s">
        <v>342</v>
      </c>
      <c r="B186" s="321"/>
      <c r="C186" s="322"/>
      <c r="D186" s="64">
        <f>D185/(COUNT(B180:C184)*2)</f>
        <v>0.8</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0" t="s">
        <v>38</v>
      </c>
      <c r="B193" s="321"/>
      <c r="C193" s="322"/>
      <c r="D193" s="96">
        <f>SUM(B189:C192)</f>
        <v>4</v>
      </c>
    </row>
    <row r="194" spans="1:4" x14ac:dyDescent="0.3">
      <c r="A194" s="320" t="s">
        <v>342</v>
      </c>
      <c r="B194" s="321"/>
      <c r="C194" s="322"/>
      <c r="D194" s="64">
        <f>D193/(COUNT(B189:C192)*2)</f>
        <v>1</v>
      </c>
    </row>
    <row r="196" spans="1:4" ht="18" x14ac:dyDescent="0.35">
      <c r="A196" s="120" t="s">
        <v>284</v>
      </c>
      <c r="B196" s="119"/>
      <c r="C196" s="119"/>
      <c r="D196" s="218">
        <v>0.37</v>
      </c>
    </row>
    <row r="197" spans="1:4" ht="22.5" x14ac:dyDescent="0.3">
      <c r="A197" s="70" t="s">
        <v>377</v>
      </c>
      <c r="B197" s="71"/>
      <c r="C197" s="72"/>
      <c r="D197" s="73">
        <f>SUM(D193,D185,D176,D168,D160,D62,D51,D32,D22,D117,D148,D132,D101,D83,D41)</f>
        <v>209</v>
      </c>
    </row>
    <row r="198" spans="1:4" ht="22.5" x14ac:dyDescent="0.3">
      <c r="A198" s="70" t="s">
        <v>378</v>
      </c>
      <c r="B198" s="71"/>
      <c r="C198" s="72"/>
      <c r="D198" s="74">
        <f>D197/(COUNT(B189:C192,B180:C184,B172:C175,B164:C167,B152:C159,B55:C61,B45:C50,B26:C31,B17:C21,B106:C116,B136:C147,B121:C131,B87:C100,B66:C82,B36:C40)*2)</f>
        <v>0.9330357142857143</v>
      </c>
    </row>
  </sheetData>
  <sheetProtection password="CDFE"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8"/>
      <c r="E1" s="308"/>
      <c r="F1" s="308"/>
      <c r="G1" s="308"/>
      <c r="H1" s="308"/>
      <c r="I1" s="30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9" t="s">
        <v>201</v>
      </c>
      <c r="B7" s="309"/>
      <c r="C7" s="309"/>
      <c r="D7" s="309"/>
      <c r="E7" s="309"/>
      <c r="F7" s="309"/>
      <c r="G7" s="211"/>
      <c r="H7" s="211"/>
      <c r="I7" s="211"/>
    </row>
    <row r="8" spans="1:9" ht="29.25" x14ac:dyDescent="0.5">
      <c r="A8" s="310" t="str">
        <f>'Page de garde'!D18</f>
        <v>Menzel Bourguiba</v>
      </c>
      <c r="B8" s="310"/>
      <c r="C8" s="310"/>
      <c r="D8" s="310"/>
      <c r="E8" s="310"/>
      <c r="F8" s="310"/>
      <c r="G8" s="214"/>
      <c r="H8" s="214"/>
      <c r="I8" s="211"/>
    </row>
    <row r="9" spans="1:9" ht="24.75" x14ac:dyDescent="0.5">
      <c r="A9" s="38" t="s">
        <v>44</v>
      </c>
      <c r="B9" s="311"/>
      <c r="C9" s="311"/>
      <c r="D9" s="311"/>
      <c r="E9" s="311"/>
      <c r="F9" s="311"/>
      <c r="G9" s="214"/>
      <c r="H9" s="214"/>
      <c r="I9" s="211"/>
    </row>
    <row r="10" spans="1:9" ht="24.75" x14ac:dyDescent="0.5">
      <c r="A10" s="39" t="s">
        <v>46</v>
      </c>
      <c r="B10" s="312"/>
      <c r="C10" s="312"/>
      <c r="D10" s="312"/>
      <c r="E10" s="312"/>
      <c r="F10" s="312"/>
      <c r="G10" s="214"/>
      <c r="H10" s="214"/>
      <c r="I10" s="211"/>
    </row>
    <row r="11" spans="1:9" ht="24.75" x14ac:dyDescent="0.5">
      <c r="A11" s="38" t="s">
        <v>45</v>
      </c>
      <c r="B11" s="307"/>
      <c r="C11" s="307"/>
      <c r="D11" s="307"/>
      <c r="E11" s="307"/>
      <c r="F11" s="307"/>
      <c r="G11" s="214"/>
      <c r="H11" s="214"/>
      <c r="I11" s="211"/>
    </row>
    <row r="12" spans="1:9" ht="24.75" x14ac:dyDescent="0.5">
      <c r="A12" s="38" t="s">
        <v>276</v>
      </c>
      <c r="B12" s="313">
        <f>D505</f>
        <v>0</v>
      </c>
      <c r="C12" s="313"/>
      <c r="D12" s="313"/>
      <c r="E12" s="313"/>
      <c r="F12" s="313"/>
      <c r="G12" s="214"/>
      <c r="H12" s="214"/>
      <c r="I12" s="211"/>
    </row>
    <row r="13" spans="1:9" ht="22.5" x14ac:dyDescent="0.45">
      <c r="A13" s="35"/>
      <c r="B13" s="36"/>
      <c r="C13" s="36"/>
      <c r="D13" s="314"/>
      <c r="E13" s="314"/>
      <c r="F13" s="314"/>
      <c r="G13" s="314"/>
      <c r="H13" s="314"/>
      <c r="I13" s="3"/>
    </row>
    <row r="14" spans="1:9" ht="16.5" customHeight="1" x14ac:dyDescent="0.3">
      <c r="A14" s="315" t="s">
        <v>32</v>
      </c>
      <c r="B14" s="316" t="s">
        <v>33</v>
      </c>
      <c r="C14" s="316"/>
      <c r="D14" s="316" t="s">
        <v>48</v>
      </c>
      <c r="E14" s="317" t="s">
        <v>358</v>
      </c>
      <c r="F14" s="316" t="s">
        <v>214</v>
      </c>
      <c r="G14" s="36"/>
      <c r="H14" s="36"/>
    </row>
    <row r="15" spans="1:9" ht="16.5" customHeight="1" x14ac:dyDescent="0.3">
      <c r="A15" s="315"/>
      <c r="B15" s="76" t="s">
        <v>36</v>
      </c>
      <c r="C15" s="76" t="s">
        <v>35</v>
      </c>
      <c r="D15" s="316"/>
      <c r="E15" s="317"/>
      <c r="F15" s="316"/>
      <c r="G15" s="36"/>
      <c r="H15" s="36"/>
    </row>
    <row r="16" spans="1:9" ht="18" x14ac:dyDescent="0.35">
      <c r="A16" s="304" t="s">
        <v>0</v>
      </c>
      <c r="B16" s="304"/>
      <c r="C16" s="304"/>
      <c r="D16" s="304"/>
      <c r="E16" s="304"/>
      <c r="F16" s="304"/>
      <c r="G16" s="36"/>
      <c r="H16" s="36"/>
    </row>
    <row r="17" spans="1:8" ht="18" x14ac:dyDescent="0.3">
      <c r="A17" s="180">
        <f>B11</f>
        <v>0</v>
      </c>
      <c r="B17" s="36"/>
      <c r="C17" s="36"/>
      <c r="D17" s="36"/>
      <c r="E17" s="36"/>
      <c r="F17" s="36"/>
      <c r="G17" s="36"/>
      <c r="H17" s="36"/>
    </row>
    <row r="18" spans="1:8" ht="18" x14ac:dyDescent="0.25">
      <c r="A18" s="318" t="s">
        <v>1</v>
      </c>
      <c r="B18" s="319"/>
      <c r="C18" s="319"/>
      <c r="D18" s="319"/>
      <c r="E18" s="319"/>
      <c r="F18" s="31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2" t="s">
        <v>18</v>
      </c>
      <c r="B26" s="303"/>
      <c r="C26" s="303"/>
      <c r="D26" s="303"/>
      <c r="E26" s="303"/>
      <c r="F26" s="30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1">
        <f>B11</f>
        <v>0</v>
      </c>
      <c r="B44" s="6"/>
      <c r="C44" s="7"/>
      <c r="D44" s="6"/>
    </row>
    <row r="45" spans="1:7" ht="16.5" x14ac:dyDescent="0.25">
      <c r="A45" s="305" t="s">
        <v>63</v>
      </c>
      <c r="B45" s="306"/>
      <c r="C45" s="306"/>
      <c r="D45" s="306"/>
      <c r="E45" s="306"/>
      <c r="F45" s="30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2" t="s">
        <v>65</v>
      </c>
      <c r="B57" s="303"/>
      <c r="C57" s="303"/>
      <c r="D57" s="303"/>
      <c r="E57" s="303"/>
      <c r="F57" s="30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2" t="s">
        <v>25</v>
      </c>
      <c r="B84" s="303"/>
      <c r="C84" s="303"/>
      <c r="D84" s="303"/>
      <c r="E84" s="303"/>
      <c r="F84" s="30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1">
        <f>B11</f>
        <v>0</v>
      </c>
      <c r="B100" s="6"/>
      <c r="C100" s="7"/>
      <c r="D100" s="6"/>
    </row>
    <row r="101" spans="1:6" ht="16.5" x14ac:dyDescent="0.25">
      <c r="A101" s="305" t="s">
        <v>63</v>
      </c>
      <c r="B101" s="306"/>
      <c r="C101" s="306"/>
      <c r="D101" s="306"/>
      <c r="E101" s="306"/>
      <c r="F101" s="30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2" t="s">
        <v>133</v>
      </c>
      <c r="B113" s="303"/>
      <c r="C113" s="303"/>
      <c r="D113" s="303"/>
      <c r="E113" s="303"/>
      <c r="F113" s="30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2" t="s">
        <v>73</v>
      </c>
      <c r="B137" s="303"/>
      <c r="C137" s="303"/>
      <c r="D137" s="303"/>
      <c r="E137" s="303"/>
      <c r="F137" s="30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1">
        <f>B11</f>
        <v>0</v>
      </c>
      <c r="B153" s="6"/>
      <c r="C153" s="7"/>
      <c r="D153" s="59"/>
    </row>
    <row r="154" spans="1:6" ht="16.5" x14ac:dyDescent="0.25">
      <c r="A154" s="305" t="s">
        <v>63</v>
      </c>
      <c r="B154" s="306"/>
      <c r="C154" s="306"/>
      <c r="D154" s="306"/>
      <c r="E154" s="306"/>
      <c r="F154" s="30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2" t="s">
        <v>134</v>
      </c>
      <c r="B166" s="303"/>
      <c r="C166" s="303"/>
      <c r="D166" s="303"/>
      <c r="E166" s="303"/>
      <c r="F166" s="30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7">
        <f>B11</f>
        <v>0</v>
      </c>
      <c r="B193" s="6"/>
      <c r="C193" s="7"/>
      <c r="D193" s="6"/>
    </row>
    <row r="194" spans="1:7" ht="18" x14ac:dyDescent="0.25">
      <c r="A194" s="302" t="s">
        <v>158</v>
      </c>
      <c r="B194" s="303"/>
      <c r="C194" s="303"/>
      <c r="D194" s="303"/>
      <c r="E194" s="303"/>
      <c r="F194" s="30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2" t="s">
        <v>76</v>
      </c>
      <c r="B209" s="303"/>
      <c r="C209" s="303"/>
      <c r="D209" s="303"/>
      <c r="E209" s="303"/>
      <c r="F209" s="30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2" t="s">
        <v>191</v>
      </c>
      <c r="B232" s="303"/>
      <c r="C232" s="303"/>
      <c r="D232" s="303"/>
      <c r="E232" s="303"/>
      <c r="F232" s="30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1">
        <f>B11</f>
        <v>0</v>
      </c>
      <c r="B249" s="6"/>
      <c r="C249" s="7"/>
      <c r="D249" s="6"/>
    </row>
    <row r="250" spans="1:6" s="3" customFormat="1" ht="18" x14ac:dyDescent="0.25">
      <c r="A250" s="302" t="s">
        <v>79</v>
      </c>
      <c r="B250" s="303"/>
      <c r="C250" s="303"/>
      <c r="D250" s="303"/>
      <c r="E250" s="303"/>
      <c r="F250" s="30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2" t="s">
        <v>81</v>
      </c>
      <c r="B266" s="303"/>
      <c r="C266" s="303"/>
      <c r="D266" s="303"/>
      <c r="E266" s="303"/>
      <c r="F266" s="30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0">
        <f>B11</f>
        <v>0</v>
      </c>
      <c r="B292" s="6"/>
      <c r="C292" s="7"/>
      <c r="D292" s="59"/>
    </row>
    <row r="293" spans="1:7" ht="18" x14ac:dyDescent="0.25">
      <c r="A293" s="302" t="s">
        <v>19</v>
      </c>
      <c r="B293" s="303"/>
      <c r="C293" s="303"/>
      <c r="D293" s="303"/>
      <c r="E293" s="303"/>
      <c r="F293" s="30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2" t="s">
        <v>122</v>
      </c>
      <c r="B305" s="303"/>
      <c r="C305" s="303"/>
      <c r="D305" s="303"/>
      <c r="E305" s="303"/>
      <c r="F305" s="30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1">
        <f>B11</f>
        <v>0</v>
      </c>
      <c r="B325" s="6"/>
      <c r="C325" s="7"/>
      <c r="D325" s="6"/>
    </row>
    <row r="326" spans="1:9" ht="18" x14ac:dyDescent="0.25">
      <c r="A326" s="302" t="s">
        <v>12</v>
      </c>
      <c r="B326" s="303"/>
      <c r="C326" s="303"/>
      <c r="D326" s="303"/>
      <c r="E326" s="303"/>
      <c r="F326" s="30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2" t="s">
        <v>25</v>
      </c>
      <c r="B339" s="303"/>
      <c r="C339" s="303"/>
      <c r="D339" s="303"/>
      <c r="E339" s="303"/>
      <c r="F339" s="30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1">
        <f>B11</f>
        <v>0</v>
      </c>
      <c r="B353" s="6"/>
      <c r="C353" s="7"/>
      <c r="D353" s="59"/>
    </row>
    <row r="354" spans="1:6" ht="16.5" x14ac:dyDescent="0.25">
      <c r="A354" s="305" t="s">
        <v>113</v>
      </c>
      <c r="B354" s="306"/>
      <c r="C354" s="306"/>
      <c r="D354" s="306"/>
      <c r="E354" s="306"/>
      <c r="F354" s="30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2" t="s">
        <v>25</v>
      </c>
      <c r="B366" s="303"/>
      <c r="C366" s="303"/>
      <c r="D366" s="303"/>
      <c r="E366" s="303"/>
      <c r="F366" s="30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2" t="s">
        <v>124</v>
      </c>
      <c r="B382" s="303"/>
      <c r="C382" s="303"/>
      <c r="D382" s="303"/>
      <c r="E382" s="303"/>
      <c r="F382" s="30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2" t="s">
        <v>29</v>
      </c>
      <c r="B391" s="303"/>
      <c r="C391" s="303"/>
      <c r="D391" s="303"/>
      <c r="E391" s="303"/>
      <c r="F391" s="30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4" t="s">
        <v>125</v>
      </c>
      <c r="B405" s="304"/>
      <c r="C405" s="304"/>
      <c r="D405" s="304"/>
      <c r="E405" s="304"/>
      <c r="F405" s="304"/>
    </row>
    <row r="406" spans="1:6" x14ac:dyDescent="0.25">
      <c r="A406" s="190">
        <f>B11</f>
        <v>0</v>
      </c>
      <c r="B406" s="6"/>
      <c r="C406" s="7"/>
      <c r="D406" s="6"/>
    </row>
    <row r="407" spans="1:6" ht="16.5" x14ac:dyDescent="0.25">
      <c r="A407" s="305" t="s">
        <v>19</v>
      </c>
      <c r="B407" s="306"/>
      <c r="C407" s="306"/>
      <c r="D407" s="306"/>
      <c r="E407" s="306"/>
      <c r="F407" s="30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5" t="s">
        <v>122</v>
      </c>
      <c r="B418" s="306"/>
      <c r="C418" s="306"/>
      <c r="D418" s="306"/>
      <c r="E418" s="306"/>
      <c r="F418" s="30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3">
        <f>+B11</f>
        <v>0</v>
      </c>
      <c r="B436" s="6"/>
      <c r="C436" s="7"/>
      <c r="D436" s="6"/>
    </row>
    <row r="437" spans="1:7" ht="18" x14ac:dyDescent="0.25">
      <c r="A437" s="302" t="s">
        <v>375</v>
      </c>
      <c r="B437" s="303"/>
      <c r="C437" s="303"/>
      <c r="D437" s="303"/>
      <c r="E437" s="303"/>
      <c r="F437" s="30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2" t="s">
        <v>31</v>
      </c>
      <c r="B444" s="303"/>
      <c r="C444" s="303"/>
      <c r="D444" s="303"/>
      <c r="E444" s="303"/>
      <c r="F444" s="30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2"/>
      <c r="E1" s="332"/>
      <c r="F1" s="332"/>
      <c r="G1" s="332"/>
      <c r="H1" s="332"/>
      <c r="I1" s="33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9" t="s">
        <v>52</v>
      </c>
      <c r="B6" s="309"/>
      <c r="C6" s="309"/>
      <c r="D6" s="309"/>
      <c r="E6" s="309"/>
      <c r="F6" s="309"/>
      <c r="G6" s="214"/>
      <c r="H6" s="214"/>
      <c r="I6" s="214"/>
    </row>
    <row r="7" spans="1:9" s="36" customFormat="1" ht="21.75" customHeight="1" x14ac:dyDescent="0.5">
      <c r="A7" s="310" t="str">
        <f>'A1 Exploitation'!A8:F8</f>
        <v>Menzel Bourguiba</v>
      </c>
      <c r="B7" s="310"/>
      <c r="C7" s="310"/>
      <c r="D7" s="310"/>
      <c r="E7" s="310"/>
      <c r="F7" s="310"/>
      <c r="G7" s="214"/>
      <c r="H7" s="214"/>
      <c r="I7" s="214"/>
    </row>
    <row r="8" spans="1:9" s="36" customFormat="1" ht="24.75" x14ac:dyDescent="0.5">
      <c r="A8" s="38" t="s">
        <v>44</v>
      </c>
      <c r="B8" s="333">
        <f>'A4 Exploitation'!B9:F9</f>
        <v>0</v>
      </c>
      <c r="C8" s="333"/>
      <c r="D8" s="333"/>
      <c r="E8" s="333"/>
      <c r="F8" s="333"/>
      <c r="G8" s="214"/>
      <c r="H8" s="214"/>
      <c r="I8" s="214"/>
    </row>
    <row r="9" spans="1:9" s="36" customFormat="1" ht="24.75" x14ac:dyDescent="0.5">
      <c r="A9" s="39" t="s">
        <v>46</v>
      </c>
      <c r="B9" s="334">
        <f>'A4 Exploitation'!B10:F10</f>
        <v>0</v>
      </c>
      <c r="C9" s="334"/>
      <c r="D9" s="334"/>
      <c r="E9" s="334"/>
      <c r="F9" s="334"/>
      <c r="G9" s="214"/>
      <c r="H9" s="214"/>
      <c r="I9" s="214"/>
    </row>
    <row r="10" spans="1:9" s="36" customFormat="1" ht="24.75" x14ac:dyDescent="0.5">
      <c r="A10" s="38" t="s">
        <v>45</v>
      </c>
      <c r="B10" s="331">
        <f>'A4 Exploitation'!B11:F11</f>
        <v>0</v>
      </c>
      <c r="C10" s="331"/>
      <c r="D10" s="331"/>
      <c r="E10" s="331"/>
      <c r="F10" s="331"/>
      <c r="G10" s="214"/>
      <c r="H10" s="214"/>
      <c r="I10" s="214"/>
    </row>
    <row r="11" spans="1:9" s="36" customFormat="1" ht="24.75" x14ac:dyDescent="0.5">
      <c r="A11" s="38" t="s">
        <v>341</v>
      </c>
      <c r="B11" s="341">
        <f>D198</f>
        <v>0</v>
      </c>
      <c r="C11" s="341"/>
      <c r="D11" s="341"/>
      <c r="E11" s="341"/>
      <c r="F11" s="341"/>
      <c r="G11" s="214"/>
      <c r="H11" s="214"/>
      <c r="I11" s="214"/>
    </row>
    <row r="12" spans="1:9" s="36" customFormat="1" ht="22.5" x14ac:dyDescent="0.45">
      <c r="A12" s="35"/>
      <c r="D12" s="314"/>
      <c r="E12" s="314"/>
      <c r="F12" s="314"/>
      <c r="G12" s="314"/>
      <c r="H12" s="314"/>
      <c r="I12" s="40"/>
    </row>
    <row r="13" spans="1:9" s="36" customFormat="1" ht="11.25" customHeight="1" x14ac:dyDescent="0.3">
      <c r="A13" s="315" t="s">
        <v>32</v>
      </c>
      <c r="B13" s="316" t="s">
        <v>33</v>
      </c>
      <c r="C13" s="316"/>
      <c r="D13" s="316" t="s">
        <v>48</v>
      </c>
      <c r="E13" s="316" t="s">
        <v>213</v>
      </c>
      <c r="F13" s="316" t="s">
        <v>214</v>
      </c>
    </row>
    <row r="14" spans="1:9" s="36" customFormat="1" ht="12.75" customHeight="1" x14ac:dyDescent="0.3">
      <c r="A14" s="315"/>
      <c r="B14" s="69" t="s">
        <v>36</v>
      </c>
      <c r="C14" s="69" t="s">
        <v>35</v>
      </c>
      <c r="D14" s="316"/>
      <c r="E14" s="316"/>
      <c r="F14" s="316"/>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20" t="s">
        <v>342</v>
      </c>
      <c r="B23" s="321"/>
      <c r="C23" s="322"/>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0" t="s">
        <v>38</v>
      </c>
      <c r="B32" s="321"/>
      <c r="C32" s="322"/>
      <c r="D32" s="212">
        <f>SUM(B26:C31)</f>
        <v>0</v>
      </c>
    </row>
    <row r="33" spans="1:6" x14ac:dyDescent="0.3">
      <c r="A33" s="320" t="s">
        <v>342</v>
      </c>
      <c r="B33" s="321"/>
      <c r="C33" s="322"/>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0" t="s">
        <v>38</v>
      </c>
      <c r="B41" s="321"/>
      <c r="C41" s="322"/>
      <c r="D41" s="212">
        <f>SUM(B36:C40)</f>
        <v>0</v>
      </c>
      <c r="E41" s="37"/>
      <c r="F41" s="37"/>
    </row>
    <row r="42" spans="1:6" s="50" customFormat="1" x14ac:dyDescent="0.3">
      <c r="A42" s="320" t="s">
        <v>342</v>
      </c>
      <c r="B42" s="321"/>
      <c r="C42" s="322"/>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0" t="s">
        <v>38</v>
      </c>
      <c r="B51" s="321"/>
      <c r="C51" s="322"/>
      <c r="D51" s="212">
        <f>SUM(B45:C50)</f>
        <v>0</v>
      </c>
    </row>
    <row r="52" spans="1:6" x14ac:dyDescent="0.3">
      <c r="A52" s="320" t="s">
        <v>342</v>
      </c>
      <c r="B52" s="321"/>
      <c r="C52" s="322"/>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0" t="s">
        <v>38</v>
      </c>
      <c r="B62" s="321"/>
      <c r="C62" s="322"/>
      <c r="D62" s="212">
        <f>SUM(B55:C61)</f>
        <v>0</v>
      </c>
    </row>
    <row r="63" spans="1:6" x14ac:dyDescent="0.3">
      <c r="A63" s="320" t="s">
        <v>342</v>
      </c>
      <c r="B63" s="321"/>
      <c r="C63" s="322"/>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0" t="s">
        <v>38</v>
      </c>
      <c r="B83" s="321"/>
      <c r="C83" s="322"/>
      <c r="D83" s="212">
        <f>SUM(B66:C82)</f>
        <v>0</v>
      </c>
    </row>
    <row r="84" spans="1:6" x14ac:dyDescent="0.3">
      <c r="A84" s="320" t="s">
        <v>342</v>
      </c>
      <c r="B84" s="321"/>
      <c r="C84" s="322"/>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0" t="s">
        <v>38</v>
      </c>
      <c r="B101" s="321"/>
      <c r="C101" s="322"/>
      <c r="D101" s="212">
        <f>SUM(B87:C100)</f>
        <v>0</v>
      </c>
    </row>
    <row r="102" spans="1:6" x14ac:dyDescent="0.3">
      <c r="A102" s="320" t="s">
        <v>342</v>
      </c>
      <c r="B102" s="321"/>
      <c r="C102" s="32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0" t="s">
        <v>38</v>
      </c>
      <c r="B117" s="321"/>
      <c r="C117" s="322"/>
      <c r="D117" s="212">
        <f>SUM(B106:C116)</f>
        <v>0</v>
      </c>
      <c r="E117" s="37"/>
      <c r="F117" s="37"/>
    </row>
    <row r="118" spans="1:6" s="50" customFormat="1" x14ac:dyDescent="0.3">
      <c r="A118" s="320" t="s">
        <v>342</v>
      </c>
      <c r="B118" s="321"/>
      <c r="C118" s="322"/>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20" t="s">
        <v>38</v>
      </c>
      <c r="B132" s="321"/>
      <c r="C132" s="322"/>
      <c r="D132" s="212">
        <f>SUM(B121:C131)</f>
        <v>0</v>
      </c>
    </row>
    <row r="133" spans="1:6" x14ac:dyDescent="0.3">
      <c r="A133" s="320" t="s">
        <v>342</v>
      </c>
      <c r="B133" s="321"/>
      <c r="C133" s="322"/>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0" t="s">
        <v>38</v>
      </c>
      <c r="B148" s="321"/>
      <c r="C148" s="322"/>
      <c r="D148" s="212">
        <f>SUM(B136:C147)</f>
        <v>0</v>
      </c>
    </row>
    <row r="149" spans="1:6" x14ac:dyDescent="0.3">
      <c r="A149" s="320" t="s">
        <v>342</v>
      </c>
      <c r="B149" s="321"/>
      <c r="C149" s="322"/>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0" t="s">
        <v>38</v>
      </c>
      <c r="B160" s="327"/>
      <c r="C160" s="328"/>
      <c r="D160" s="213">
        <f>SUM(B152:C159)</f>
        <v>0</v>
      </c>
    </row>
    <row r="161" spans="1:6" x14ac:dyDescent="0.3">
      <c r="A161" s="320" t="s">
        <v>342</v>
      </c>
      <c r="B161" s="321"/>
      <c r="C161" s="322"/>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0" t="s">
        <v>38</v>
      </c>
      <c r="B168" s="321"/>
      <c r="C168" s="322"/>
      <c r="D168" s="260">
        <f>SUM(B164:C167)</f>
        <v>0</v>
      </c>
      <c r="E168" s="36"/>
      <c r="F168" s="36"/>
    </row>
    <row r="169" spans="1:6" x14ac:dyDescent="0.3">
      <c r="A169" s="320" t="s">
        <v>342</v>
      </c>
      <c r="B169" s="321"/>
      <c r="C169" s="322"/>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0" t="s">
        <v>38</v>
      </c>
      <c r="B176" s="321"/>
      <c r="C176" s="322"/>
      <c r="D176" s="212">
        <f>SUM(B172:C175)</f>
        <v>0</v>
      </c>
    </row>
    <row r="177" spans="1:6" x14ac:dyDescent="0.3">
      <c r="A177" s="320" t="s">
        <v>342</v>
      </c>
      <c r="B177" s="321"/>
      <c r="C177" s="322"/>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0" t="s">
        <v>38</v>
      </c>
      <c r="B185" s="321"/>
      <c r="C185" s="322"/>
      <c r="D185" s="212">
        <f>SUM(B180:C184)</f>
        <v>0</v>
      </c>
    </row>
    <row r="186" spans="1:6" x14ac:dyDescent="0.3">
      <c r="A186" s="320" t="s">
        <v>342</v>
      </c>
      <c r="B186" s="321"/>
      <c r="C186" s="322"/>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0" t="s">
        <v>38</v>
      </c>
      <c r="B193" s="321"/>
      <c r="C193" s="322"/>
      <c r="D193" s="96">
        <f>SUM(B189:C192)</f>
        <v>0</v>
      </c>
    </row>
    <row r="194" spans="1:4" x14ac:dyDescent="0.3">
      <c r="A194" s="320" t="s">
        <v>342</v>
      </c>
      <c r="B194" s="321"/>
      <c r="C194" s="32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2017-07-19T08:34:45Z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