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hend 29 juin\HEND\uhd\Menzah 9\2019\"/>
    </mc:Choice>
  </mc:AlternateContent>
  <bookViews>
    <workbookView xWindow="0" yWindow="0" windowWidth="17820" windowHeight="7590" tabRatio="916" activeTab="1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F129" i="42"/>
  <c r="E129" i="42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C632" i="42"/>
  <c r="D639" i="42" s="1"/>
  <c r="D640" i="42" s="1"/>
  <c r="C626" i="42"/>
  <c r="D627" i="42" s="1"/>
  <c r="C625" i="42"/>
  <c r="C622" i="42"/>
  <c r="A613" i="42"/>
  <c r="C600" i="42"/>
  <c r="C596" i="42"/>
  <c r="C593" i="42"/>
  <c r="C586" i="42"/>
  <c r="C585" i="42"/>
  <c r="C583" i="42"/>
  <c r="C582" i="42"/>
  <c r="A574" i="42"/>
  <c r="D565" i="42"/>
  <c r="B565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D390" i="42" s="1"/>
  <c r="D391" i="42" s="1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D63" i="41" s="1"/>
  <c r="D64" i="41" s="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E366" i="40"/>
  <c r="D366" i="40" s="1"/>
  <c r="B366" i="40" s="1"/>
  <c r="F299" i="40"/>
  <c r="E299" i="40"/>
  <c r="F244" i="40"/>
  <c r="D244" i="40" s="1"/>
  <c r="B244" i="40" s="1"/>
  <c r="F244" i="38"/>
  <c r="D244" i="38" s="1"/>
  <c r="B244" i="38" s="1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D203" i="38" s="1"/>
  <c r="D204" i="38" s="1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25" i="36"/>
  <c r="B525" i="36" s="1"/>
  <c r="D129" i="36"/>
  <c r="D588" i="42" l="1"/>
  <c r="D589" i="42" s="1"/>
  <c r="D133" i="43"/>
  <c r="D134" i="43" s="1"/>
  <c r="D149" i="43"/>
  <c r="D150" i="43" s="1"/>
  <c r="D63" i="39"/>
  <c r="D64" i="39" s="1"/>
  <c r="D102" i="39"/>
  <c r="D103" i="39" s="1"/>
  <c r="D118" i="39"/>
  <c r="D119" i="39" s="1"/>
  <c r="D627" i="40"/>
  <c r="D245" i="40"/>
  <c r="D728" i="36"/>
  <c r="B43" i="29" s="1"/>
  <c r="D197" i="39"/>
  <c r="D203" i="40"/>
  <c r="D204" i="40" s="1"/>
  <c r="D344" i="40"/>
  <c r="D345" i="40" s="1"/>
  <c r="D424" i="40"/>
  <c r="B424" i="40" s="1"/>
  <c r="D425" i="40" s="1"/>
  <c r="D426" i="40" s="1"/>
  <c r="D525" i="40"/>
  <c r="B525" i="40" s="1"/>
  <c r="D526" i="40" s="1"/>
  <c r="D527" i="40" s="1"/>
  <c r="B126" i="29" s="1"/>
  <c r="D605" i="40"/>
  <c r="B605" i="40" s="1"/>
  <c r="D161" i="41"/>
  <c r="D162" i="41" s="1"/>
  <c r="D197" i="41"/>
  <c r="D203" i="42"/>
  <c r="D204" i="42" s="1"/>
  <c r="D650" i="42"/>
  <c r="D651" i="42" s="1"/>
  <c r="D129" i="42"/>
  <c r="B129" i="42" s="1"/>
  <c r="D130" i="42" s="1"/>
  <c r="D131" i="42" s="1"/>
  <c r="B64" i="29" s="1"/>
  <c r="E244" i="42"/>
  <c r="D84" i="43"/>
  <c r="D85" i="43" s="1"/>
  <c r="D102" i="43"/>
  <c r="D103" i="43" s="1"/>
  <c r="D118" i="43"/>
  <c r="D119" i="43" s="1"/>
  <c r="D566" i="42"/>
  <c r="D84" i="41"/>
  <c r="D85" i="41" s="1"/>
  <c r="D102" i="41"/>
  <c r="D103" i="41" s="1"/>
  <c r="D227" i="42"/>
  <c r="D228" i="42" s="1"/>
  <c r="D526" i="42"/>
  <c r="D527" i="42" s="1"/>
  <c r="B127" i="29" s="1"/>
  <c r="D63" i="43"/>
  <c r="D64" i="43" s="1"/>
  <c r="D197" i="43"/>
  <c r="D195" i="43"/>
  <c r="D721" i="42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672" i="42"/>
  <c r="D673" i="42" s="1"/>
  <c r="B154" i="29" s="1"/>
  <c r="D300" i="42"/>
  <c r="D301" i="42" s="1"/>
  <c r="D425" i="42"/>
  <c r="D609" i="42"/>
  <c r="D610" i="42" s="1"/>
  <c r="B145" i="29" s="1"/>
  <c r="D44" i="42"/>
  <c r="B721" i="42"/>
  <c r="D722" i="42" s="1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303" i="40"/>
  <c r="D304" i="40" s="1"/>
  <c r="B90" i="29" s="1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198" i="39"/>
  <c r="D199" i="39" s="1"/>
  <c r="D245" i="38"/>
  <c r="D227" i="38"/>
  <c r="D228" i="38" s="1"/>
  <c r="D344" i="38"/>
  <c r="D345" i="38" s="1"/>
  <c r="D627" i="38"/>
  <c r="D721" i="38"/>
  <c r="B721" i="38" s="1"/>
  <c r="D722" i="38" s="1"/>
  <c r="D723" i="38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6" i="38"/>
  <c r="D248" i="38"/>
  <c r="D249" i="38" s="1"/>
  <c r="B80" i="29" s="1"/>
  <c r="D588" i="38"/>
  <c r="D589" i="38" s="1"/>
  <c r="D725" i="38" l="1"/>
  <c r="D726" i="38" s="1"/>
  <c r="B171" i="29" s="1"/>
  <c r="D370" i="38"/>
  <c r="D371" i="38" s="1"/>
  <c r="B98" i="29" s="1"/>
  <c r="D368" i="38"/>
  <c r="D569" i="38"/>
  <c r="D570" i="38" s="1"/>
  <c r="B134" i="29" s="1"/>
  <c r="D567" i="38"/>
  <c r="D301" i="38"/>
  <c r="D303" i="38"/>
  <c r="D304" i="38" s="1"/>
  <c r="B89" i="29" s="1"/>
  <c r="D428" i="38"/>
  <c r="D429" i="38" s="1"/>
  <c r="B107" i="29" s="1"/>
  <c r="D426" i="38"/>
  <c r="D473" i="38"/>
  <c r="D475" i="38"/>
  <c r="D476" i="38" s="1"/>
  <c r="B116" i="29" s="1"/>
  <c r="D672" i="38"/>
  <c r="D673" i="38" s="1"/>
  <c r="B152" i="29" s="1"/>
  <c r="D370" i="40"/>
  <c r="D371" i="40" s="1"/>
  <c r="B99" i="29" s="1"/>
  <c r="D198" i="43"/>
  <c r="D199" i="43" s="1"/>
  <c r="B11" i="39"/>
  <c r="B180" i="29"/>
  <c r="D198" i="41"/>
  <c r="D199" i="41" s="1"/>
  <c r="D606" i="38"/>
  <c r="D607" i="38" s="1"/>
  <c r="B129" i="38"/>
  <c r="D130" i="38" s="1"/>
  <c r="D131" i="38" s="1"/>
  <c r="B62" i="29" s="1"/>
  <c r="B185" i="38"/>
  <c r="D186" i="38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D187" i="38" l="1"/>
  <c r="B71" i="29" s="1"/>
  <c r="D729" i="38"/>
  <c r="D730" i="38" s="1"/>
  <c r="B35" i="29" s="1"/>
  <c r="B11" i="41"/>
  <c r="B181" i="29"/>
  <c r="B11" i="43"/>
  <c r="B182" i="29"/>
  <c r="D729" i="42"/>
  <c r="D730" i="42" s="1"/>
  <c r="D726" i="42"/>
  <c r="B173" i="29" s="1"/>
  <c r="D726" i="40"/>
  <c r="B172" i="29" s="1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<sst xmlns="http://schemas.openxmlformats.org/spreadsheetml/2006/main" count="5575" uniqueCount="529">
  <si>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</si>
  <si>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</si>
  <si>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</si>
  <si>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</si>
  <si>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</si>
  <si>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</si>
  <si>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</si>
  <si>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</si>
  <si>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</si>
  <si>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</si>
  <si>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</si>
  <si>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</si>
  <si>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</si>
  <si>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</si>
  <si>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</si>
  <si>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</si>
  <si>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</si>
  <si>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</si>
  <si>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</si>
  <si>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</si>
  <si>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</si>
  <si>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</si>
  <si>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</si>
  <si>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</si>
  <si>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</si>
  <si>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</si>
  <si>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</si>
  <si>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</si>
  <si>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</si>
  <si>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</si>
  <si>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</si>
  <si>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</si>
  <si>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</si>
  <si>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</si>
  <si>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</si>
  <si>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</si>
  <si>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</si>
  <si>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</si>
  <si>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</si>
  <si>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</si>
  <si>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</si>
  <si>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</si>
  <si>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</si>
  <si>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</si>
  <si>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</si>
  <si>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</si>
  <si>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</si>
  <si>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</si>
  <si>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</si>
  <si>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</si>
  <si>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</si>
  <si>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</si>
  <si>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</si>
  <si>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</si>
  <si>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</si>
  <si>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</si>
  <si>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</si>
  <si>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</si>
  <si>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</si>
  <si>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</si>
  <si>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</si>
  <si>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</si>
  <si>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</si>
  <si>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</si>
  <si>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</si>
  <si>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</si>
  <si>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</si>
  <si>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</si>
  <si>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</si>
  <si>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</si>
  <si>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</si>
  <si>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</si>
  <si>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</si>
  <si>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</si>
  <si>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</si>
  <si>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</si>
  <si>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</si>
  <si>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</si>
  <si>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</si>
  <si>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</si>
  <si>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</si>
  <si>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</si>
  <si>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</si>
  <si>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</si>
  <si>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</si>
  <si>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</si>
  <si>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</si>
  <si>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</si>
  <si>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</si>
  <si>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</si>
  <si>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</si>
  <si>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</si>
  <si>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</si>
  <si>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</si>
  <si>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</si>
  <si>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</si>
  <si>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</si>
  <si>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</si>
  <si>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</si>
  <si>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</si>
  <si>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</si>
  <si>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</si>
  <si>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</si>
  <si>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</si>
  <si>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</si>
  <si>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</si>
  <si>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</si>
  <si>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</si>
  <si>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</si>
  <si>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</si>
  <si>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</si>
  <si>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</si>
  <si>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</si>
  <si>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</si>
  <si>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</si>
  <si>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</si>
  <si>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</si>
  <si>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</si>
  <si>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</si>
  <si>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</si>
  <si>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</si>
  <si>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</si>
  <si>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</si>
  <si>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</si>
  <si>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</si>
  <si>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</si>
  <si>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</si>
  <si>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</si>
  <si>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</si>
  <si>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</si>
  <si>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</si>
  <si>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</si>
  <si>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</si>
  <si>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</si>
  <si>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</si>
  <si>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</si>
  <si>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</si>
  <si>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</si>
  <si>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</si>
  <si>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</si>
  <si>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</si>
  <si>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</si>
  <si>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</si>
  <si>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</si>
  <si>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</si>
  <si>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</si>
  <si>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</si>
  <si>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</si>
  <si>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</si>
  <si>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</si>
  <si>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</si>
  <si>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</si>
  <si>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</si>
  <si>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</si>
  <si>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</si>
  <si>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</si>
  <si>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</si>
  <si>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</si>
  <si>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</si>
  <si>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</si>
  <si>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</si>
  <si>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</si>
  <si>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</si>
  <si>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</si>
  <si>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</si>
  <si>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</si>
  <si>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</si>
  <si>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</si>
  <si>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</si>
  <si>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</si>
  <si>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</si>
  <si>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</si>
  <si>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</si>
  <si>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</si>
  <si>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</si>
  <si>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</si>
  <si>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</si>
  <si>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</si>
  <si>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</si>
  <si>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</si>
  <si>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</si>
  <si>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</si>
  <si>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</si>
  <si>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</si>
  <si>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</si>
  <si>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</si>
  <si>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</si>
  <si>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</si>
  <si>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</si>
  <si>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</si>
  <si>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</si>
  <si>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</si>
  <si>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</si>
  <si>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</si>
  <si>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</si>
  <si>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</si>
  <si>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</si>
  <si>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</si>
  <si>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</si>
  <si>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</si>
  <si>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</si>
  <si>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</si>
  <si>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</si>
  <si>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</si>
  <si>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</si>
  <si>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</si>
  <si>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</si>
  <si>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</si>
  <si>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</si>
  <si>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</si>
  <si>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</si>
  <si>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</si>
  <si>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</si>
  <si>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</si>
  <si>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</si>
  <si>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</si>
  <si>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</si>
  <si>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</si>
  <si>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</si>
  <si>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</si>
  <si>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</si>
  <si>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</si>
  <si>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</si>
  <si>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</si>
  <si>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</si>
  <si>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</si>
  <si>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</si>
  <si>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</si>
  <si>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</si>
  <si>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</si>
  <si>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</si>
  <si>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</si>
  <si>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</si>
  <si>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</si>
  <si>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</si>
  <si>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</si>
  <si>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</si>
  <si>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</si>
  <si>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</si>
  <si>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</si>
  <si>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</si>
  <si>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</si>
  <si>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</si>
  <si>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</si>
  <si>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</si>
  <si>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</si>
  <si>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</si>
  <si>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</si>
  <si>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</si>
  <si>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</si>
  <si>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</si>
  <si>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</si>
  <si>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</si>
  <si>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</si>
  <si>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</si>
  <si>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</si>
  <si>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</si>
  <si>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</si>
  <si>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</si>
  <si>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</si>
  <si>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</si>
  <si>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</si>
  <si>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</si>
  <si>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</si>
  <si>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</si>
  <si>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</si>
  <si>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</si>
  <si>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</si>
  <si>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</si>
  <si>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</si>
  <si>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</si>
  <si>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</si>
  <si>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</si>
  <si>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</si>
  <si>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</si>
  <si>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</si>
  <si>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</si>
  <si>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</si>
  <si>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</si>
  <si>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</si>
  <si>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</si>
  <si>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</si>
  <si>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</si>
  <si>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</si>
  <si>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</si>
  <si>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</si>
  <si>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</si>
  <si>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</si>
  <si>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</si>
  <si>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</si>
  <si>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</si>
  <si>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</si>
  <si>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</si>
  <si>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</si>
  <si>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</si>
  <si>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</si>
  <si>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</si>
  <si>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</si>
  <si>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</si>
  <si>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</si>
  <si>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</si>
  <si>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</si>
  <si>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</si>
  <si>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</si>
  <si>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</si>
  <si>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</si>
  <si>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</si>
  <si>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</si>
  <si>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</si>
  <si>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</si>
  <si>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</si>
  <si>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</si>
  <si>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</si>
  <si>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</si>
  <si>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</si>
  <si>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</si>
  <si>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</si>
  <si>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</si>
  <si>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</si>
  <si>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</si>
  <si>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</si>
  <si>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</si>
  <si>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</si>
  <si>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</si>
  <si>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</si>
  <si>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</si>
  <si>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</si>
  <si>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</si>
  <si>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</si>
  <si>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</si>
  <si>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</si>
  <si>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</si>
  <si>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</si>
  <si>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</si>
  <si>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</si>
  <si>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</si>
  <si>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</si>
  <si>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</si>
  <si>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</si>
  <si>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</si>
  <si>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</si>
  <si>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</si>
  <si>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</si>
  <si>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</si>
  <si>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</si>
  <si>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</si>
  <si>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</si>
  <si>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</si>
  <si>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</si>
  <si>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</si>
  <si>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</si>
  <si>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</si>
  <si>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</si>
  <si>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</si>
  <si>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</si>
  <si>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</si>
  <si>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</si>
  <si>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</si>
  <si>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</si>
  <si>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</si>
  <si>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</si>
  <si>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</si>
  <si>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</si>
  <si>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</si>
  <si>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</si>
  <si>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</si>
  <si>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</si>
  <si>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</si>
  <si>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</si>
  <si>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</si>
  <si>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</si>
  <si>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</si>
  <si>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</si>
  <si>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</si>
  <si>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</si>
  <si>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</si>
  <si>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</si>
  <si>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</si>
  <si>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</si>
  <si>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</si>
  <si>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</si>
  <si>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</si>
  <si>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</si>
  <si>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</si>
  <si>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</si>
  <si>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</si>
  <si>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</si>
  <si>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</si>
  <si>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</si>
  <si>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</si>
  <si>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</si>
  <si>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</si>
  <si>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</si>
  <si>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</si>
  <si>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</si>
  <si>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</si>
  <si>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</si>
  <si>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</si>
  <si>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</si>
  <si>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</si>
  <si>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</si>
  <si>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</si>
  <si>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</si>
  <si>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</si>
  <si>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</si>
  <si>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</si>
  <si>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</si>
  <si>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</si>
  <si>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</si>
  <si>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</si>
  <si>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</si>
  <si>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</si>
  <si>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</si>
  <si>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</si>
  <si>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</si>
  <si>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</si>
  <si>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</si>
  <si>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</si>
  <si>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</si>
  <si>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</si>
  <si>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</si>
  <si>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</si>
  <si>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</si>
  <si>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</si>
  <si>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</si>
  <si>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</si>
  <si>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</si>
  <si>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</si>
  <si>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</si>
  <si>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</si>
  <si>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</si>
  <si>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</si>
  <si>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</si>
  <si>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</si>
  <si>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</si>
  <si>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</si>
  <si>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</si>
  <si>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</si>
  <si>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</si>
  <si>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</si>
  <si>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</si>
  <si>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</si>
  <si>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</si>
  <si>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</si>
  <si>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</si>
  <si>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</si>
  <si>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</si>
  <si>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</si>
  <si>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</si>
  <si>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</si>
  <si>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</si>
  <si>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</si>
  <si>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</si>
  <si>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</si>
  <si>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</si>
  <si>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</si>
  <si>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</si>
  <si>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</si>
  <si>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</si>
  <si>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</si>
  <si>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</si>
  <si>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</si>
  <si>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</si>
  <si>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</si>
  <si>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</si>
  <si>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</si>
  <si>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</si>
  <si>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</si>
  <si>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</si>
  <si>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</si>
  <si>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</si>
  <si>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</si>
  <si>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</si>
  <si>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</si>
  <si>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</si>
  <si>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</si>
  <si>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Dr Hend KAMOUN</t>
  </si>
  <si>
    <t>Directeur du magasin et chefs rayons</t>
  </si>
  <si>
    <t>Menzah 9</t>
  </si>
  <si>
    <t>manque de classement des certificats de salubrité des poissons</t>
  </si>
  <si>
    <t>manque d'enregistrement du suivi de N/D</t>
  </si>
  <si>
    <t xml:space="preserve">Plafond présentant des traces d'infiltration d'eau.
Des ouvertures ont aussi été constatées à côté du rideau.
mur était défoncé au dessus du stock de sucre.
</t>
  </si>
  <si>
    <t>2 barquettes de produits eclair chocolat et foret noir ne portant pas l'étiquette fournisseur à l'envers de la barquette</t>
  </si>
  <si>
    <t>plafond non protégé</t>
  </si>
  <si>
    <t xml:space="preserve">revoir l’alimentarité du matériau en contact avec les aliments et qui tapisse le présentoir
</t>
  </si>
  <si>
    <t>poulet mariné dont la DLC est 23/02/19 a été entamé alors que la caisse de poulet dont la DLC est 22/02/19 n'a pas été entamée</t>
  </si>
  <si>
    <t>manque de suivi de la température du meuble réfrigéré des sandwichs</t>
  </si>
  <si>
    <t xml:space="preserve">traiteur: DLC des produits nuggets et sandwich jambon fleur des champs est 06/08/2021 sur étiquette balance malgré les mails envoyés par le chef rayon concernant cette anomalie
</t>
  </si>
  <si>
    <t>manque d'enregistrement du contrôle à la reception des produits de la mer livrés par l'entrepot apres 16h.
Nous avons constaté plusieurs refus réalisés par l'équipe de réception pour des  produits livrés par farah suite à des livraisons de produits surgelés et réfrigérés réalisés dans le meme engin</t>
  </si>
  <si>
    <t>absence de poignées pour la rôtissoire</t>
  </si>
  <si>
    <t>Les totaux et les casses ne sont pas enregistrés</t>
  </si>
  <si>
    <t>Les meubles neutres ne protègent pas les produits</t>
  </si>
  <si>
    <t>température du meuble vérifiée 8,6°C et celle affichée 5,9°C</t>
  </si>
  <si>
    <t>utilisation de produit de N/D non agrée pour le contact avec les denrées alimentaires et non agrée par carrefour</t>
  </si>
  <si>
    <t>les barquettes d’emballages ne sont pas entreposées à l ’envers</t>
  </si>
  <si>
    <t>non respect de la procédure de destruction des produits casses: entreposage des barquettes de volailles casses dans l’armoire réfrigérée des produits retours</t>
  </si>
  <si>
    <t>au niveau du meuble des volailles Chahia: surcharge du stand avec absence de séparation entre les différents produits ex: merguez, cailles
exposition des merguez sur les grilles de reprise d’air du meuble volailles Chahia</t>
  </si>
  <si>
    <t>assurer la séparation entre les différents types de produits</t>
  </si>
  <si>
    <t>Boucherie: la pédale de la  poubelle est cassée</t>
  </si>
  <si>
    <t>La portière du meuble LS ne ferme pas entièrement</t>
  </si>
  <si>
    <t>sol et coins sales au niveau du stand</t>
  </si>
  <si>
    <t>présence de traces de moisissures au niveau du mur
Planches de découpe sont usées et fissurées</t>
  </si>
  <si>
    <t>steak de dinde citron DLC carrefour 22/02/19 &gt;DLC FOURNISSEUR 21/02/19</t>
  </si>
  <si>
    <t>une barquette habra non retiré du linéaire dont la DLC 19/02/19</t>
  </si>
  <si>
    <t xml:space="preserve">Les étiquettes des produits panés ne présentent pas la liste des ingrédients (présence d'œufs, produits laitiers… qui sont allergènes)
</t>
  </si>
  <si>
    <t>Barbe non rasée pour le personnel chahia et carrefour</t>
  </si>
  <si>
    <t>Enregistrement erroné de tracabilité: sur la fiche de tracabilité du 15/02/19 présentation de volailles dont la DLC est 10/02/19 
manque l'enregistrement de la fiche de réception du 17/02/19</t>
  </si>
  <si>
    <t>manque le produit de désinfection pour le thermomètre</t>
  </si>
  <si>
    <t>port de bracelet par le personnel chahia</t>
  </si>
  <si>
    <t>le plan d'action des analyses est réalisé sur le plan d'action de l'audit</t>
  </si>
  <si>
    <t>pavé de saumon en emballage progressif portant une DLC carrefour 20/02/19 &gt;DLC Fournisseur 19/02/19</t>
  </si>
  <si>
    <t>absence de tracabilité pour les produits frais en emballage progressif</t>
  </si>
  <si>
    <t>La langue arabe est absente sur les balisages</t>
  </si>
  <si>
    <t>le jour de l'audit il y avait dans la chambre froide  la moitié d'un poisson saumon dont la DLC est 19/02/19</t>
  </si>
  <si>
    <t>caisses de pomme de terre sont tres sales</t>
  </si>
  <si>
    <t xml:space="preserve">Absence de couvercles de protection pour le rayon des épices avec des pelles manquantes pour certains articles </t>
  </si>
  <si>
    <t>port de bracelet par le personnel chahia et barbe non rasée</t>
  </si>
  <si>
    <t>personnel chahia ne dispose pas du dossier medical</t>
  </si>
  <si>
    <t>Absence du ticket des autorités pour le poinçonnage des balances</t>
  </si>
  <si>
    <t>Absence dans les sanitaires</t>
  </si>
  <si>
    <t>présence de traces de moisissures au niveau des grilles d'aspiration des sanitaires femmes</t>
  </si>
  <si>
    <t>le support du produit de N/D est démonté en boucherie et absent en poissonnerie
absence de centrale de N/D en boul/pat</t>
  </si>
  <si>
    <t>eau chaude absente en patisserie</t>
  </si>
  <si>
    <t>Local partiellement cloisonné</t>
  </si>
  <si>
    <t>Les siphons ne sont pas à fleur avec le sol (boucherie, PLS…)
Le branchement des canalisation en dessous des tables de travail traiteur n'est pas hermétique</t>
  </si>
  <si>
    <t>mise en œuvre partielle</t>
  </si>
  <si>
    <t>assurer la tracabilité des produits frais emballés</t>
  </si>
  <si>
    <t>renforcer la verification des DLC</t>
  </si>
  <si>
    <t xml:space="preserve">étiquetage (DLC et DF) illisible sur le bouchon de jus frais Boqueria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</si>
</sst>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9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b/>
      <sz val="18"/>
      <color rgb="FF0070C0"/>
      <name val="Century Gothic"/>
      <family val="2"/>
    </font>
    <font>
      <sz val="11"/>
      <color rgb="FF00000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4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41" fillId="0" borderId="4" xfId="0" applyFont="1" applyBorder="1" applyAlignment="1" applyProtection="1">
      <alignment wrapText="1"/>
      <protection locked="0"/>
    </xf>
    <xf numFmtId="0" fontId="37" fillId="0" borderId="2" xfId="0" applyFont="1" applyFill="1" applyBorder="1" applyAlignment="1" applyProtection="1">
      <alignment wrapText="1"/>
      <protection locked="0"/>
    </xf>
    <xf numFmtId="165" fontId="37" fillId="0" borderId="2" xfId="0" applyNumberFormat="1" applyFont="1" applyFill="1" applyBorder="1" applyAlignment="1" applyProtection="1">
      <alignment horizontal="left" wrapText="1"/>
      <protection hidden="1"/>
    </xf>
    <xf numFmtId="9" fontId="6" fillId="0" borderId="1" xfId="0" applyNumberFormat="1" applyFont="1" applyFill="1" applyBorder="1" applyAlignment="1" applyProtection="1">
      <alignment wrapText="1"/>
      <protection locked="0"/>
    </xf>
    <xf numFmtId="0" fontId="47" fillId="0" borderId="0" xfId="0" applyFont="1" applyAlignment="1">
      <alignment horizontal="justify" vertical="center" readingOrder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48" fillId="0" borderId="1" xfId="0" applyFont="1" applyBorder="1" applyAlignment="1" applyProtection="1">
      <alignment wrapText="1"/>
      <protection locked="0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0.88888888888888884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2800"/>
        <c:axId val="-343836816"/>
      </c:barChart>
      <c:catAx>
        <c:axId val="-34384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36816"/>
        <c:crosses val="autoZero"/>
        <c:auto val="1"/>
        <c:lblAlgn val="ctr"/>
        <c:lblOffset val="100"/>
        <c:noMultiLvlLbl val="0"/>
      </c:catAx>
      <c:valAx>
        <c:axId val="-343836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2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80093280"/>
        <c:axId val="-519000352"/>
      </c:barChart>
      <c:catAx>
        <c:axId val="-68009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19000352"/>
        <c:crosses val="autoZero"/>
        <c:auto val="1"/>
        <c:lblAlgn val="ctr"/>
        <c:lblOffset val="100"/>
        <c:noMultiLvlLbl val="0"/>
      </c:catAx>
      <c:valAx>
        <c:axId val="-519000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8009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73740336"/>
        <c:axId val="-673735440"/>
      </c:barChart>
      <c:catAx>
        <c:axId val="-67374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73735440"/>
        <c:crosses val="autoZero"/>
        <c:auto val="1"/>
        <c:lblAlgn val="ctr"/>
        <c:lblOffset val="100"/>
        <c:noMultiLvlLbl val="0"/>
      </c:catAx>
      <c:valAx>
        <c:axId val="-673735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7374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59136"/>
        <c:axId val="-336658592"/>
      </c:barChart>
      <c:catAx>
        <c:axId val="-33665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8592"/>
        <c:crosses val="autoZero"/>
        <c:auto val="1"/>
        <c:lblAlgn val="ctr"/>
        <c:lblOffset val="100"/>
        <c:noMultiLvlLbl val="0"/>
      </c:catAx>
      <c:valAx>
        <c:axId val="-336658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5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0.84210526315789469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47712"/>
        <c:axId val="-336648800"/>
      </c:barChart>
      <c:catAx>
        <c:axId val="-336647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48800"/>
        <c:crosses val="autoZero"/>
        <c:auto val="1"/>
        <c:lblAlgn val="ctr"/>
        <c:lblOffset val="100"/>
        <c:noMultiLvlLbl val="0"/>
      </c:catAx>
      <c:valAx>
        <c:axId val="-336648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47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50432"/>
        <c:axId val="-336661312"/>
      </c:barChart>
      <c:catAx>
        <c:axId val="-33665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61312"/>
        <c:crosses val="autoZero"/>
        <c:auto val="1"/>
        <c:lblAlgn val="ctr"/>
        <c:lblOffset val="100"/>
        <c:noMultiLvlLbl val="0"/>
      </c:catAx>
      <c:valAx>
        <c:axId val="-33666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50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0.87606837606837606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59680"/>
        <c:axId val="-336655872"/>
      </c:barChart>
      <c:catAx>
        <c:axId val="-33665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5872"/>
        <c:crosses val="autoZero"/>
        <c:auto val="1"/>
        <c:lblAlgn val="ctr"/>
        <c:lblOffset val="100"/>
        <c:noMultiLvlLbl val="0"/>
      </c:catAx>
      <c:valAx>
        <c:axId val="-336655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59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0.93175487465181062</c:v>
                </c:pt>
                <c:pt idx="1">
                  <c:v>-0.5</c:v>
                </c:pt>
                <c:pt idx="2">
                  <c:v>0</c:v>
                </c:pt>
                <c:pt idx="3">
                  <c:v>-0.5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62400"/>
        <c:axId val="-336647168"/>
      </c:barChart>
      <c:catAx>
        <c:axId val="-33666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47168"/>
        <c:crosses val="autoZero"/>
        <c:auto val="1"/>
        <c:lblAlgn val="ctr"/>
        <c:lblOffset val="100"/>
        <c:noMultiLvlLbl val="0"/>
      </c:catAx>
      <c:valAx>
        <c:axId val="-33664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6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0.9039116253600934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36651520"/>
        <c:axId val="-336660768"/>
        <c:extLst/>
      </c:barChart>
      <c:catAx>
        <c:axId val="-3366515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60768"/>
        <c:crosses val="autoZero"/>
        <c:auto val="1"/>
        <c:lblAlgn val="ctr"/>
        <c:lblOffset val="100"/>
        <c:noMultiLvlLbl val="0"/>
      </c:catAx>
      <c:valAx>
        <c:axId val="-33666076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1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0.60519999999999996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336652608"/>
        <c:axId val="-336652064"/>
        <c:extLst/>
      </c:barChart>
      <c:catAx>
        <c:axId val="-33665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2064"/>
        <c:crosses val="autoZero"/>
        <c:auto val="1"/>
        <c:lblAlgn val="ctr"/>
        <c:lblOffset val="100"/>
        <c:noMultiLvlLbl val="0"/>
      </c:catAx>
      <c:valAx>
        <c:axId val="-336652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-0.5</c:v>
                </c:pt>
                <c:pt idx="2">
                  <c:v>0</c:v>
                </c:pt>
                <c:pt idx="3">
                  <c:v>-0.5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5520"/>
        <c:axId val="-343844976"/>
      </c:barChart>
      <c:catAx>
        <c:axId val="-34384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44976"/>
        <c:crosses val="autoZero"/>
        <c:auto val="1"/>
        <c:lblAlgn val="ctr"/>
        <c:lblOffset val="100"/>
        <c:noMultiLvlLbl val="0"/>
      </c:catAx>
      <c:valAx>
        <c:axId val="-343844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0.98750000000000004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9328"/>
        <c:axId val="-343851504"/>
      </c:barChart>
      <c:catAx>
        <c:axId val="-343849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51504"/>
        <c:crosses val="autoZero"/>
        <c:auto val="1"/>
        <c:lblAlgn val="ctr"/>
        <c:lblOffset val="100"/>
        <c:noMultiLvlLbl val="0"/>
      </c:catAx>
      <c:valAx>
        <c:axId val="-343851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9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9872"/>
        <c:axId val="-343846608"/>
      </c:barChart>
      <c:catAx>
        <c:axId val="-343849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46608"/>
        <c:crosses val="autoZero"/>
        <c:auto val="1"/>
        <c:lblAlgn val="ctr"/>
        <c:lblOffset val="100"/>
        <c:noMultiLvlLbl val="0"/>
      </c:catAx>
      <c:valAx>
        <c:axId val="-34384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9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39536"/>
        <c:axId val="-343844432"/>
      </c:barChart>
      <c:catAx>
        <c:axId val="-343839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44432"/>
        <c:crosses val="autoZero"/>
        <c:auto val="1"/>
        <c:lblAlgn val="ctr"/>
        <c:lblOffset val="100"/>
        <c:noMultiLvlLbl val="0"/>
      </c:catAx>
      <c:valAx>
        <c:axId val="-343844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39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38144"/>
        <c:axId val="-445132704"/>
      </c:barChart>
      <c:catAx>
        <c:axId val="-44513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32704"/>
        <c:crosses val="autoZero"/>
        <c:auto val="1"/>
        <c:lblAlgn val="ctr"/>
        <c:lblOffset val="100"/>
        <c:noMultiLvlLbl val="0"/>
      </c:catAx>
      <c:valAx>
        <c:axId val="-445132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38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0.82499999999999996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37056"/>
        <c:axId val="-445130528"/>
      </c:barChart>
      <c:catAx>
        <c:axId val="-44513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30528"/>
        <c:crosses val="autoZero"/>
        <c:auto val="1"/>
        <c:lblAlgn val="ctr"/>
        <c:lblOffset val="100"/>
        <c:noMultiLvlLbl val="0"/>
      </c:catAx>
      <c:valAx>
        <c:axId val="-445130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37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33248"/>
        <c:axId val="-445136512"/>
      </c:barChart>
      <c:catAx>
        <c:axId val="-44513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36512"/>
        <c:crosses val="autoZero"/>
        <c:auto val="1"/>
        <c:lblAlgn val="ctr"/>
        <c:lblOffset val="100"/>
        <c:noMultiLvlLbl val="0"/>
      </c:catAx>
      <c:valAx>
        <c:axId val="-445136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3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27808"/>
        <c:axId val="-445126176"/>
      </c:barChart>
      <c:catAx>
        <c:axId val="-44512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26176"/>
        <c:crosses val="autoZero"/>
        <c:auto val="1"/>
        <c:lblAlgn val="ctr"/>
        <c:lblOffset val="100"/>
        <c:noMultiLvlLbl val="0"/>
      </c:catAx>
      <c:valAx>
        <c:axId val="-445126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27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zoomScaleSheetLayoutView="100" workbookViewId="0">
      <selection activeCell="G183" sqref="G183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29" t="s">
        <v>277</v>
      </c>
      <c r="B18" s="429"/>
      <c r="C18" s="429"/>
      <c r="D18" s="430" t="s">
        <v>478</v>
      </c>
      <c r="E18" s="430"/>
      <c r="F18" s="430"/>
      <c r="G18" s="430"/>
      <c r="H18" s="430"/>
      <c r="I18" s="430"/>
      <c r="J18" s="430"/>
      <c r="K18" s="430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31" t="s">
        <v>278</v>
      </c>
      <c r="B21" s="431"/>
      <c r="C21" s="431"/>
      <c r="D21" s="431"/>
      <c r="E21" s="431"/>
      <c r="F21" s="431"/>
      <c r="G21" s="431"/>
      <c r="H21" s="431"/>
      <c r="I21" s="431"/>
      <c r="J21" s="431"/>
      <c r="K21" s="431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5" t="s">
        <v>280</v>
      </c>
      <c r="C23" s="425"/>
      <c r="D23" s="49"/>
      <c r="E23" s="49"/>
      <c r="F23" s="49"/>
      <c r="G23" s="49"/>
      <c r="H23" s="49"/>
      <c r="I23" s="49"/>
      <c r="J23" s="48" t="str">
        <f>D18</f>
        <v>Menzah 9</v>
      </c>
    </row>
    <row r="24" spans="1:11" ht="33" customHeight="1" x14ac:dyDescent="0.25">
      <c r="A24" s="57" t="s">
        <v>281</v>
      </c>
      <c r="B24" s="424">
        <f>AVERAGE('A1 Exploitation'!D730,'A1 Technique'!D199)</f>
        <v>0.9039116253600934</v>
      </c>
      <c r="C24" s="424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4" t="e">
        <f>AVERAGE('A2 Exploitation'!D730,'A2 Technique'!D199)</f>
        <v>#DIV/0!</v>
      </c>
      <c r="C25" s="424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4" t="e">
        <f>AVERAGE('A3 Exploitation'!D730,'A3 Technique'!D199)</f>
        <v>#DIV/0!</v>
      </c>
      <c r="C26" s="424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4" t="e">
        <f>AVERAGE('A4 Exploitation'!D730,'A4 Technique'!D199)</f>
        <v>#DIV/0!</v>
      </c>
      <c r="C27" s="424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4"/>
      <c r="C28" s="424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4"/>
      <c r="C29" s="424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5" t="s">
        <v>287</v>
      </c>
      <c r="C33" s="425"/>
      <c r="D33" s="49"/>
      <c r="E33" s="49"/>
      <c r="F33" s="49"/>
      <c r="G33" s="49"/>
      <c r="H33" s="49"/>
      <c r="I33" s="49"/>
      <c r="J33" s="48" t="str">
        <f>D18</f>
        <v>Menzah 9</v>
      </c>
    </row>
    <row r="34" spans="1:10" ht="33" customHeight="1" x14ac:dyDescent="0.25">
      <c r="A34" s="57" t="s">
        <v>281</v>
      </c>
      <c r="B34" s="424">
        <f>'A1 Exploitation'!D730</f>
        <v>0.93175487465181062</v>
      </c>
      <c r="C34" s="424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4">
        <f>'A2 Exploitation'!D730</f>
        <v>-0.5</v>
      </c>
      <c r="C35" s="424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4" t="e">
        <f>'A3 Exploitation'!D730</f>
        <v>#DIV/0!</v>
      </c>
      <c r="C36" s="424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4">
        <f>'A4 Exploitation'!D730</f>
        <v>-0.5</v>
      </c>
      <c r="C37" s="424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4"/>
      <c r="C38" s="424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4"/>
      <c r="C39" s="424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8" t="s">
        <v>288</v>
      </c>
      <c r="C42" s="428"/>
      <c r="D42" s="49"/>
      <c r="E42" s="49"/>
      <c r="F42" s="49"/>
      <c r="G42" s="49"/>
      <c r="H42" s="49"/>
      <c r="I42" s="49"/>
      <c r="J42" s="48" t="str">
        <f>D18</f>
        <v>Menzah 9</v>
      </c>
    </row>
    <row r="43" spans="1:10" ht="33" customHeight="1" x14ac:dyDescent="0.25">
      <c r="A43" s="57" t="s">
        <v>281</v>
      </c>
      <c r="B43" s="424">
        <f>AVERAGE('A1 Exploitation'!D728, 'A1 Technique'!D197)</f>
        <v>0.60519999999999996</v>
      </c>
      <c r="C43" s="424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4" t="e">
        <f>AVERAGE('A2 Exploitation'!D728, 'A2 Technique'!D197)</f>
        <v>#DIV/0!</v>
      </c>
      <c r="C44" s="424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4" t="e">
        <f>AVERAGE('A3 Exploitation'!D728, 'A3 Technique'!D197)</f>
        <v>#DIV/0!</v>
      </c>
      <c r="C45" s="424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4" t="e">
        <f>AVERAGE('A4 Exploitation'!D728, 'A4 Technique'!D197)</f>
        <v>#DIV/0!</v>
      </c>
      <c r="C46" s="424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4"/>
      <c r="C47" s="424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4"/>
      <c r="C48" s="424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5" t="s">
        <v>289</v>
      </c>
      <c r="C51" s="425"/>
      <c r="D51" s="49"/>
      <c r="E51" s="49"/>
      <c r="F51" s="49"/>
      <c r="G51" s="49"/>
      <c r="H51" s="49"/>
      <c r="I51" s="49"/>
      <c r="J51" s="48" t="str">
        <f>D18</f>
        <v>Menzah 9</v>
      </c>
    </row>
    <row r="52" spans="1:10" ht="33" customHeight="1" x14ac:dyDescent="0.25">
      <c r="A52" s="57" t="s">
        <v>281</v>
      </c>
      <c r="B52" s="427">
        <f>'A1 Exploitation'!D48</f>
        <v>0.88888888888888884</v>
      </c>
      <c r="C52" s="427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7" t="e">
        <f>'A2 Exploitation'!D48</f>
        <v>#DIV/0!</v>
      </c>
      <c r="C53" s="427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7" t="e">
        <f>'A3 Exploitation'!D48</f>
        <v>#DIV/0!</v>
      </c>
      <c r="C54" s="427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7" t="e">
        <f>'A4 Exploitation'!D48</f>
        <v>#DIV/0!</v>
      </c>
      <c r="C55" s="427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7"/>
      <c r="C56" s="427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7"/>
      <c r="C57" s="427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5" t="s">
        <v>290</v>
      </c>
      <c r="C60" s="425"/>
      <c r="D60" s="49"/>
      <c r="E60" s="49"/>
      <c r="F60" s="49"/>
      <c r="G60" s="49"/>
      <c r="H60" s="49"/>
      <c r="I60" s="49"/>
      <c r="J60" s="48" t="str">
        <f>D18</f>
        <v>Menzah 9</v>
      </c>
    </row>
    <row r="61" spans="1:10" ht="33" customHeight="1" x14ac:dyDescent="0.25">
      <c r="A61" s="57" t="s">
        <v>281</v>
      </c>
      <c r="B61" s="424" t="e">
        <f>'A1 Exploitation'!D131</f>
        <v>#DIV/0!</v>
      </c>
      <c r="C61" s="424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4">
        <f>'A2 Exploitation'!D131</f>
        <v>-0.5</v>
      </c>
      <c r="C62" s="424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4" t="e">
        <f>'A3 Exploitation'!D131</f>
        <v>#DIV/0!</v>
      </c>
      <c r="C63" s="424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4">
        <f>'A4 Exploitation'!D131</f>
        <v>-0.5</v>
      </c>
      <c r="C64" s="424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4"/>
      <c r="C65" s="424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4"/>
      <c r="C66" s="424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5" t="s">
        <v>464</v>
      </c>
      <c r="C69" s="425"/>
      <c r="D69" s="49"/>
      <c r="E69" s="49"/>
      <c r="F69" s="49"/>
      <c r="G69" s="49"/>
      <c r="H69" s="49"/>
      <c r="I69" s="49"/>
      <c r="J69" s="48" t="str">
        <f>D18</f>
        <v>Menzah 9</v>
      </c>
    </row>
    <row r="70" spans="1:10" ht="33" customHeight="1" x14ac:dyDescent="0.25">
      <c r="A70" s="57" t="s">
        <v>281</v>
      </c>
      <c r="B70" s="424">
        <f>'A1 Exploitation'!D187</f>
        <v>0.98750000000000004</v>
      </c>
      <c r="C70" s="424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4" t="e">
        <f>'A2 Exploitation'!D187</f>
        <v>#DIV/0!</v>
      </c>
      <c r="C71" s="424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4" t="e">
        <f>'A3 Exploitation'!D187</f>
        <v>#DIV/0!</v>
      </c>
      <c r="C72" s="424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4" t="e">
        <f>'A4 Exploitation'!D187</f>
        <v>#DIV/0!</v>
      </c>
      <c r="C73" s="424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4"/>
      <c r="C74" s="424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4"/>
      <c r="C75" s="424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5" t="s">
        <v>465</v>
      </c>
      <c r="C78" s="425"/>
      <c r="D78" s="49"/>
      <c r="E78" s="49"/>
      <c r="F78" s="49"/>
      <c r="G78" s="49"/>
      <c r="H78" s="49"/>
      <c r="I78" s="49"/>
      <c r="J78" s="48" t="str">
        <f>D18</f>
        <v>Menzah 9</v>
      </c>
    </row>
    <row r="79" spans="1:10" ht="33" customHeight="1" x14ac:dyDescent="0.25">
      <c r="A79" s="57" t="s">
        <v>281</v>
      </c>
      <c r="B79" s="424">
        <f>'A1 Exploitation'!D249</f>
        <v>0.9375</v>
      </c>
      <c r="C79" s="424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4" t="e">
        <f>'A2 Exploitation'!D249</f>
        <v>#DIV/0!</v>
      </c>
      <c r="C80" s="424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4" t="e">
        <f>'A3 Exploitation'!D249</f>
        <v>#DIV/0!</v>
      </c>
      <c r="C81" s="424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4" t="e">
        <f>'A4 Exploitation'!D249</f>
        <v>#DIV/0!</v>
      </c>
      <c r="C82" s="424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4"/>
      <c r="C83" s="424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4"/>
      <c r="C84" s="424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5" t="s">
        <v>466</v>
      </c>
      <c r="C87" s="425"/>
      <c r="D87" s="49"/>
      <c r="E87" s="49"/>
      <c r="F87" s="49"/>
      <c r="G87" s="49"/>
      <c r="H87" s="49"/>
      <c r="I87" s="49"/>
      <c r="J87" s="48" t="str">
        <f>D18</f>
        <v>Menzah 9</v>
      </c>
    </row>
    <row r="88" spans="1:10" ht="33" customHeight="1" x14ac:dyDescent="0.25">
      <c r="A88" s="57" t="s">
        <v>281</v>
      </c>
      <c r="B88" s="424">
        <f>'A1 Exploitation'!D304</f>
        <v>1</v>
      </c>
      <c r="C88" s="424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4" t="e">
        <f>'A2 Exploitation'!D304</f>
        <v>#DIV/0!</v>
      </c>
      <c r="C89" s="424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4" t="e">
        <f>'A3 Exploitation'!D304</f>
        <v>#DIV/0!</v>
      </c>
      <c r="C90" s="424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4" t="e">
        <f>'A4 Exploitation'!D304</f>
        <v>#DIV/0!</v>
      </c>
      <c r="C91" s="424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4"/>
      <c r="C92" s="424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4"/>
      <c r="C93" s="424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5" t="s">
        <v>467</v>
      </c>
      <c r="C96" s="425"/>
      <c r="D96" s="49"/>
      <c r="E96" s="49"/>
      <c r="F96" s="49"/>
      <c r="G96" s="49"/>
      <c r="H96" s="49"/>
      <c r="I96" s="49"/>
      <c r="J96" s="48" t="str">
        <f>D18</f>
        <v>Menzah 9</v>
      </c>
    </row>
    <row r="97" spans="1:10" ht="33" customHeight="1" x14ac:dyDescent="0.25">
      <c r="A97" s="57" t="s">
        <v>281</v>
      </c>
      <c r="B97" s="424">
        <f>'A1 Exploitation'!D371</f>
        <v>0.83333333333333337</v>
      </c>
      <c r="C97" s="424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4" t="e">
        <f>'A2 Exploitation'!D371</f>
        <v>#DIV/0!</v>
      </c>
      <c r="C98" s="424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4" t="e">
        <f>'A3 Exploitation'!D371</f>
        <v>#DIV/0!</v>
      </c>
      <c r="C99" s="424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4" t="e">
        <f>'A4 Exploitation'!D371</f>
        <v>#DIV/0!</v>
      </c>
      <c r="C100" s="424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4"/>
      <c r="C101" s="424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4"/>
      <c r="C102" s="424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5" t="s">
        <v>468</v>
      </c>
      <c r="C105" s="425"/>
      <c r="D105" s="49"/>
      <c r="E105" s="49"/>
      <c r="F105" s="49"/>
      <c r="G105" s="49"/>
      <c r="H105" s="49"/>
      <c r="I105" s="49"/>
      <c r="J105" s="48" t="str">
        <f>D18</f>
        <v>Menzah 9</v>
      </c>
    </row>
    <row r="106" spans="1:10" ht="33" customHeight="1" x14ac:dyDescent="0.25">
      <c r="A106" s="57" t="s">
        <v>281</v>
      </c>
      <c r="B106" s="424">
        <f>'A1 Exploitation'!D429</f>
        <v>0.82499999999999996</v>
      </c>
      <c r="C106" s="424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4" t="e">
        <f>'A2 Exploitation'!D429</f>
        <v>#DIV/0!</v>
      </c>
      <c r="C107" s="424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4" t="e">
        <f>'A3 Exploitation'!D429</f>
        <v>#DIV/0!</v>
      </c>
      <c r="C108" s="424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4" t="e">
        <f>'A4 Exploitation'!D429</f>
        <v>#DIV/0!</v>
      </c>
      <c r="C109" s="424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4"/>
      <c r="C110" s="424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4"/>
      <c r="C111" s="424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5" t="s">
        <v>469</v>
      </c>
      <c r="C114" s="425"/>
      <c r="D114" s="49"/>
      <c r="E114" s="49"/>
      <c r="F114" s="49"/>
      <c r="G114" s="49"/>
      <c r="H114" s="49"/>
      <c r="I114" s="49"/>
      <c r="J114" s="48" t="str">
        <f>D18</f>
        <v>Menzah 9</v>
      </c>
    </row>
    <row r="115" spans="1:10" ht="33" customHeight="1" x14ac:dyDescent="0.25">
      <c r="A115" s="57" t="s">
        <v>281</v>
      </c>
      <c r="B115" s="424">
        <f>'A1 Exploitation'!D476</f>
        <v>0.96551724137931039</v>
      </c>
      <c r="C115" s="424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4" t="e">
        <f>'A2 Exploitation'!D476</f>
        <v>#DIV/0!</v>
      </c>
      <c r="C116" s="424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4" t="e">
        <f>'A3 Exploitation'!D476</f>
        <v>#DIV/0!</v>
      </c>
      <c r="C117" s="424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4" t="e">
        <f>'A4 Exploitation'!D476</f>
        <v>#DIV/0!</v>
      </c>
      <c r="C118" s="424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4"/>
      <c r="C119" s="424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4"/>
      <c r="C120" s="424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5" t="s">
        <v>470</v>
      </c>
      <c r="C123" s="425"/>
      <c r="D123" s="49"/>
      <c r="E123" s="49"/>
      <c r="F123" s="49"/>
      <c r="G123" s="49"/>
      <c r="H123" s="49"/>
      <c r="I123" s="49"/>
      <c r="J123" s="48" t="str">
        <f>D18</f>
        <v>Menzah 9</v>
      </c>
    </row>
    <row r="124" spans="1:10" ht="33" customHeight="1" x14ac:dyDescent="0.25">
      <c r="A124" s="57" t="s">
        <v>281</v>
      </c>
      <c r="B124" s="424" t="e">
        <f>'A1 Exploitation'!D527</f>
        <v>#DIV/0!</v>
      </c>
      <c r="C124" s="424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4" t="e">
        <f>'A2 Exploitation'!D527</f>
        <v>#DIV/0!</v>
      </c>
      <c r="C125" s="424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4" t="e">
        <f>'A3 Exploitation'!D527</f>
        <v>#DIV/0!</v>
      </c>
      <c r="C126" s="424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4" t="e">
        <f>'A4 Exploitation'!D527</f>
        <v>#DIV/0!</v>
      </c>
      <c r="C127" s="424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4"/>
      <c r="C128" s="424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4"/>
      <c r="C129" s="424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5" t="s">
        <v>471</v>
      </c>
      <c r="C132" s="425"/>
      <c r="D132" s="49"/>
      <c r="E132" s="49"/>
      <c r="F132" s="49"/>
      <c r="G132" s="49"/>
      <c r="H132" s="49"/>
      <c r="I132" s="49"/>
      <c r="J132" s="48" t="str">
        <f>D18</f>
        <v>Menzah 9</v>
      </c>
    </row>
    <row r="133" spans="1:10" ht="33" customHeight="1" x14ac:dyDescent="0.25">
      <c r="A133" s="57" t="s">
        <v>281</v>
      </c>
      <c r="B133" s="424">
        <f>'A1 Exploitation'!D570</f>
        <v>0.95833333333333337</v>
      </c>
      <c r="C133" s="424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4" t="e">
        <f>'A2 Exploitation'!D570</f>
        <v>#DIV/0!</v>
      </c>
      <c r="C134" s="424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4" t="e">
        <f>'A3 Exploitation'!D570</f>
        <v>#DIV/0!</v>
      </c>
      <c r="C135" s="424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4" t="e">
        <f>'A4 Exploitation'!D570</f>
        <v>#DIV/0!</v>
      </c>
      <c r="C136" s="424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4"/>
      <c r="C137" s="424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4"/>
      <c r="C138" s="424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5" t="s">
        <v>291</v>
      </c>
      <c r="C141" s="425"/>
      <c r="D141" s="49"/>
      <c r="E141" s="49"/>
      <c r="F141" s="49"/>
      <c r="G141" s="49"/>
      <c r="H141" s="49"/>
      <c r="I141" s="49"/>
      <c r="J141" s="48" t="str">
        <f>D18</f>
        <v>Menzah 9</v>
      </c>
    </row>
    <row r="142" spans="1:10" ht="33" customHeight="1" x14ac:dyDescent="0.25">
      <c r="A142" s="57" t="s">
        <v>281</v>
      </c>
      <c r="B142" s="424">
        <f>'A1 Exploitation'!D610</f>
        <v>1</v>
      </c>
      <c r="C142" s="424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4" t="e">
        <f>'A2 Exploitation'!D610</f>
        <v>#DIV/0!</v>
      </c>
      <c r="C143" s="424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4" t="e">
        <f>'A3 Exploitation'!D610</f>
        <v>#DIV/0!</v>
      </c>
      <c r="C144" s="424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4" t="e">
        <f>'A4 Exploitation'!D610</f>
        <v>#DIV/0!</v>
      </c>
      <c r="C145" s="424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4"/>
      <c r="C146" s="424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4"/>
      <c r="C147" s="424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5" t="s">
        <v>292</v>
      </c>
      <c r="C150" s="425"/>
      <c r="D150" s="49"/>
      <c r="E150" s="49"/>
      <c r="F150" s="49"/>
      <c r="G150" s="49"/>
      <c r="H150" s="49"/>
      <c r="I150" s="49"/>
      <c r="J150" s="48" t="str">
        <f>D18</f>
        <v>Menzah 9</v>
      </c>
    </row>
    <row r="151" spans="1:10" ht="33" customHeight="1" x14ac:dyDescent="0.25">
      <c r="A151" s="57" t="s">
        <v>281</v>
      </c>
      <c r="B151" s="424">
        <f>'A1 Exploitation'!D673</f>
        <v>1</v>
      </c>
      <c r="C151" s="424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4" t="e">
        <f>'A2 Exploitation'!D673</f>
        <v>#DIV/0!</v>
      </c>
      <c r="C152" s="424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4" t="e">
        <f>'A3 Exploitation'!D673</f>
        <v>#DIV/0!</v>
      </c>
      <c r="C153" s="424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4" t="e">
        <f>'A4 Exploitation'!D673</f>
        <v>#DIV/0!</v>
      </c>
      <c r="C154" s="424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4"/>
      <c r="C155" s="424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4"/>
      <c r="C156" s="424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6"/>
      <c r="C159" s="426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5" t="s">
        <v>472</v>
      </c>
      <c r="C160" s="425"/>
      <c r="D160" s="49"/>
      <c r="E160" s="49"/>
      <c r="F160" s="49"/>
      <c r="G160" s="49"/>
      <c r="H160" s="49"/>
      <c r="I160" s="49"/>
      <c r="J160" s="48" t="str">
        <f>D18</f>
        <v>Menzah 9</v>
      </c>
    </row>
    <row r="161" spans="1:10" ht="33" customHeight="1" x14ac:dyDescent="0.25">
      <c r="A161" s="57" t="s">
        <v>281</v>
      </c>
      <c r="B161" s="424">
        <f>'A1 Exploitation'!D702</f>
        <v>0.84210526315789469</v>
      </c>
      <c r="C161" s="424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4" t="e">
        <f>'A2 Exploitation'!D702</f>
        <v>#DIV/0!</v>
      </c>
      <c r="C162" s="424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4" t="e">
        <f>'A3 Exploitation'!D702</f>
        <v>#DIV/0!</v>
      </c>
      <c r="C163" s="424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4" t="e">
        <f>'A4 Exploitation'!D702</f>
        <v>#DIV/0!</v>
      </c>
      <c r="C164" s="424"/>
    </row>
    <row r="165" spans="1:10" ht="33" customHeight="1" x14ac:dyDescent="0.25">
      <c r="A165" s="56" t="s">
        <v>285</v>
      </c>
      <c r="B165" s="424"/>
      <c r="C165" s="424"/>
    </row>
    <row r="166" spans="1:10" ht="18" x14ac:dyDescent="0.25">
      <c r="A166" s="56" t="s">
        <v>286</v>
      </c>
      <c r="B166" s="424"/>
      <c r="C166" s="424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5" t="s">
        <v>473</v>
      </c>
      <c r="C169" s="425"/>
      <c r="J169" s="48" t="str">
        <f>D18</f>
        <v>Menzah 9</v>
      </c>
    </row>
    <row r="170" spans="1:10" ht="33" customHeight="1" x14ac:dyDescent="0.25">
      <c r="A170" s="57" t="s">
        <v>281</v>
      </c>
      <c r="B170" s="424">
        <f>'A1 Exploitation'!D726</f>
        <v>1</v>
      </c>
      <c r="C170" s="424"/>
    </row>
    <row r="171" spans="1:10" ht="33" customHeight="1" x14ac:dyDescent="0.25">
      <c r="A171" s="56" t="s">
        <v>282</v>
      </c>
      <c r="B171" s="424" t="e">
        <f>'A2 Exploitation'!D726</f>
        <v>#DIV/0!</v>
      </c>
      <c r="C171" s="424"/>
    </row>
    <row r="172" spans="1:10" ht="33" customHeight="1" x14ac:dyDescent="0.25">
      <c r="A172" s="57" t="s">
        <v>283</v>
      </c>
      <c r="B172" s="424" t="e">
        <f>'A3 Exploitation'!D726</f>
        <v>#DIV/0!</v>
      </c>
      <c r="C172" s="424"/>
    </row>
    <row r="173" spans="1:10" ht="33" customHeight="1" x14ac:dyDescent="0.25">
      <c r="A173" s="57" t="s">
        <v>284</v>
      </c>
      <c r="B173" s="424" t="e">
        <f>'A4 Exploitation'!D726</f>
        <v>#DIV/0!</v>
      </c>
      <c r="C173" s="424"/>
    </row>
    <row r="174" spans="1:10" ht="33" customHeight="1" x14ac:dyDescent="0.25">
      <c r="A174" s="56" t="s">
        <v>285</v>
      </c>
      <c r="B174" s="424"/>
      <c r="C174" s="424"/>
    </row>
    <row r="175" spans="1:10" ht="18" x14ac:dyDescent="0.25">
      <c r="A175" s="56" t="s">
        <v>286</v>
      </c>
      <c r="B175" s="424"/>
      <c r="C175" s="424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5" t="s">
        <v>293</v>
      </c>
      <c r="C178" s="425"/>
      <c r="J178" s="48" t="str">
        <f>D18</f>
        <v>Menzah 9</v>
      </c>
    </row>
    <row r="179" spans="1:10" ht="33" customHeight="1" x14ac:dyDescent="0.25">
      <c r="A179" s="57" t="s">
        <v>281</v>
      </c>
      <c r="B179" s="424">
        <f>'A1 Technique'!D199</f>
        <v>0.87606837606837606</v>
      </c>
      <c r="C179" s="424"/>
    </row>
    <row r="180" spans="1:10" ht="33" customHeight="1" x14ac:dyDescent="0.25">
      <c r="A180" s="56" t="s">
        <v>282</v>
      </c>
      <c r="B180" s="424" t="e">
        <f>'A2 Technique'!D199</f>
        <v>#DIV/0!</v>
      </c>
      <c r="C180" s="424"/>
    </row>
    <row r="181" spans="1:10" ht="33" customHeight="1" x14ac:dyDescent="0.25">
      <c r="A181" s="57" t="s">
        <v>283</v>
      </c>
      <c r="B181" s="424" t="e">
        <f>'A3 Technique'!D199</f>
        <v>#DIV/0!</v>
      </c>
      <c r="C181" s="424"/>
    </row>
    <row r="182" spans="1:10" ht="33" customHeight="1" x14ac:dyDescent="0.25">
      <c r="A182" s="57" t="s">
        <v>284</v>
      </c>
      <c r="B182" s="424" t="e">
        <f>'A4 Technique'!D199</f>
        <v>#DIV/0!</v>
      </c>
      <c r="C182" s="424"/>
    </row>
    <row r="183" spans="1:10" ht="33" customHeight="1" x14ac:dyDescent="0.25">
      <c r="A183" s="56" t="s">
        <v>285</v>
      </c>
      <c r="B183" s="424"/>
      <c r="C183" s="424"/>
    </row>
    <row r="184" spans="1:10" ht="18" x14ac:dyDescent="0.25">
      <c r="A184" s="56" t="s">
        <v>286</v>
      </c>
      <c r="B184" s="424"/>
      <c r="C184" s="424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abSelected="1" view="pageBreakPreview" topLeftCell="A478" zoomScale="70" zoomScaleNormal="100" zoomScaleSheetLayoutView="70" workbookViewId="0">
      <selection activeCell="D456" sqref="D456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11"/>
      <c r="E1" s="511"/>
      <c r="F1" s="511"/>
      <c r="G1" s="511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12" t="s">
        <v>151</v>
      </c>
      <c r="B7" s="512"/>
      <c r="C7" s="512"/>
      <c r="D7" s="512"/>
      <c r="E7" s="512"/>
      <c r="F7" s="512"/>
      <c r="G7" s="111"/>
    </row>
    <row r="8" spans="1:7" ht="22.5" x14ac:dyDescent="0.45">
      <c r="A8" s="513" t="str">
        <f>'Page de garde'!D18</f>
        <v>Menzah 9</v>
      </c>
      <c r="B8" s="513"/>
      <c r="C8" s="513"/>
      <c r="D8" s="513"/>
      <c r="E8" s="513"/>
      <c r="F8" s="513"/>
      <c r="G8" s="111"/>
    </row>
    <row r="9" spans="1:7" ht="22.5" x14ac:dyDescent="0.45">
      <c r="A9" s="112" t="s">
        <v>39</v>
      </c>
      <c r="B9" s="514" t="s">
        <v>476</v>
      </c>
      <c r="C9" s="514"/>
      <c r="D9" s="514"/>
      <c r="E9" s="514"/>
      <c r="F9" s="514"/>
      <c r="G9" s="111"/>
    </row>
    <row r="10" spans="1:7" ht="22.5" x14ac:dyDescent="0.45">
      <c r="A10" s="113" t="s">
        <v>41</v>
      </c>
      <c r="B10" s="515" t="s">
        <v>477</v>
      </c>
      <c r="C10" s="515"/>
      <c r="D10" s="515"/>
      <c r="E10" s="515"/>
      <c r="F10" s="515"/>
      <c r="G10" s="111"/>
    </row>
    <row r="11" spans="1:7" ht="22.5" x14ac:dyDescent="0.45">
      <c r="A11" s="112" t="s">
        <v>40</v>
      </c>
      <c r="B11" s="510">
        <v>43514</v>
      </c>
      <c r="C11" s="510"/>
      <c r="D11" s="510"/>
      <c r="E11" s="510"/>
      <c r="F11" s="510"/>
      <c r="G11" s="111"/>
    </row>
    <row r="12" spans="1:7" ht="22.5" x14ac:dyDescent="0.45">
      <c r="A12" s="112" t="s">
        <v>200</v>
      </c>
      <c r="B12" s="516">
        <f>D730</f>
        <v>0.93175487465181062</v>
      </c>
      <c r="C12" s="516"/>
      <c r="D12" s="516"/>
      <c r="E12" s="516"/>
      <c r="F12" s="516"/>
      <c r="G12" s="111"/>
    </row>
    <row r="13" spans="1:7" ht="22.5" x14ac:dyDescent="0.45">
      <c r="A13" s="110"/>
      <c r="B13" s="108"/>
      <c r="C13" s="108"/>
      <c r="D13" s="511"/>
      <c r="E13" s="511"/>
      <c r="F13" s="511"/>
      <c r="G13" s="511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43514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6" t="s">
        <v>28</v>
      </c>
      <c r="B17" s="447" t="s">
        <v>29</v>
      </c>
      <c r="C17" s="447"/>
      <c r="D17" s="447" t="s">
        <v>42</v>
      </c>
      <c r="E17" s="448" t="s">
        <v>266</v>
      </c>
      <c r="F17" s="448" t="s">
        <v>300</v>
      </c>
      <c r="G17" s="114"/>
    </row>
    <row r="18" spans="1:8" ht="16.5" customHeight="1" x14ac:dyDescent="0.4">
      <c r="A18" s="446"/>
      <c r="B18" s="118" t="s">
        <v>32</v>
      </c>
      <c r="C18" s="118" t="s">
        <v>31</v>
      </c>
      <c r="D18" s="447"/>
      <c r="E18" s="448"/>
      <c r="F18" s="448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10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189" x14ac:dyDescent="0.4">
      <c r="A35" s="141" t="s">
        <v>400</v>
      </c>
      <c r="B35" s="122">
        <v>1</v>
      </c>
      <c r="C35" s="142" t="str">
        <f>IF(B35=0, -5, "0")</f>
        <v>0</v>
      </c>
      <c r="D35" s="123" t="s">
        <v>488</v>
      </c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3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1</v>
      </c>
      <c r="C41" s="122"/>
      <c r="D41" s="123" t="s">
        <v>480</v>
      </c>
      <c r="E41" s="124"/>
      <c r="F41" s="123"/>
      <c r="G41" s="114"/>
    </row>
    <row r="42" spans="1:7" s="258" customFormat="1" ht="53.25" customHeight="1" x14ac:dyDescent="0.4">
      <c r="A42" s="125" t="s">
        <v>406</v>
      </c>
      <c r="B42" s="122">
        <v>1</v>
      </c>
      <c r="C42" s="122"/>
      <c r="D42" s="123" t="s">
        <v>479</v>
      </c>
      <c r="E42" s="124"/>
      <c r="F42" s="123"/>
      <c r="G42" s="114"/>
    </row>
    <row r="43" spans="1:7" ht="89.25" customHeight="1" x14ac:dyDescent="0.4">
      <c r="A43" s="138" t="s">
        <v>422</v>
      </c>
      <c r="B43" s="415">
        <v>1</v>
      </c>
      <c r="C43" s="122"/>
      <c r="D43" s="411">
        <v>0.5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22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0.84615384615384615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32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0.88888888888888884</v>
      </c>
      <c r="E48" s="108"/>
      <c r="F48" s="114"/>
      <c r="G48" s="114"/>
    </row>
    <row r="49" spans="1:7" ht="21" x14ac:dyDescent="0.3">
      <c r="A49" s="434"/>
      <c r="B49" s="434"/>
      <c r="C49" s="434"/>
      <c r="D49" s="434"/>
      <c r="E49" s="434"/>
      <c r="F49" s="434"/>
      <c r="G49" s="434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43514</v>
      </c>
      <c r="B51" s="114"/>
      <c r="C51" s="135"/>
      <c r="D51" s="114"/>
      <c r="E51" s="108"/>
      <c r="F51" s="114"/>
      <c r="G51" s="114"/>
    </row>
    <row r="52" spans="1:7" ht="21" x14ac:dyDescent="0.4">
      <c r="A52" s="446" t="s">
        <v>28</v>
      </c>
      <c r="B52" s="447" t="s">
        <v>29</v>
      </c>
      <c r="C52" s="447"/>
      <c r="D52" s="447" t="s">
        <v>42</v>
      </c>
      <c r="E52" s="448" t="s">
        <v>266</v>
      </c>
      <c r="F52" s="448" t="s">
        <v>302</v>
      </c>
      <c r="G52" s="129"/>
    </row>
    <row r="53" spans="1:7" ht="21" x14ac:dyDescent="0.4">
      <c r="A53" s="446"/>
      <c r="B53" s="118" t="s">
        <v>32</v>
      </c>
      <c r="C53" s="118" t="s">
        <v>31</v>
      </c>
      <c r="D53" s="447"/>
      <c r="E53" s="448"/>
      <c r="F53" s="448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32"/>
      <c r="B64" s="433"/>
      <c r="C64" s="433"/>
      <c r="D64" s="433"/>
      <c r="E64" s="433"/>
      <c r="F64" s="433"/>
      <c r="G64" s="433"/>
    </row>
    <row r="65" spans="1:7" ht="43.5" customHeight="1" x14ac:dyDescent="0.4">
      <c r="A65" s="521" t="s">
        <v>351</v>
      </c>
      <c r="B65" s="521"/>
      <c r="C65" s="521"/>
      <c r="D65" s="521"/>
      <c r="E65" s="521"/>
      <c r="F65" s="521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41"/>
      <c r="B83" s="441"/>
      <c r="C83" s="441"/>
      <c r="D83" s="441"/>
      <c r="E83" s="441"/>
      <c r="F83" s="441"/>
      <c r="G83" s="441"/>
    </row>
    <row r="84" spans="1:7" ht="45" customHeight="1" x14ac:dyDescent="0.45">
      <c r="A84" s="522" t="s">
        <v>352</v>
      </c>
      <c r="B84" s="522"/>
      <c r="C84" s="522"/>
      <c r="D84" s="522"/>
      <c r="E84" s="522"/>
      <c r="F84" s="522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37"/>
      <c r="B103" s="435"/>
      <c r="C103" s="435"/>
      <c r="D103" s="435"/>
      <c r="E103" s="435"/>
      <c r="F103" s="442"/>
      <c r="G103" s="173"/>
    </row>
    <row r="104" spans="1:7" s="80" customFormat="1" ht="46.5" customHeight="1" x14ac:dyDescent="0.4">
      <c r="A104" s="521" t="s">
        <v>353</v>
      </c>
      <c r="B104" s="521"/>
      <c r="C104" s="521"/>
      <c r="D104" s="521"/>
      <c r="E104" s="521"/>
      <c r="F104" s="521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3"/>
      <c r="B111" s="444"/>
      <c r="C111" s="444"/>
      <c r="D111" s="444"/>
      <c r="E111" s="444"/>
      <c r="F111" s="445"/>
      <c r="G111" s="129"/>
    </row>
    <row r="112" spans="1:7" s="80" customFormat="1" ht="39.75" customHeight="1" x14ac:dyDescent="0.4">
      <c r="A112" s="521" t="s">
        <v>390</v>
      </c>
      <c r="B112" s="521"/>
      <c r="C112" s="521"/>
      <c r="D112" s="521"/>
      <c r="E112" s="521"/>
      <c r="F112" s="521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5"/>
      <c r="B120" s="435"/>
      <c r="C120" s="435"/>
      <c r="D120" s="435"/>
      <c r="E120" s="435"/>
      <c r="F120" s="435"/>
      <c r="G120" s="173"/>
    </row>
    <row r="121" spans="1:7" ht="22.5" x14ac:dyDescent="0.4">
      <c r="A121" s="521" t="s">
        <v>311</v>
      </c>
      <c r="B121" s="521"/>
      <c r="C121" s="521"/>
      <c r="D121" s="521"/>
      <c r="E121" s="521"/>
      <c r="F121" s="521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36"/>
      <c r="B132" s="436"/>
      <c r="C132" s="436"/>
      <c r="D132" s="436"/>
      <c r="E132" s="436"/>
      <c r="F132" s="436"/>
      <c r="G132" s="114"/>
    </row>
    <row r="133" spans="1:16384" ht="22.5" customHeight="1" x14ac:dyDescent="0.4">
      <c r="A133" s="523" t="s">
        <v>424</v>
      </c>
      <c r="B133" s="523"/>
      <c r="C133" s="523"/>
      <c r="D133" s="523"/>
      <c r="E133" s="523"/>
      <c r="F133" s="523"/>
      <c r="G133" s="114"/>
    </row>
    <row r="134" spans="1:16384" s="258" customFormat="1" ht="22.5" customHeight="1" x14ac:dyDescent="0.4">
      <c r="A134" s="524"/>
      <c r="B134" s="524"/>
      <c r="C134" s="524"/>
      <c r="D134" s="524"/>
      <c r="E134" s="524"/>
      <c r="F134" s="524"/>
      <c r="G134" s="114"/>
    </row>
    <row r="135" spans="1:16384" s="326" customFormat="1" ht="22.5" customHeight="1" x14ac:dyDescent="0.25">
      <c r="A135" s="446" t="s">
        <v>28</v>
      </c>
      <c r="B135" s="447" t="s">
        <v>29</v>
      </c>
      <c r="C135" s="447"/>
      <c r="D135" s="447" t="s">
        <v>42</v>
      </c>
      <c r="E135" s="448" t="s">
        <v>266</v>
      </c>
      <c r="F135" s="448" t="s">
        <v>302</v>
      </c>
    </row>
    <row r="136" spans="1:16384" s="326" customFormat="1" ht="22.5" customHeight="1" x14ac:dyDescent="0.25">
      <c r="A136" s="446"/>
      <c r="B136" s="118" t="s">
        <v>32</v>
      </c>
      <c r="C136" s="118" t="s">
        <v>31</v>
      </c>
      <c r="D136" s="447"/>
      <c r="E136" s="448"/>
      <c r="F136" s="448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525" t="s">
        <v>461</v>
      </c>
      <c r="B139" s="525"/>
      <c r="C139" s="525"/>
      <c r="D139" s="525"/>
      <c r="E139" s="525"/>
      <c r="F139" s="525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4" t="s">
        <v>350</v>
      </c>
      <c r="B147" s="474"/>
      <c r="C147" s="474"/>
      <c r="D147" s="474"/>
      <c r="E147" s="474"/>
      <c r="F147" s="474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437"/>
      <c r="B165" s="435"/>
      <c r="C165" s="435"/>
      <c r="D165" s="435"/>
      <c r="E165" s="435"/>
      <c r="F165" s="435"/>
      <c r="G165" s="114"/>
    </row>
    <row r="166" spans="1:7" s="258" customFormat="1" ht="32.25" customHeight="1" x14ac:dyDescent="0.4">
      <c r="A166" s="525" t="s">
        <v>462</v>
      </c>
      <c r="B166" s="525"/>
      <c r="C166" s="525"/>
      <c r="D166" s="525"/>
      <c r="E166" s="525"/>
      <c r="F166" s="525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84" x14ac:dyDescent="0.4">
      <c r="A172" s="125" t="s">
        <v>409</v>
      </c>
      <c r="B172" s="122">
        <v>1</v>
      </c>
      <c r="C172" s="125"/>
      <c r="D172" s="125" t="s">
        <v>482</v>
      </c>
      <c r="E172" s="123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438"/>
      <c r="B176" s="439"/>
      <c r="C176" s="439"/>
      <c r="D176" s="439"/>
      <c r="E176" s="439"/>
      <c r="F176" s="439"/>
      <c r="G176" s="114"/>
    </row>
    <row r="177" spans="1:7" ht="32.25" customHeight="1" x14ac:dyDescent="0.4">
      <c r="A177" s="525" t="s">
        <v>311</v>
      </c>
      <c r="B177" s="525"/>
      <c r="C177" s="525"/>
      <c r="D177" s="525"/>
      <c r="E177" s="525"/>
      <c r="F177" s="525"/>
      <c r="G177" s="114"/>
    </row>
    <row r="178" spans="1:7" ht="21" x14ac:dyDescent="0.4">
      <c r="A178" s="121" t="s">
        <v>348</v>
      </c>
      <c r="B178" s="122">
        <v>2</v>
      </c>
      <c r="C178" s="121"/>
      <c r="D178" s="123"/>
      <c r="E178" s="123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2</v>
      </c>
      <c r="C185" s="121"/>
      <c r="D185" s="411">
        <v>1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475"/>
      <c r="C186" s="476"/>
      <c r="D186" s="309">
        <f>SUM(B148:C164,B178:C185,B167:C175,B140:C145)</f>
        <v>79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0.98750000000000004</v>
      </c>
      <c r="E187" s="108"/>
      <c r="F187" s="114"/>
      <c r="G187" s="114"/>
    </row>
    <row r="188" spans="1:7" ht="21" x14ac:dyDescent="0.4">
      <c r="A188" s="440"/>
      <c r="B188" s="440"/>
      <c r="C188" s="440"/>
      <c r="D188" s="440"/>
      <c r="E188" s="440"/>
      <c r="F188" s="440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43514</v>
      </c>
      <c r="B190" s="114"/>
      <c r="C190" s="135"/>
      <c r="D190" s="114"/>
      <c r="E190" s="108"/>
      <c r="F190" s="114"/>
      <c r="G190" s="114"/>
    </row>
    <row r="191" spans="1:7" ht="21" x14ac:dyDescent="0.4">
      <c r="A191" s="446" t="s">
        <v>28</v>
      </c>
      <c r="B191" s="447" t="s">
        <v>29</v>
      </c>
      <c r="C191" s="447"/>
      <c r="D191" s="447" t="s">
        <v>42</v>
      </c>
      <c r="E191" s="448" t="s">
        <v>266</v>
      </c>
      <c r="F191" s="448" t="s">
        <v>302</v>
      </c>
      <c r="G191" s="114"/>
    </row>
    <row r="192" spans="1:7" ht="21" x14ac:dyDescent="0.4">
      <c r="A192" s="446"/>
      <c r="B192" s="118" t="s">
        <v>32</v>
      </c>
      <c r="C192" s="118" t="s">
        <v>31</v>
      </c>
      <c r="D192" s="447"/>
      <c r="E192" s="448"/>
      <c r="F192" s="448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84" x14ac:dyDescent="0.4">
      <c r="A202" s="164" t="s">
        <v>102</v>
      </c>
      <c r="B202" s="122">
        <v>1</v>
      </c>
      <c r="C202" s="165"/>
      <c r="D202" s="123" t="s">
        <v>485</v>
      </c>
      <c r="E202" s="124"/>
      <c r="F202" s="123"/>
      <c r="G202" s="114"/>
    </row>
    <row r="203" spans="1:7" ht="21" x14ac:dyDescent="0.4">
      <c r="A203" s="460" t="s">
        <v>34</v>
      </c>
      <c r="B203" s="461"/>
      <c r="C203" s="462"/>
      <c r="D203" s="130">
        <f>SUM(B195:C202)</f>
        <v>15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0.9375</v>
      </c>
      <c r="E204" s="108"/>
      <c r="F204" s="114"/>
      <c r="G204" s="114"/>
    </row>
    <row r="205" spans="1:7" ht="21" x14ac:dyDescent="0.4">
      <c r="A205" s="434"/>
      <c r="B205" s="434"/>
      <c r="C205" s="434"/>
      <c r="D205" s="434"/>
      <c r="E205" s="434"/>
      <c r="F205" s="434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1</v>
      </c>
      <c r="C216" s="198" t="str">
        <f>IF(B216=0, -5, "0")</f>
        <v>0</v>
      </c>
      <c r="D216" s="84" t="s">
        <v>490</v>
      </c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60" t="s">
        <v>34</v>
      </c>
      <c r="B227" s="461"/>
      <c r="C227" s="462"/>
      <c r="D227" s="148">
        <f>SUM(B207:C226)</f>
        <v>39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0.97499999999999998</v>
      </c>
      <c r="E228" s="108"/>
      <c r="F228" s="114"/>
      <c r="G228" s="114"/>
    </row>
    <row r="229" spans="1:7" ht="21" x14ac:dyDescent="0.4">
      <c r="A229" s="434"/>
      <c r="B229" s="434"/>
      <c r="C229" s="434"/>
      <c r="D229" s="434"/>
      <c r="E229" s="434"/>
      <c r="F229" s="434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84" x14ac:dyDescent="0.4">
      <c r="A232" s="138" t="s">
        <v>112</v>
      </c>
      <c r="B232" s="122">
        <v>1</v>
      </c>
      <c r="C232" s="122"/>
      <c r="D232" s="172" t="s">
        <v>484</v>
      </c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147" x14ac:dyDescent="0.4">
      <c r="A234" s="203" t="s">
        <v>117</v>
      </c>
      <c r="B234" s="122" t="s">
        <v>30</v>
      </c>
      <c r="C234" s="174"/>
      <c r="D234" s="204" t="s">
        <v>487</v>
      </c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7" t="s">
        <v>311</v>
      </c>
      <c r="B236" s="518"/>
      <c r="C236" s="518"/>
      <c r="D236" s="519"/>
      <c r="E236" s="128"/>
      <c r="F236" s="123"/>
      <c r="G236" s="129"/>
    </row>
    <row r="237" spans="1:7" s="80" customFormat="1" ht="51.75" customHeight="1" x14ac:dyDescent="0.4">
      <c r="A237" s="125" t="s">
        <v>329</v>
      </c>
      <c r="B237" s="122">
        <v>2</v>
      </c>
      <c r="C237" s="206"/>
      <c r="D237" s="123"/>
      <c r="E237" s="123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125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42" x14ac:dyDescent="0.4">
      <c r="A242" s="188" t="s">
        <v>328</v>
      </c>
      <c r="B242" s="122">
        <v>1</v>
      </c>
      <c r="C242" s="206"/>
      <c r="D242" s="128" t="s">
        <v>486</v>
      </c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1</v>
      </c>
      <c r="C244" s="166"/>
      <c r="D244" s="411">
        <v>0.75</v>
      </c>
      <c r="E244" s="147"/>
      <c r="F244" s="123"/>
      <c r="G244" s="114"/>
    </row>
    <row r="245" spans="1:7" ht="21" x14ac:dyDescent="0.4">
      <c r="A245" s="460" t="s">
        <v>34</v>
      </c>
      <c r="B245" s="461"/>
      <c r="C245" s="462"/>
      <c r="D245" s="130">
        <f>SUM(B231:C235,B237:C244)</f>
        <v>21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0.875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75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0.9375</v>
      </c>
      <c r="E249" s="108"/>
      <c r="F249" s="114"/>
      <c r="G249" s="114"/>
    </row>
    <row r="250" spans="1:7" ht="21" x14ac:dyDescent="0.4">
      <c r="A250" s="434"/>
      <c r="B250" s="434"/>
      <c r="C250" s="434"/>
      <c r="D250" s="434"/>
      <c r="E250" s="434"/>
      <c r="F250" s="434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43514</v>
      </c>
      <c r="B252" s="114"/>
      <c r="C252" s="135"/>
      <c r="D252" s="129"/>
      <c r="E252" s="108"/>
      <c r="F252" s="114"/>
      <c r="G252" s="114"/>
    </row>
    <row r="253" spans="1:7" ht="21" x14ac:dyDescent="0.4">
      <c r="A253" s="446" t="s">
        <v>28</v>
      </c>
      <c r="B253" s="447" t="s">
        <v>29</v>
      </c>
      <c r="C253" s="447"/>
      <c r="D253" s="447" t="s">
        <v>42</v>
      </c>
      <c r="E253" s="448" t="s">
        <v>266</v>
      </c>
      <c r="F253" s="448" t="s">
        <v>302</v>
      </c>
      <c r="G253" s="129"/>
    </row>
    <row r="254" spans="1:7" ht="21" x14ac:dyDescent="0.4">
      <c r="A254" s="446"/>
      <c r="B254" s="118" t="s">
        <v>32</v>
      </c>
      <c r="C254" s="118" t="s">
        <v>31</v>
      </c>
      <c r="D254" s="447"/>
      <c r="E254" s="448"/>
      <c r="F254" s="448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60" t="s">
        <v>34</v>
      </c>
      <c r="B265" s="461"/>
      <c r="C265" s="462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5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8"/>
      <c r="B290" s="468"/>
      <c r="C290" s="468"/>
      <c r="D290" s="468"/>
      <c r="E290" s="468"/>
      <c r="F290" s="468"/>
      <c r="G290" s="129"/>
    </row>
    <row r="291" spans="1:7" s="80" customFormat="1" ht="31.5" customHeight="1" x14ac:dyDescent="0.4">
      <c r="A291" s="520" t="s">
        <v>311</v>
      </c>
      <c r="B291" s="520"/>
      <c r="C291" s="520"/>
      <c r="D291" s="520"/>
      <c r="E291" s="520"/>
      <c r="F291" s="520"/>
      <c r="G291" s="129"/>
    </row>
    <row r="292" spans="1:7" s="80" customFormat="1" ht="48" customHeight="1" x14ac:dyDescent="0.4">
      <c r="A292" s="125" t="s">
        <v>329</v>
      </c>
      <c r="B292" s="122">
        <v>2</v>
      </c>
      <c r="C292" s="126"/>
      <c r="D292" s="123"/>
      <c r="E292" s="123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182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">
        <v>30</v>
      </c>
      <c r="C299" s="122"/>
      <c r="D299" s="411" t="s">
        <v>30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56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1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72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1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43514</v>
      </c>
      <c r="B307" s="114"/>
      <c r="C307" s="135"/>
      <c r="D307" s="114"/>
      <c r="E307" s="108"/>
      <c r="F307" s="114"/>
      <c r="G307" s="114"/>
    </row>
    <row r="308" spans="1:7" ht="21" x14ac:dyDescent="0.4">
      <c r="A308" s="446" t="s">
        <v>28</v>
      </c>
      <c r="B308" s="447" t="s">
        <v>29</v>
      </c>
      <c r="C308" s="447"/>
      <c r="D308" s="447" t="s">
        <v>42</v>
      </c>
      <c r="E308" s="448" t="s">
        <v>266</v>
      </c>
      <c r="F308" s="448" t="s">
        <v>302</v>
      </c>
      <c r="G308" s="129"/>
    </row>
    <row r="309" spans="1:7" ht="21" x14ac:dyDescent="0.4">
      <c r="A309" s="446"/>
      <c r="B309" s="118" t="s">
        <v>32</v>
      </c>
      <c r="C309" s="118" t="s">
        <v>31</v>
      </c>
      <c r="D309" s="447"/>
      <c r="E309" s="448"/>
      <c r="F309" s="448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84" x14ac:dyDescent="0.4">
      <c r="A324" s="138" t="s">
        <v>145</v>
      </c>
      <c r="B324" s="122">
        <v>1</v>
      </c>
      <c r="C324" s="143"/>
      <c r="D324" s="172" t="s">
        <v>501</v>
      </c>
      <c r="E324" s="124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42" x14ac:dyDescent="0.4">
      <c r="A329" s="121" t="s">
        <v>209</v>
      </c>
      <c r="B329" s="122">
        <v>1</v>
      </c>
      <c r="C329" s="122"/>
      <c r="D329" s="123" t="s">
        <v>494</v>
      </c>
      <c r="E329" s="124"/>
      <c r="F329" s="123"/>
      <c r="G329" s="114"/>
    </row>
    <row r="330" spans="1:7" ht="42" x14ac:dyDescent="0.4">
      <c r="A330" s="138" t="s">
        <v>142</v>
      </c>
      <c r="B330" s="122">
        <v>1</v>
      </c>
      <c r="C330" s="122"/>
      <c r="D330" s="123" t="s">
        <v>507</v>
      </c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126" x14ac:dyDescent="0.4">
      <c r="A337" s="168" t="s">
        <v>58</v>
      </c>
      <c r="B337" s="122">
        <v>1</v>
      </c>
      <c r="C337" s="174" t="str">
        <f>IF(B337=0, -5, "0")</f>
        <v>0</v>
      </c>
      <c r="D337" s="213" t="s">
        <v>506</v>
      </c>
      <c r="E337" s="123"/>
      <c r="F337" s="123"/>
      <c r="G337" s="129"/>
    </row>
    <row r="338" spans="1:7" ht="38.25" customHeight="1" x14ac:dyDescent="0.45">
      <c r="A338" s="290" t="s">
        <v>354</v>
      </c>
      <c r="B338" s="122">
        <v>1</v>
      </c>
      <c r="C338" s="142" t="str">
        <f>IF(B338=0, -2, "0")</f>
        <v>0</v>
      </c>
      <c r="D338" s="123" t="s">
        <v>508</v>
      </c>
      <c r="E338" s="180"/>
      <c r="F338" s="123"/>
      <c r="G338" s="129"/>
    </row>
    <row r="339" spans="1:7" ht="57.75" customHeight="1" x14ac:dyDescent="0.45">
      <c r="A339" s="290" t="s">
        <v>63</v>
      </c>
      <c r="B339" s="122">
        <v>1</v>
      </c>
      <c r="C339" s="142" t="str">
        <f>IF(B339=0, -2, "0")</f>
        <v>0</v>
      </c>
      <c r="D339" s="422" t="s">
        <v>505</v>
      </c>
      <c r="E339" s="180"/>
      <c r="F339" s="123"/>
      <c r="G339" s="129"/>
    </row>
    <row r="340" spans="1:7" s="258" customFormat="1" ht="107.25" customHeight="1" x14ac:dyDescent="0.4">
      <c r="A340" s="290" t="s">
        <v>331</v>
      </c>
      <c r="B340" s="122">
        <v>2</v>
      </c>
      <c r="C340" s="142" t="str">
        <f>IF(B340=0, -2, "0")</f>
        <v>0</v>
      </c>
      <c r="D340" s="128"/>
      <c r="E340" s="128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8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1</v>
      </c>
      <c r="C342" s="122"/>
      <c r="D342" s="213" t="s">
        <v>493</v>
      </c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33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0.82499999999999996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1</v>
      </c>
      <c r="C348" s="122"/>
      <c r="D348" s="184" t="s">
        <v>500</v>
      </c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63" x14ac:dyDescent="0.4">
      <c r="A350" s="214" t="s">
        <v>391</v>
      </c>
      <c r="B350" s="122">
        <v>1</v>
      </c>
      <c r="C350" s="143" t="str">
        <f>IF(B350=0, -10, "0")</f>
        <v>0</v>
      </c>
      <c r="D350" s="184" t="s">
        <v>502</v>
      </c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42" x14ac:dyDescent="0.4">
      <c r="A352" s="138" t="s">
        <v>185</v>
      </c>
      <c r="B352" s="122">
        <v>1</v>
      </c>
      <c r="C352" s="122"/>
      <c r="D352" s="163" t="s">
        <v>503</v>
      </c>
      <c r="E352" s="124"/>
      <c r="F352" s="123"/>
      <c r="G352" s="114"/>
    </row>
    <row r="353" spans="1:7" ht="168" x14ac:dyDescent="0.4">
      <c r="A353" s="121" t="s">
        <v>214</v>
      </c>
      <c r="B353" s="122">
        <v>0</v>
      </c>
      <c r="C353" s="126"/>
      <c r="D353" s="163" t="s">
        <v>496</v>
      </c>
      <c r="E353" s="163" t="s">
        <v>497</v>
      </c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105" x14ac:dyDescent="0.4">
      <c r="A356" s="121" t="s">
        <v>121</v>
      </c>
      <c r="B356" s="122">
        <v>1</v>
      </c>
      <c r="C356" s="122"/>
      <c r="D356" s="158" t="s">
        <v>504</v>
      </c>
      <c r="E356" s="124"/>
      <c r="F356" s="123"/>
      <c r="G356" s="114"/>
    </row>
    <row r="357" spans="1:7" s="258" customFormat="1" ht="21" x14ac:dyDescent="0.3">
      <c r="A357" s="459"/>
      <c r="B357" s="459"/>
      <c r="C357" s="459"/>
      <c r="D357" s="459"/>
      <c r="E357" s="459"/>
      <c r="F357" s="459"/>
      <c r="G357" s="459"/>
    </row>
    <row r="358" spans="1:7" ht="32.25" customHeight="1" x14ac:dyDescent="0.4">
      <c r="A358" s="504" t="s">
        <v>311</v>
      </c>
      <c r="B358" s="504"/>
      <c r="C358" s="504"/>
      <c r="D358" s="504"/>
      <c r="E358" s="504"/>
      <c r="F358" s="504"/>
      <c r="G358" s="114"/>
    </row>
    <row r="359" spans="1:7" ht="21" x14ac:dyDescent="0.4">
      <c r="A359" s="125" t="s">
        <v>329</v>
      </c>
      <c r="B359" s="122">
        <v>2</v>
      </c>
      <c r="C359" s="307"/>
      <c r="D359" s="123"/>
      <c r="E359" s="123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42" x14ac:dyDescent="0.4">
      <c r="A361" s="125" t="s">
        <v>376</v>
      </c>
      <c r="B361" s="122">
        <v>1</v>
      </c>
      <c r="C361" s="126"/>
      <c r="D361" s="182" t="s">
        <v>509</v>
      </c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1</v>
      </c>
      <c r="C366" s="166"/>
      <c r="D366" s="411">
        <v>0.57399999999999995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26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0.76470588235294112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75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0.83333333333333337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43514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6" t="s">
        <v>28</v>
      </c>
      <c r="B375" s="447" t="s">
        <v>29</v>
      </c>
      <c r="C375" s="447"/>
      <c r="D375" s="447" t="s">
        <v>42</v>
      </c>
      <c r="E375" s="448" t="s">
        <v>266</v>
      </c>
      <c r="F375" s="448" t="s">
        <v>302</v>
      </c>
      <c r="G375" s="173"/>
    </row>
    <row r="376" spans="1:7" s="6" customFormat="1" ht="21" x14ac:dyDescent="0.4">
      <c r="A376" s="446"/>
      <c r="B376" s="118" t="s">
        <v>32</v>
      </c>
      <c r="C376" s="118" t="s">
        <v>31</v>
      </c>
      <c r="D376" s="447"/>
      <c r="E376" s="448"/>
      <c r="F376" s="448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>
        <v>2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63" x14ac:dyDescent="0.4">
      <c r="A388" s="164" t="s">
        <v>113</v>
      </c>
      <c r="B388" s="122">
        <v>0</v>
      </c>
      <c r="C388" s="122"/>
      <c r="D388" s="123" t="s">
        <v>513</v>
      </c>
      <c r="E388" s="127" t="s">
        <v>527</v>
      </c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20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0.90909090909090906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42" x14ac:dyDescent="0.4">
      <c r="A398" s="121" t="s">
        <v>117</v>
      </c>
      <c r="B398" s="122">
        <v>1</v>
      </c>
      <c r="C398" s="122"/>
      <c r="D398" s="193" t="s">
        <v>512</v>
      </c>
      <c r="E398" s="127"/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84" x14ac:dyDescent="0.4">
      <c r="A400" s="214" t="s">
        <v>391</v>
      </c>
      <c r="B400" s="122">
        <v>1</v>
      </c>
      <c r="C400" s="143" t="str">
        <f>IF(B400=0, -10, "0")</f>
        <v>0</v>
      </c>
      <c r="D400" s="184" t="s">
        <v>510</v>
      </c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84" x14ac:dyDescent="0.4">
      <c r="A407" s="168" t="s">
        <v>133</v>
      </c>
      <c r="B407" s="122">
        <v>0</v>
      </c>
      <c r="C407" s="174">
        <f>IF(B407=0, -5, "0")</f>
        <v>-5</v>
      </c>
      <c r="D407" s="229" t="s">
        <v>511</v>
      </c>
      <c r="E407" s="229" t="s">
        <v>526</v>
      </c>
      <c r="F407" s="123"/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502"/>
      <c r="B415" s="441"/>
      <c r="C415" s="441"/>
      <c r="D415" s="441"/>
      <c r="E415" s="441"/>
      <c r="F415" s="441"/>
      <c r="G415" s="441"/>
    </row>
    <row r="416" spans="1:7" s="6" customFormat="1" ht="24.75" x14ac:dyDescent="0.4">
      <c r="A416" s="507" t="s">
        <v>320</v>
      </c>
      <c r="B416" s="507"/>
      <c r="C416" s="507"/>
      <c r="D416" s="507"/>
      <c r="E416" s="507"/>
      <c r="F416" s="507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123"/>
      <c r="E417" s="123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182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8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>
        <v>2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v>1</v>
      </c>
      <c r="C424" s="122"/>
      <c r="D424" s="411">
        <v>0.75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46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0.7931034482758621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66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0.82499999999999996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43514</v>
      </c>
      <c r="B432" s="114"/>
      <c r="C432" s="135"/>
      <c r="D432" s="129"/>
      <c r="E432" s="108"/>
      <c r="F432" s="114"/>
      <c r="G432" s="114"/>
    </row>
    <row r="433" spans="1:7" ht="21" x14ac:dyDescent="0.4">
      <c r="A433" s="446" t="s">
        <v>28</v>
      </c>
      <c r="B433" s="447" t="s">
        <v>29</v>
      </c>
      <c r="C433" s="447"/>
      <c r="D433" s="447" t="s">
        <v>42</v>
      </c>
      <c r="E433" s="448" t="s">
        <v>266</v>
      </c>
      <c r="F433" s="448" t="s">
        <v>302</v>
      </c>
      <c r="G433" s="129"/>
    </row>
    <row r="434" spans="1:7" ht="21" x14ac:dyDescent="0.4">
      <c r="A434" s="446"/>
      <c r="B434" s="118" t="s">
        <v>32</v>
      </c>
      <c r="C434" s="118" t="s">
        <v>31</v>
      </c>
      <c r="D434" s="447"/>
      <c r="E434" s="448"/>
      <c r="F434" s="448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42" x14ac:dyDescent="0.4">
      <c r="A450" s="121" t="s">
        <v>274</v>
      </c>
      <c r="B450" s="122">
        <v>1</v>
      </c>
      <c r="C450" s="122"/>
      <c r="D450" s="123" t="s">
        <v>514</v>
      </c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63" x14ac:dyDescent="0.4">
      <c r="A454" s="121" t="s">
        <v>85</v>
      </c>
      <c r="B454" s="122">
        <v>1</v>
      </c>
      <c r="C454" s="126"/>
      <c r="D454" s="158" t="s">
        <v>528</v>
      </c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7" t="s">
        <v>311</v>
      </c>
      <c r="B464" s="507"/>
      <c r="C464" s="507"/>
      <c r="D464" s="507"/>
      <c r="E464" s="507"/>
      <c r="F464" s="507"/>
      <c r="G464" s="114"/>
    </row>
    <row r="465" spans="1:7" ht="22.5" x14ac:dyDescent="0.4">
      <c r="A465" s="121" t="s">
        <v>329</v>
      </c>
      <c r="B465" s="122">
        <v>2</v>
      </c>
      <c r="C465" s="217"/>
      <c r="D465" s="123"/>
      <c r="E465" s="123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207"/>
      <c r="E467" s="41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1">
        <v>1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0.95238095238095233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56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0.96551724137931039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08" t="s">
        <v>425</v>
      </c>
      <c r="B478" s="508"/>
      <c r="C478" s="508"/>
      <c r="D478" s="508"/>
      <c r="E478" s="508"/>
      <c r="F478" s="508"/>
      <c r="G478" s="114"/>
    </row>
    <row r="479" spans="1:7" s="258" customFormat="1" ht="21" customHeight="1" x14ac:dyDescent="0.4">
      <c r="A479" s="234">
        <f>B11</f>
        <v>43514</v>
      </c>
      <c r="G479" s="114"/>
    </row>
    <row r="480" spans="1:7" s="258" customFormat="1" ht="21" x14ac:dyDescent="0.4">
      <c r="A480" s="478" t="s">
        <v>28</v>
      </c>
      <c r="B480" s="479" t="s">
        <v>29</v>
      </c>
      <c r="C480" s="479"/>
      <c r="D480" s="479" t="s">
        <v>42</v>
      </c>
      <c r="E480" s="480" t="s">
        <v>266</v>
      </c>
      <c r="F480" s="480" t="s">
        <v>302</v>
      </c>
      <c r="G480" s="114"/>
    </row>
    <row r="481" spans="1:7" s="258" customFormat="1" ht="21" x14ac:dyDescent="0.4">
      <c r="A481" s="478"/>
      <c r="B481" s="320" t="s">
        <v>32</v>
      </c>
      <c r="C481" s="320" t="s">
        <v>31</v>
      </c>
      <c r="D481" s="479"/>
      <c r="E481" s="480"/>
      <c r="F481" s="480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9" t="s">
        <v>52</v>
      </c>
      <c r="B483" s="469"/>
      <c r="C483" s="469"/>
      <c r="D483" s="469"/>
      <c r="E483" s="469"/>
      <c r="F483" s="469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466" t="s">
        <v>463</v>
      </c>
      <c r="B491" s="467"/>
      <c r="C491" s="467"/>
      <c r="D491" s="467"/>
      <c r="E491" s="467"/>
      <c r="F491" s="467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81" t="s">
        <v>23</v>
      </c>
      <c r="B505" s="482"/>
      <c r="C505" s="482"/>
      <c r="D505" s="482"/>
      <c r="E505" s="482"/>
      <c r="F505" s="483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91"/>
      <c r="B517" s="491"/>
      <c r="C517" s="491"/>
      <c r="D517" s="491"/>
      <c r="E517" s="491"/>
      <c r="F517" s="491"/>
      <c r="G517" s="491"/>
    </row>
    <row r="518" spans="1:7" s="258" customFormat="1" ht="26.25" customHeight="1" x14ac:dyDescent="0.5">
      <c r="A518" s="369" t="s">
        <v>311</v>
      </c>
      <c r="B518" s="503"/>
      <c r="C518" s="503"/>
      <c r="D518" s="503"/>
      <c r="E518" s="503"/>
      <c r="F518" s="503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509" t="s">
        <v>97</v>
      </c>
      <c r="B530" s="509"/>
      <c r="C530" s="509"/>
      <c r="D530" s="509"/>
      <c r="E530" s="509"/>
      <c r="F530" s="509"/>
      <c r="G530" s="114"/>
    </row>
    <row r="531" spans="1:7" s="258" customFormat="1" ht="22.5" customHeight="1" x14ac:dyDescent="0.4">
      <c r="A531" s="234">
        <f>B11</f>
        <v>43514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4" t="s">
        <v>28</v>
      </c>
      <c r="B532" s="486" t="s">
        <v>29</v>
      </c>
      <c r="C532" s="487"/>
      <c r="D532" s="447" t="s">
        <v>42</v>
      </c>
      <c r="E532" s="448" t="s">
        <v>266</v>
      </c>
      <c r="F532" s="448" t="s">
        <v>302</v>
      </c>
      <c r="G532" s="114"/>
    </row>
    <row r="533" spans="1:7" s="258" customFormat="1" ht="21" x14ac:dyDescent="0.4">
      <c r="A533" s="485"/>
      <c r="B533" s="315" t="s">
        <v>32</v>
      </c>
      <c r="C533" s="316" t="s">
        <v>31</v>
      </c>
      <c r="D533" s="447"/>
      <c r="E533" s="448"/>
      <c r="F533" s="448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505"/>
      <c r="D535" s="505"/>
      <c r="E535" s="505"/>
      <c r="F535" s="506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57.7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419"/>
      <c r="E540" s="41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60" t="s">
        <v>34</v>
      </c>
      <c r="B542" s="461"/>
      <c r="C542" s="462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60" t="s">
        <v>33</v>
      </c>
      <c r="B543" s="461"/>
      <c r="C543" s="462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34"/>
      <c r="B544" s="434"/>
      <c r="C544" s="434"/>
      <c r="D544" s="434"/>
      <c r="E544" s="434"/>
      <c r="F544" s="434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51" x14ac:dyDescent="0.4">
      <c r="A547" s="121" t="s">
        <v>204</v>
      </c>
      <c r="B547" s="122">
        <v>1</v>
      </c>
      <c r="C547" s="122"/>
      <c r="D547" s="63" t="s">
        <v>515</v>
      </c>
      <c r="E547" s="321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6"/>
      <c r="B556" s="459"/>
      <c r="C556" s="459"/>
      <c r="D556" s="459"/>
      <c r="E556" s="459"/>
      <c r="F556" s="459"/>
      <c r="G556" s="459"/>
    </row>
    <row r="557" spans="1:7" s="258" customFormat="1" ht="35.25" customHeight="1" x14ac:dyDescent="0.4">
      <c r="A557" s="371" t="s">
        <v>311</v>
      </c>
      <c r="B557" s="337"/>
      <c r="C557" s="457"/>
      <c r="D557" s="457"/>
      <c r="E557" s="457"/>
      <c r="F557" s="458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3"/>
      <c r="E558" s="123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82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1</v>
      </c>
      <c r="C565" s="122"/>
      <c r="D565" s="411">
        <v>0.5</v>
      </c>
      <c r="E565" s="124"/>
      <c r="F565" s="123"/>
      <c r="G565" s="114"/>
    </row>
    <row r="566" spans="1:7" s="258" customFormat="1" ht="21" x14ac:dyDescent="0.4">
      <c r="A566" s="452" t="s">
        <v>34</v>
      </c>
      <c r="B566" s="452"/>
      <c r="C566" s="453"/>
      <c r="D566" s="358">
        <f>SUM(B558:C565,B546:C555)</f>
        <v>34</v>
      </c>
      <c r="E566" s="108"/>
      <c r="F566" s="114"/>
      <c r="G566" s="114"/>
    </row>
    <row r="567" spans="1:7" s="258" customFormat="1" ht="21" x14ac:dyDescent="0.4">
      <c r="A567" s="452" t="s">
        <v>33</v>
      </c>
      <c r="B567" s="452"/>
      <c r="C567" s="452"/>
      <c r="D567" s="388">
        <f>D566/(COUNT(B558:C565,B546:C555)*2)</f>
        <v>0.94444444444444442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46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0.95833333333333337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4"/>
      <c r="B572" s="434"/>
      <c r="C572" s="434"/>
      <c r="D572" s="434"/>
      <c r="E572" s="434"/>
      <c r="F572" s="434"/>
      <c r="G572" s="114"/>
    </row>
    <row r="573" spans="1:7" ht="22.5" x14ac:dyDescent="0.45">
      <c r="A573" s="465" t="s">
        <v>19</v>
      </c>
      <c r="B573" s="465"/>
      <c r="C573" s="465"/>
      <c r="D573" s="465"/>
      <c r="E573" s="465"/>
      <c r="F573" s="465"/>
      <c r="G573" s="114"/>
    </row>
    <row r="574" spans="1:7" ht="22.5" x14ac:dyDescent="0.4">
      <c r="A574" s="243">
        <f>B11</f>
        <v>43514</v>
      </c>
      <c r="B574" s="114"/>
      <c r="C574" s="135"/>
      <c r="D574" s="356"/>
      <c r="E574" s="356"/>
      <c r="F574" s="356"/>
      <c r="G574" s="114"/>
    </row>
    <row r="575" spans="1:7" ht="21" x14ac:dyDescent="0.4">
      <c r="A575" s="478" t="s">
        <v>28</v>
      </c>
      <c r="B575" s="479" t="s">
        <v>29</v>
      </c>
      <c r="C575" s="479"/>
      <c r="D575" s="479" t="s">
        <v>42</v>
      </c>
      <c r="E575" s="480" t="s">
        <v>266</v>
      </c>
      <c r="F575" s="480" t="s">
        <v>302</v>
      </c>
      <c r="G575" s="114"/>
    </row>
    <row r="576" spans="1:7" ht="21" x14ac:dyDescent="0.4">
      <c r="A576" s="478"/>
      <c r="B576" s="320" t="s">
        <v>32</v>
      </c>
      <c r="C576" s="320" t="s">
        <v>31</v>
      </c>
      <c r="D576" s="479"/>
      <c r="E576" s="480"/>
      <c r="F576" s="480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2" t="s">
        <v>10</v>
      </c>
      <c r="B578" s="493"/>
      <c r="C578" s="493"/>
      <c r="D578" s="493"/>
      <c r="E578" s="493"/>
      <c r="F578" s="494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52" t="s">
        <v>34</v>
      </c>
      <c r="B588" s="452"/>
      <c r="C588" s="453"/>
      <c r="D588" s="358">
        <f>SUM(B579:C587)</f>
        <v>18</v>
      </c>
      <c r="E588" s="108"/>
      <c r="F588" s="114"/>
      <c r="G588" s="114"/>
    </row>
    <row r="589" spans="1:7" s="258" customFormat="1" ht="21" x14ac:dyDescent="0.4">
      <c r="A589" s="452" t="s">
        <v>33</v>
      </c>
      <c r="B589" s="452"/>
      <c r="C589" s="452"/>
      <c r="D589" s="388">
        <f>D588/(COUNT(B579:C587)*2)</f>
        <v>1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5" t="s">
        <v>23</v>
      </c>
      <c r="B591" s="496"/>
      <c r="C591" s="496"/>
      <c r="D591" s="496"/>
      <c r="E591" s="496"/>
      <c r="F591" s="497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23"/>
      <c r="E599" s="123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2</v>
      </c>
      <c r="C605" s="122"/>
      <c r="D605" s="411">
        <v>1</v>
      </c>
      <c r="E605" s="124"/>
      <c r="F605" s="123"/>
      <c r="G605" s="129"/>
    </row>
    <row r="606" spans="1:7" s="258" customFormat="1" ht="21" x14ac:dyDescent="0.4">
      <c r="A606" s="452" t="s">
        <v>34</v>
      </c>
      <c r="B606" s="452"/>
      <c r="C606" s="453"/>
      <c r="D606" s="358">
        <f>SUM(B592:C605)</f>
        <v>28</v>
      </c>
      <c r="E606" s="108"/>
      <c r="F606" s="114"/>
      <c r="G606" s="114"/>
    </row>
    <row r="607" spans="1:7" s="258" customFormat="1" ht="21" x14ac:dyDescent="0.4">
      <c r="A607" s="452" t="s">
        <v>33</v>
      </c>
      <c r="B607" s="452"/>
      <c r="C607" s="452"/>
      <c r="D607" s="388">
        <f>D606/(COUNT(B592:C605)*2)</f>
        <v>1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46</v>
      </c>
      <c r="E609" s="304"/>
      <c r="F609" s="304"/>
      <c r="G609" s="129"/>
    </row>
    <row r="610" spans="1:7" ht="22.5" x14ac:dyDescent="0.45">
      <c r="A610" s="454" t="s">
        <v>170</v>
      </c>
      <c r="B610" s="455"/>
      <c r="C610" s="456"/>
      <c r="D610" s="154">
        <f>D609/(COUNT(B579:C587,B592:C605)*2)</f>
        <v>1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5" t="s">
        <v>8</v>
      </c>
      <c r="B612" s="465"/>
      <c r="C612" s="465"/>
      <c r="D612" s="465"/>
      <c r="E612" s="465"/>
      <c r="F612" s="465"/>
      <c r="G612" s="129"/>
    </row>
    <row r="613" spans="1:7" ht="22.5" x14ac:dyDescent="0.4">
      <c r="A613" s="156">
        <f>B11</f>
        <v>43514</v>
      </c>
      <c r="B613" s="114"/>
      <c r="C613" s="135"/>
      <c r="D613" s="137"/>
      <c r="E613" s="137"/>
      <c r="F613" s="137"/>
      <c r="G613" s="114"/>
    </row>
    <row r="614" spans="1:7" ht="21" x14ac:dyDescent="0.4">
      <c r="A614" s="446" t="s">
        <v>28</v>
      </c>
      <c r="B614" s="447" t="s">
        <v>29</v>
      </c>
      <c r="C614" s="447"/>
      <c r="D614" s="447" t="s">
        <v>42</v>
      </c>
      <c r="E614" s="448" t="s">
        <v>266</v>
      </c>
      <c r="F614" s="448" t="s">
        <v>302</v>
      </c>
      <c r="G614" s="114"/>
    </row>
    <row r="615" spans="1:7" ht="18.75" customHeight="1" x14ac:dyDescent="0.4">
      <c r="A615" s="446"/>
      <c r="B615" s="118" t="s">
        <v>32</v>
      </c>
      <c r="C615" s="118" t="s">
        <v>31</v>
      </c>
      <c r="D615" s="447"/>
      <c r="E615" s="448"/>
      <c r="F615" s="448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3"/>
      <c r="D617" s="463"/>
      <c r="E617" s="463"/>
      <c r="F617" s="464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63"/>
      <c r="E624" s="265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2" t="s">
        <v>34</v>
      </c>
      <c r="B627" s="452"/>
      <c r="C627" s="452"/>
      <c r="D627" s="358">
        <f>SUM(B618:C626)</f>
        <v>18</v>
      </c>
      <c r="E627" s="489"/>
      <c r="F627" s="468"/>
      <c r="G627" s="129"/>
    </row>
    <row r="628" spans="1:7" ht="21" x14ac:dyDescent="0.4">
      <c r="A628" s="452" t="s">
        <v>33</v>
      </c>
      <c r="B628" s="452"/>
      <c r="C628" s="452"/>
      <c r="D628" s="388">
        <f>D627/(COUNT(B618:C626)*2)</f>
        <v>1</v>
      </c>
      <c r="E628" s="490"/>
      <c r="F628" s="491"/>
      <c r="G628" s="129"/>
    </row>
    <row r="629" spans="1:7" ht="21" x14ac:dyDescent="0.4">
      <c r="A629" s="325"/>
      <c r="B629" s="135"/>
      <c r="C629" s="488"/>
      <c r="D629" s="488"/>
      <c r="E629" s="488"/>
      <c r="F629" s="488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245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60" t="s">
        <v>34</v>
      </c>
      <c r="B639" s="461"/>
      <c r="C639" s="462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3"/>
      <c r="D642" s="463"/>
      <c r="E642" s="463"/>
      <c r="F642" s="464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60" t="s">
        <v>34</v>
      </c>
      <c r="B650" s="461"/>
      <c r="C650" s="462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7"/>
      <c r="B652" s="477"/>
      <c r="C652" s="477"/>
      <c r="D652" s="477"/>
      <c r="E652" s="477"/>
      <c r="F652" s="477"/>
      <c r="G652" s="477"/>
    </row>
    <row r="653" spans="1:16382" ht="24.75" x14ac:dyDescent="0.4">
      <c r="A653" s="363" t="s">
        <v>26</v>
      </c>
      <c r="B653" s="463"/>
      <c r="C653" s="463"/>
      <c r="D653" s="463"/>
      <c r="E653" s="463"/>
      <c r="F653" s="464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98" t="s">
        <v>311</v>
      </c>
      <c r="B661" s="499"/>
      <c r="C661" s="499"/>
      <c r="D661" s="499"/>
      <c r="E661" s="499"/>
      <c r="F661" s="500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23"/>
      <c r="E662" s="123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">
        <v>30</v>
      </c>
      <c r="C668" s="122"/>
      <c r="D668" s="411" t="s">
        <v>30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26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74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1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5" t="s">
        <v>356</v>
      </c>
      <c r="B676" s="465"/>
      <c r="C676" s="465"/>
      <c r="D676" s="465"/>
      <c r="E676" s="465"/>
      <c r="F676" s="465"/>
      <c r="G676" s="114"/>
    </row>
    <row r="677" spans="1:7" ht="21" x14ac:dyDescent="0.4">
      <c r="A677" s="243">
        <f>B11</f>
        <v>43514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6" t="s">
        <v>28</v>
      </c>
      <c r="B678" s="447" t="s">
        <v>29</v>
      </c>
      <c r="C678" s="447"/>
      <c r="D678" s="447" t="s">
        <v>42</v>
      </c>
      <c r="E678" s="448" t="s">
        <v>266</v>
      </c>
      <c r="F678" s="448" t="s">
        <v>302</v>
      </c>
      <c r="G678" s="129"/>
    </row>
    <row r="679" spans="1:7" ht="21" x14ac:dyDescent="0.4">
      <c r="A679" s="446"/>
      <c r="B679" s="118" t="s">
        <v>32</v>
      </c>
      <c r="C679" s="118" t="s">
        <v>31</v>
      </c>
      <c r="D679" s="447"/>
      <c r="E679" s="448"/>
      <c r="F679" s="448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34.5" x14ac:dyDescent="0.4">
      <c r="A682" s="121" t="s">
        <v>358</v>
      </c>
      <c r="B682" s="122">
        <v>1</v>
      </c>
      <c r="C682" s="122"/>
      <c r="D682" s="63" t="s">
        <v>518</v>
      </c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>
        <v>2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34.5" x14ac:dyDescent="0.4">
      <c r="A694" s="125" t="s">
        <v>475</v>
      </c>
      <c r="B694" s="122">
        <v>1</v>
      </c>
      <c r="C694" s="198"/>
      <c r="D694" s="420" t="s">
        <v>516</v>
      </c>
      <c r="E694" s="127"/>
      <c r="F694" s="123"/>
      <c r="G694" s="114"/>
    </row>
    <row r="695" spans="1:7" ht="63" x14ac:dyDescent="0.4">
      <c r="A695" s="125" t="s">
        <v>385</v>
      </c>
      <c r="B695" s="122">
        <v>1</v>
      </c>
      <c r="C695" s="166"/>
      <c r="D695" s="420" t="s">
        <v>517</v>
      </c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420"/>
      <c r="E696" s="147"/>
      <c r="F696" s="123"/>
      <c r="G696" s="114"/>
    </row>
    <row r="697" spans="1:7" ht="67.5" x14ac:dyDescent="0.4">
      <c r="A697" s="256" t="s">
        <v>319</v>
      </c>
      <c r="B697" s="122">
        <v>0</v>
      </c>
      <c r="C697" s="174"/>
      <c r="D697" s="420" t="s">
        <v>495</v>
      </c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1</v>
      </c>
      <c r="C700" s="122"/>
      <c r="D700" s="411">
        <v>0.66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32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0.84210526315789469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1" t="s">
        <v>459</v>
      </c>
      <c r="B704" s="501"/>
      <c r="C704" s="501"/>
      <c r="D704" s="501"/>
      <c r="E704" s="501"/>
      <c r="F704" s="501"/>
      <c r="G704" s="274"/>
    </row>
    <row r="705" spans="1:7" ht="21" customHeight="1" x14ac:dyDescent="0.4">
      <c r="A705" s="251">
        <f>B11</f>
        <v>43514</v>
      </c>
      <c r="B705" s="114"/>
      <c r="C705" s="135"/>
      <c r="D705" s="273"/>
      <c r="E705" s="273"/>
      <c r="F705" s="273"/>
      <c r="G705" s="274"/>
    </row>
    <row r="706" spans="1:7" ht="21" x14ac:dyDescent="0.4">
      <c r="A706" s="472" t="s">
        <v>28</v>
      </c>
      <c r="B706" s="486" t="s">
        <v>29</v>
      </c>
      <c r="C706" s="486"/>
      <c r="D706" s="447" t="s">
        <v>42</v>
      </c>
      <c r="E706" s="448" t="s">
        <v>266</v>
      </c>
      <c r="F706" s="448" t="s">
        <v>302</v>
      </c>
      <c r="G706" s="274"/>
    </row>
    <row r="707" spans="1:7" ht="21" x14ac:dyDescent="0.4">
      <c r="A707" s="473"/>
      <c r="B707" s="383" t="s">
        <v>32</v>
      </c>
      <c r="C707" s="383" t="s">
        <v>31</v>
      </c>
      <c r="D707" s="447"/>
      <c r="E707" s="448"/>
      <c r="F707" s="448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9" t="s">
        <v>306</v>
      </c>
      <c r="B709" s="450"/>
      <c r="C709" s="450"/>
      <c r="D709" s="450"/>
      <c r="E709" s="450"/>
      <c r="F709" s="451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0"/>
      <c r="C715" s="471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470"/>
      <c r="C716" s="471"/>
      <c r="D716" s="397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9" t="s">
        <v>307</v>
      </c>
      <c r="B718" s="450"/>
      <c r="C718" s="450"/>
      <c r="D718" s="450"/>
      <c r="E718" s="450"/>
      <c r="F718" s="451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1">
        <v>1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16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1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0.77339999999999998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669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0.93175487465181062</v>
      </c>
      <c r="E730" s="259"/>
      <c r="F730" s="259"/>
    </row>
  </sheetData>
  <sheetProtection formatCells="0" formatColumns="0" formatRows="0"/>
  <mergeCells count="156"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85:B102 B359:B366 B56:B63 B324:B343 B39:B42 B546:B555 B618:B626 B558:B565 B719:B721 B631:B638 B122:B128 B681:B700 B579:B587 B66:B82 B312:B319 B379:B389 B465:B471 B519:B525 B417:B424 B492:B504 B292:B299 B536:B541 B662:B668 B437:B444 B506:B516 B257:B264 B348:B356 B178:B185 B394:B414 B654:B660 B269:B289 B231:B235 B710:B714 B105:B110 B140:B146 B237:B244 B449:B463 B528:B529 B484:B490 B643:B649 B30:B37 B592:B605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2" zoomScale="80" zoomScaleNormal="90" zoomScaleSheetLayoutView="80" workbookViewId="0">
      <selection activeCell="E195" sqref="E195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47"/>
      <c r="E1" s="547"/>
      <c r="F1" s="547"/>
      <c r="G1" s="547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48" t="s">
        <v>46</v>
      </c>
      <c r="B6" s="548"/>
      <c r="C6" s="548"/>
      <c r="D6" s="548"/>
      <c r="E6" s="548"/>
      <c r="F6" s="548"/>
      <c r="G6" s="92"/>
    </row>
    <row r="7" spans="1:7" s="2" customFormat="1" ht="21.75" customHeight="1" x14ac:dyDescent="0.45">
      <c r="A7" s="549" t="str">
        <f>'Page de garde'!D18</f>
        <v>Menzah 9</v>
      </c>
      <c r="B7" s="549"/>
      <c r="C7" s="549"/>
      <c r="D7" s="549"/>
      <c r="E7" s="549"/>
      <c r="F7" s="549"/>
      <c r="G7" s="92"/>
    </row>
    <row r="8" spans="1:7" s="2" customFormat="1" ht="24" x14ac:dyDescent="0.45">
      <c r="A8" s="4" t="s">
        <v>39</v>
      </c>
      <c r="B8" s="550" t="str">
        <f>'A1 Exploitation'!B9:F9</f>
        <v>Dr Hend KAMOUN</v>
      </c>
      <c r="C8" s="550"/>
      <c r="D8" s="550"/>
      <c r="E8" s="550"/>
      <c r="F8" s="550"/>
      <c r="G8" s="92"/>
    </row>
    <row r="9" spans="1:7" s="2" customFormat="1" ht="24" x14ac:dyDescent="0.45">
      <c r="A9" s="5" t="s">
        <v>41</v>
      </c>
      <c r="B9" s="551" t="str">
        <f>'A1 Exploitation'!B10:F10</f>
        <v>Directeur du magasin et chefs rayons</v>
      </c>
      <c r="C9" s="551"/>
      <c r="D9" s="551"/>
      <c r="E9" s="551"/>
      <c r="F9" s="551"/>
      <c r="G9" s="92"/>
    </row>
    <row r="10" spans="1:7" s="2" customFormat="1" ht="24" x14ac:dyDescent="0.45">
      <c r="A10" s="4" t="s">
        <v>40</v>
      </c>
      <c r="B10" s="546">
        <f>'A1 Exploitation'!B11:F11</f>
        <v>43514</v>
      </c>
      <c r="C10" s="546"/>
      <c r="D10" s="546"/>
      <c r="E10" s="546"/>
      <c r="F10" s="546"/>
      <c r="G10" s="92"/>
    </row>
    <row r="11" spans="1:7" s="2" customFormat="1" ht="24" x14ac:dyDescent="0.45">
      <c r="A11" s="4" t="s">
        <v>250</v>
      </c>
      <c r="B11" s="543">
        <f>D199</f>
        <v>0.87606837606837606</v>
      </c>
      <c r="C11" s="543"/>
      <c r="D11" s="543"/>
      <c r="E11" s="543"/>
      <c r="F11" s="543"/>
      <c r="G11" s="92"/>
    </row>
    <row r="12" spans="1:7" s="2" customFormat="1" ht="22.5" x14ac:dyDescent="0.45">
      <c r="A12" s="1"/>
      <c r="D12" s="511"/>
      <c r="E12" s="511"/>
      <c r="F12" s="511"/>
      <c r="G12" s="511"/>
    </row>
    <row r="13" spans="1:7" s="2" customFormat="1" ht="11.25" customHeight="1" x14ac:dyDescent="0.3">
      <c r="A13" s="544" t="s">
        <v>28</v>
      </c>
      <c r="B13" s="545" t="s">
        <v>29</v>
      </c>
      <c r="C13" s="545"/>
      <c r="D13" s="545" t="s">
        <v>42</v>
      </c>
      <c r="E13" s="545" t="s">
        <v>160</v>
      </c>
      <c r="F13" s="545" t="s">
        <v>161</v>
      </c>
      <c r="G13" s="80"/>
    </row>
    <row r="14" spans="1:7" s="2" customFormat="1" ht="12.75" customHeight="1" x14ac:dyDescent="0.3">
      <c r="A14" s="544"/>
      <c r="B14" s="22" t="s">
        <v>32</v>
      </c>
      <c r="C14" s="22" t="s">
        <v>31</v>
      </c>
      <c r="D14" s="545"/>
      <c r="E14" s="545"/>
      <c r="F14" s="545"/>
      <c r="G14" s="94"/>
    </row>
    <row r="15" spans="1:7" x14ac:dyDescent="0.3">
      <c r="A15" s="534"/>
      <c r="B15" s="535"/>
      <c r="C15" s="535"/>
      <c r="D15" s="535"/>
      <c r="E15" s="535"/>
      <c r="F15" s="535"/>
    </row>
    <row r="16" spans="1:7" ht="19.5" x14ac:dyDescent="0.4">
      <c r="A16" s="538" t="s">
        <v>0</v>
      </c>
      <c r="B16" s="539"/>
      <c r="C16" s="539"/>
      <c r="D16" s="539"/>
      <c r="E16" s="539"/>
      <c r="F16" s="539"/>
      <c r="G16" s="93" t="s">
        <v>298</v>
      </c>
    </row>
    <row r="17" spans="1:7" x14ac:dyDescent="0.3">
      <c r="A17" s="7" t="s">
        <v>225</v>
      </c>
      <c r="B17" s="62">
        <v>2</v>
      </c>
      <c r="C17" s="62"/>
      <c r="D17" s="63"/>
      <c r="E17" s="62"/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ht="105.75" x14ac:dyDescent="0.3">
      <c r="A20" s="7" t="s">
        <v>129</v>
      </c>
      <c r="B20" s="265">
        <v>1</v>
      </c>
      <c r="C20" s="62"/>
      <c r="D20" s="64" t="s">
        <v>481</v>
      </c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40" t="s">
        <v>34</v>
      </c>
      <c r="B22" s="536"/>
      <c r="C22" s="537"/>
      <c r="D22" s="99">
        <f>SUM(B17:C21)</f>
        <v>9</v>
      </c>
    </row>
    <row r="23" spans="1:7" x14ac:dyDescent="0.3">
      <c r="A23" s="527" t="s">
        <v>251</v>
      </c>
      <c r="B23" s="528"/>
      <c r="C23" s="529"/>
      <c r="D23" s="21">
        <f>D22/(COUNT(B17:C21)*2)</f>
        <v>0.9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2" t="s">
        <v>4</v>
      </c>
      <c r="B25" s="533"/>
      <c r="C25" s="533"/>
      <c r="D25" s="533"/>
      <c r="E25" s="533"/>
      <c r="F25" s="533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27" t="s">
        <v>34</v>
      </c>
      <c r="B33" s="528"/>
      <c r="C33" s="529"/>
      <c r="D33" s="97">
        <f>SUM(B26:C32)</f>
        <v>14</v>
      </c>
    </row>
    <row r="34" spans="1:7" x14ac:dyDescent="0.3">
      <c r="A34" s="527" t="s">
        <v>251</v>
      </c>
      <c r="B34" s="528"/>
      <c r="C34" s="529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2" t="s">
        <v>180</v>
      </c>
      <c r="B36" s="533"/>
      <c r="C36" s="533"/>
      <c r="D36" s="533"/>
      <c r="E36" s="533"/>
      <c r="F36" s="533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27" t="s">
        <v>34</v>
      </c>
      <c r="B42" s="528"/>
      <c r="C42" s="529"/>
      <c r="D42" s="97">
        <f>SUM(B37:C41)</f>
        <v>10</v>
      </c>
      <c r="E42" s="3"/>
      <c r="F42" s="3"/>
      <c r="G42" s="93"/>
    </row>
    <row r="43" spans="1:7" s="10" customFormat="1" x14ac:dyDescent="0.3">
      <c r="A43" s="527" t="s">
        <v>251</v>
      </c>
      <c r="B43" s="528"/>
      <c r="C43" s="529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1" t="s">
        <v>19</v>
      </c>
      <c r="B45" s="542"/>
      <c r="C45" s="542"/>
      <c r="D45" s="542"/>
      <c r="E45" s="542"/>
      <c r="F45" s="542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27" t="s">
        <v>34</v>
      </c>
      <c r="B52" s="528"/>
      <c r="C52" s="529"/>
      <c r="D52" s="97">
        <f>SUM(B46:C51)</f>
        <v>12</v>
      </c>
    </row>
    <row r="53" spans="1:7" x14ac:dyDescent="0.3">
      <c r="A53" s="527" t="s">
        <v>251</v>
      </c>
      <c r="B53" s="528"/>
      <c r="C53" s="529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2" t="s">
        <v>8</v>
      </c>
      <c r="B55" s="533"/>
      <c r="C55" s="533"/>
      <c r="D55" s="533"/>
      <c r="E55" s="533"/>
      <c r="F55" s="533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3"/>
      <c r="E56" s="62"/>
      <c r="F56" s="62"/>
    </row>
    <row r="57" spans="1:7" x14ac:dyDescent="0.3">
      <c r="A57" s="9" t="s">
        <v>141</v>
      </c>
      <c r="B57" s="265">
        <v>2</v>
      </c>
      <c r="C57" s="62"/>
      <c r="D57" s="265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27" t="s">
        <v>34</v>
      </c>
      <c r="B63" s="528"/>
      <c r="C63" s="529"/>
      <c r="D63" s="97">
        <f>SUM(B56:C62)</f>
        <v>14</v>
      </c>
    </row>
    <row r="64" spans="1:7" x14ac:dyDescent="0.3">
      <c r="A64" s="527" t="s">
        <v>251</v>
      </c>
      <c r="B64" s="528"/>
      <c r="C64" s="529"/>
      <c r="D64" s="21">
        <f>D63/(COUNT(B56:C62)*2)</f>
        <v>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2" t="s">
        <v>111</v>
      </c>
      <c r="B66" s="533"/>
      <c r="C66" s="533"/>
      <c r="D66" s="533"/>
      <c r="E66" s="533"/>
      <c r="F66" s="533"/>
    </row>
    <row r="67" spans="1:7" ht="19.5" x14ac:dyDescent="0.4">
      <c r="A67" s="7" t="s">
        <v>227</v>
      </c>
      <c r="B67" s="68">
        <v>2</v>
      </c>
      <c r="C67" s="69"/>
      <c r="D67" s="258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63" t="s">
        <v>483</v>
      </c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258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 t="s">
        <v>30</v>
      </c>
      <c r="C71" s="69"/>
      <c r="D71" s="67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265"/>
      <c r="E72" s="67"/>
      <c r="F72" s="62"/>
    </row>
    <row r="73" spans="1:7" ht="19.5" x14ac:dyDescent="0.4">
      <c r="A73" s="7" t="s">
        <v>81</v>
      </c>
      <c r="B73" s="68" t="s">
        <v>30</v>
      </c>
      <c r="C73" s="69"/>
      <c r="D73" s="72"/>
      <c r="E73" s="62"/>
      <c r="F73" s="62"/>
    </row>
    <row r="74" spans="1:7" x14ac:dyDescent="0.3">
      <c r="A74" s="8" t="s">
        <v>254</v>
      </c>
      <c r="B74" s="68" t="s">
        <v>30</v>
      </c>
      <c r="C74" s="62"/>
      <c r="D74" s="73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6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75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258"/>
      <c r="E80" s="73"/>
      <c r="F80" s="62"/>
    </row>
    <row r="81" spans="1:7" x14ac:dyDescent="0.3">
      <c r="A81" s="7" t="s">
        <v>255</v>
      </c>
      <c r="B81" s="68">
        <v>2</v>
      </c>
      <c r="C81" s="62"/>
      <c r="D81" s="63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27" t="s">
        <v>34</v>
      </c>
      <c r="B84" s="528"/>
      <c r="C84" s="529"/>
      <c r="D84" s="97">
        <f>SUM(B67:C83)</f>
        <v>26</v>
      </c>
    </row>
    <row r="85" spans="1:7" x14ac:dyDescent="0.3">
      <c r="A85" s="527" t="s">
        <v>251</v>
      </c>
      <c r="B85" s="528"/>
      <c r="C85" s="529"/>
      <c r="D85" s="21">
        <f>D84/(COUNT(B67:C83)*2)</f>
        <v>1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2" t="s">
        <v>172</v>
      </c>
      <c r="B87" s="533"/>
      <c r="C87" s="533"/>
      <c r="D87" s="533"/>
      <c r="E87" s="533"/>
      <c r="F87" s="533"/>
    </row>
    <row r="88" spans="1:7" ht="42" customHeight="1" x14ac:dyDescent="0.4">
      <c r="A88" s="36" t="s">
        <v>229</v>
      </c>
      <c r="B88" s="78">
        <v>2</v>
      </c>
      <c r="C88" s="69"/>
      <c r="D88" s="81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265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265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265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265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58"/>
      <c r="E93" s="265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265"/>
      <c r="F94" s="62"/>
    </row>
    <row r="95" spans="1:7" ht="33" x14ac:dyDescent="0.3">
      <c r="A95" s="8" t="s">
        <v>138</v>
      </c>
      <c r="B95" s="78">
        <v>1</v>
      </c>
      <c r="C95" s="62"/>
      <c r="D95" s="63" t="s">
        <v>491</v>
      </c>
      <c r="E95" s="265"/>
      <c r="F95" s="62"/>
    </row>
    <row r="96" spans="1:7" x14ac:dyDescent="0.3">
      <c r="A96" s="13" t="s">
        <v>238</v>
      </c>
      <c r="B96" s="78">
        <v>2</v>
      </c>
      <c r="C96" s="62"/>
      <c r="D96" s="63"/>
      <c r="E96" s="265"/>
      <c r="F96" s="62"/>
    </row>
    <row r="97" spans="1:7" x14ac:dyDescent="0.3">
      <c r="A97" s="13" t="s">
        <v>239</v>
      </c>
      <c r="B97" s="78">
        <v>1</v>
      </c>
      <c r="C97" s="62"/>
      <c r="D97" s="63" t="s">
        <v>489</v>
      </c>
      <c r="E97" s="265"/>
      <c r="F97" s="62"/>
    </row>
    <row r="98" spans="1:7" x14ac:dyDescent="0.3">
      <c r="A98" s="7" t="s">
        <v>115</v>
      </c>
      <c r="B98" s="78">
        <v>2</v>
      </c>
      <c r="C98" s="62"/>
      <c r="D98" s="63"/>
      <c r="E98" s="63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 t="s">
        <v>492</v>
      </c>
      <c r="E99" s="62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27" t="s">
        <v>34</v>
      </c>
      <c r="B102" s="528"/>
      <c r="C102" s="529"/>
      <c r="D102" s="97">
        <f>SUM(B88:C101)</f>
        <v>26</v>
      </c>
    </row>
    <row r="103" spans="1:7" x14ac:dyDescent="0.3">
      <c r="A103" s="527" t="s">
        <v>251</v>
      </c>
      <c r="B103" s="528"/>
      <c r="C103" s="529"/>
      <c r="D103" s="21">
        <f>D102/(COUNT(B88:C101)*2)</f>
        <v>0.9285714285714286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2" t="s">
        <v>173</v>
      </c>
      <c r="B106" s="533"/>
      <c r="C106" s="533"/>
      <c r="D106" s="533"/>
      <c r="E106" s="533"/>
      <c r="F106" s="533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27" t="s">
        <v>34</v>
      </c>
      <c r="B118" s="528"/>
      <c r="C118" s="529"/>
      <c r="D118" s="97">
        <f>SUM(B107:C117)</f>
        <v>22</v>
      </c>
      <c r="E118" s="3"/>
      <c r="F118" s="3"/>
      <c r="G118" s="93"/>
    </row>
    <row r="119" spans="1:7" s="10" customFormat="1" x14ac:dyDescent="0.3">
      <c r="A119" s="527" t="s">
        <v>251</v>
      </c>
      <c r="B119" s="528"/>
      <c r="C119" s="529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2" t="s">
        <v>156</v>
      </c>
      <c r="B121" s="533"/>
      <c r="C121" s="533"/>
      <c r="D121" s="533"/>
      <c r="E121" s="533"/>
      <c r="F121" s="533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90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ht="30.75" x14ac:dyDescent="0.3">
      <c r="A129" s="8" t="s">
        <v>139</v>
      </c>
      <c r="B129" s="79">
        <v>1</v>
      </c>
      <c r="C129" s="89"/>
      <c r="D129" s="75" t="s">
        <v>499</v>
      </c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27" t="s">
        <v>34</v>
      </c>
      <c r="B133" s="528"/>
      <c r="C133" s="529"/>
      <c r="D133" s="97">
        <f>SUM(B122:C132)</f>
        <v>21</v>
      </c>
    </row>
    <row r="134" spans="1:7" x14ac:dyDescent="0.3">
      <c r="A134" s="527" t="s">
        <v>251</v>
      </c>
      <c r="B134" s="528"/>
      <c r="C134" s="529"/>
      <c r="D134" s="20">
        <f>D133/(COUNT(B122:C132)*2)</f>
        <v>0.95454545454545459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2" t="s">
        <v>61</v>
      </c>
      <c r="B136" s="533"/>
      <c r="C136" s="533"/>
      <c r="D136" s="533"/>
      <c r="E136" s="533"/>
      <c r="F136" s="533"/>
    </row>
    <row r="137" spans="1:7" ht="19.5" x14ac:dyDescent="0.4">
      <c r="A137" s="11" t="s">
        <v>258</v>
      </c>
      <c r="B137" s="78">
        <v>2</v>
      </c>
      <c r="C137" s="69"/>
      <c r="D137" s="71"/>
      <c r="E137" s="265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265"/>
      <c r="F138" s="62"/>
    </row>
    <row r="139" spans="1:7" x14ac:dyDescent="0.3">
      <c r="A139" s="9" t="s">
        <v>233</v>
      </c>
      <c r="B139" s="78">
        <v>2</v>
      </c>
      <c r="C139" s="63"/>
      <c r="D139" s="82"/>
      <c r="E139" s="265"/>
      <c r="F139" s="62"/>
    </row>
    <row r="140" spans="1:7" x14ac:dyDescent="0.3">
      <c r="A140" s="38" t="s">
        <v>234</v>
      </c>
      <c r="B140" s="78">
        <v>2</v>
      </c>
      <c r="C140" s="63"/>
      <c r="D140" s="95"/>
      <c r="E140" s="265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266"/>
      <c r="E141" s="266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66"/>
      <c r="E142" s="265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265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265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67"/>
      <c r="E145" s="265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265"/>
      <c r="F146" s="62"/>
    </row>
    <row r="147" spans="1:7" x14ac:dyDescent="0.3">
      <c r="A147" s="36" t="s">
        <v>175</v>
      </c>
      <c r="B147" s="78">
        <v>2</v>
      </c>
      <c r="C147" s="63"/>
      <c r="D147" s="63"/>
      <c r="E147" s="63"/>
      <c r="F147" s="62"/>
    </row>
    <row r="148" spans="1:7" x14ac:dyDescent="0.3">
      <c r="A148" s="7" t="s">
        <v>261</v>
      </c>
      <c r="B148" s="78">
        <v>2</v>
      </c>
      <c r="C148" s="63"/>
      <c r="D148" s="95"/>
      <c r="E148" s="265"/>
      <c r="F148" s="62"/>
    </row>
    <row r="149" spans="1:7" x14ac:dyDescent="0.3">
      <c r="A149" s="527" t="s">
        <v>34</v>
      </c>
      <c r="B149" s="528"/>
      <c r="C149" s="529"/>
      <c r="D149" s="97">
        <f>SUM(B137:C148)</f>
        <v>24</v>
      </c>
    </row>
    <row r="150" spans="1:7" x14ac:dyDescent="0.3">
      <c r="A150" s="527" t="s">
        <v>251</v>
      </c>
      <c r="B150" s="528"/>
      <c r="C150" s="529"/>
      <c r="D150" s="21">
        <f>D149/(COUNT(B137:C148)*2)</f>
        <v>1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2" t="s">
        <v>178</v>
      </c>
      <c r="B152" s="533"/>
      <c r="C152" s="533"/>
      <c r="D152" s="533"/>
      <c r="E152" s="533"/>
      <c r="F152" s="533"/>
    </row>
    <row r="153" spans="1:7" ht="49.5" x14ac:dyDescent="0.3">
      <c r="A153" s="36" t="s">
        <v>235</v>
      </c>
      <c r="B153" s="62">
        <v>1</v>
      </c>
      <c r="C153" s="62"/>
      <c r="D153" s="63" t="s">
        <v>520</v>
      </c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0</v>
      </c>
      <c r="C155" s="88">
        <f>IF(B155=0, -5, "0")</f>
        <v>-5</v>
      </c>
      <c r="D155" s="63" t="s">
        <v>519</v>
      </c>
      <c r="E155" s="62"/>
      <c r="F155" s="62"/>
    </row>
    <row r="156" spans="1:7" ht="18" x14ac:dyDescent="0.35">
      <c r="A156" s="28" t="s">
        <v>263</v>
      </c>
      <c r="B156" s="265">
        <v>0</v>
      </c>
      <c r="C156" s="88">
        <f>IF(B156=0, -5, "0")</f>
        <v>-5</v>
      </c>
      <c r="D156" s="63" t="s">
        <v>519</v>
      </c>
      <c r="E156" s="62"/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9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27" t="s">
        <v>34</v>
      </c>
      <c r="B161" s="536"/>
      <c r="C161" s="537"/>
      <c r="D161" s="99">
        <f>SUM(B153:C160)</f>
        <v>1</v>
      </c>
    </row>
    <row r="162" spans="1:7" x14ac:dyDescent="0.3">
      <c r="A162" s="527" t="s">
        <v>251</v>
      </c>
      <c r="B162" s="528"/>
      <c r="C162" s="529"/>
      <c r="D162" s="21">
        <f>D161/(COUNT(B153:C160)*2)</f>
        <v>0.05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2" t="s">
        <v>64</v>
      </c>
      <c r="B164" s="533"/>
      <c r="C164" s="533"/>
      <c r="D164" s="533"/>
      <c r="E164" s="533"/>
      <c r="F164" s="533"/>
    </row>
    <row r="165" spans="1:7" ht="83.25" x14ac:dyDescent="0.35">
      <c r="A165" s="28" t="s">
        <v>242</v>
      </c>
      <c r="B165" s="62">
        <v>1</v>
      </c>
      <c r="C165" s="88" t="str">
        <f>IF(B165=0, -5, "0")</f>
        <v>0</v>
      </c>
      <c r="D165" s="63" t="s">
        <v>521</v>
      </c>
      <c r="E165" s="63"/>
      <c r="F165" s="62"/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1</v>
      </c>
      <c r="C168" s="62"/>
      <c r="D168" s="62" t="s">
        <v>522</v>
      </c>
      <c r="E168" s="63"/>
      <c r="F168" s="62"/>
    </row>
    <row r="169" spans="1:7" x14ac:dyDescent="0.3">
      <c r="A169" s="527" t="s">
        <v>34</v>
      </c>
      <c r="B169" s="528"/>
      <c r="C169" s="529"/>
      <c r="D169" s="97">
        <f>SUM(B165:C168)</f>
        <v>6</v>
      </c>
    </row>
    <row r="170" spans="1:7" x14ac:dyDescent="0.3">
      <c r="A170" s="527" t="s">
        <v>251</v>
      </c>
      <c r="B170" s="528"/>
      <c r="C170" s="529"/>
      <c r="D170" s="21">
        <f>D169/(COUNT(B165:C168)*2)</f>
        <v>0.75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0" t="s">
        <v>15</v>
      </c>
      <c r="B172" s="531"/>
      <c r="C172" s="531"/>
      <c r="D172" s="531"/>
      <c r="E172" s="531"/>
      <c r="F172" s="531"/>
    </row>
    <row r="173" spans="1:7" x14ac:dyDescent="0.3">
      <c r="A173" s="8" t="s">
        <v>152</v>
      </c>
      <c r="B173" s="62">
        <v>2</v>
      </c>
      <c r="C173" s="62"/>
      <c r="D173" s="63"/>
      <c r="E173" s="62"/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27" t="s">
        <v>34</v>
      </c>
      <c r="B177" s="528"/>
      <c r="C177" s="529"/>
      <c r="D177" s="97">
        <f>SUM(B173:C176)</f>
        <v>8</v>
      </c>
    </row>
    <row r="178" spans="1:7" x14ac:dyDescent="0.3">
      <c r="A178" s="527" t="s">
        <v>251</v>
      </c>
      <c r="B178" s="528"/>
      <c r="C178" s="529"/>
      <c r="D178" s="21">
        <f>D177/(COUNT(B173:C176)*2)</f>
        <v>1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2" t="s">
        <v>65</v>
      </c>
      <c r="B180" s="533"/>
      <c r="C180" s="533"/>
      <c r="D180" s="533"/>
      <c r="E180" s="533"/>
      <c r="F180" s="533"/>
    </row>
    <row r="181" spans="1:7" x14ac:dyDescent="0.3">
      <c r="A181" s="30" t="s">
        <v>270</v>
      </c>
      <c r="B181" s="62">
        <v>1</v>
      </c>
      <c r="C181" s="62"/>
      <c r="D181" s="423" t="s">
        <v>523</v>
      </c>
      <c r="E181" s="63"/>
      <c r="F181" s="62"/>
    </row>
    <row r="182" spans="1:7" ht="33" x14ac:dyDescent="0.3">
      <c r="A182" s="38" t="s">
        <v>181</v>
      </c>
      <c r="B182" s="265">
        <v>1</v>
      </c>
      <c r="C182" s="62"/>
      <c r="D182" s="63" t="s">
        <v>498</v>
      </c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421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ht="82.5" x14ac:dyDescent="0.3">
      <c r="A185" s="7" t="s">
        <v>265</v>
      </c>
      <c r="B185" s="265">
        <v>1</v>
      </c>
      <c r="C185" s="62"/>
      <c r="D185" s="423" t="s">
        <v>524</v>
      </c>
      <c r="E185" s="62"/>
      <c r="F185" s="62"/>
    </row>
    <row r="186" spans="1:7" x14ac:dyDescent="0.3">
      <c r="A186" s="527" t="s">
        <v>34</v>
      </c>
      <c r="B186" s="528"/>
      <c r="C186" s="529"/>
      <c r="D186" s="97">
        <f>SUM(B181:C185)</f>
        <v>7</v>
      </c>
    </row>
    <row r="187" spans="1:7" x14ac:dyDescent="0.3">
      <c r="A187" s="527" t="s">
        <v>251</v>
      </c>
      <c r="B187" s="528"/>
      <c r="C187" s="529"/>
      <c r="D187" s="21">
        <f>D186/(COUNT(B181:C185)*2)</f>
        <v>0.7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2" t="s">
        <v>177</v>
      </c>
      <c r="B189" s="533"/>
      <c r="C189" s="533"/>
      <c r="D189" s="533"/>
      <c r="E189" s="533"/>
      <c r="F189" s="533"/>
    </row>
    <row r="190" spans="1:7" x14ac:dyDescent="0.3">
      <c r="A190" s="30" t="s">
        <v>309</v>
      </c>
      <c r="B190" s="62">
        <v>1</v>
      </c>
      <c r="C190" s="62"/>
      <c r="D190" s="265" t="s">
        <v>525</v>
      </c>
      <c r="E190" s="62"/>
      <c r="F190" s="62"/>
      <c r="G190" s="3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62"/>
      <c r="E191" s="62"/>
      <c r="F191" s="62"/>
    </row>
    <row r="192" spans="1:7" x14ac:dyDescent="0.3">
      <c r="A192" s="8" t="s">
        <v>267</v>
      </c>
      <c r="B192" s="265">
        <v>2</v>
      </c>
      <c r="C192" s="62"/>
      <c r="D192" s="63"/>
      <c r="E192" s="62"/>
      <c r="F192" s="62"/>
    </row>
    <row r="193" spans="1:6" x14ac:dyDescent="0.3">
      <c r="A193" s="39" t="s">
        <v>159</v>
      </c>
      <c r="B193" s="265">
        <v>2</v>
      </c>
      <c r="C193" s="62"/>
      <c r="D193" s="62"/>
      <c r="E193" s="62"/>
      <c r="F193" s="62"/>
    </row>
    <row r="194" spans="1:6" x14ac:dyDescent="0.3">
      <c r="A194" s="527" t="s">
        <v>34</v>
      </c>
      <c r="B194" s="528"/>
      <c r="C194" s="529"/>
      <c r="D194" s="40">
        <f>SUM(B190:C193)</f>
        <v>5</v>
      </c>
    </row>
    <row r="195" spans="1:6" x14ac:dyDescent="0.3">
      <c r="A195" s="527" t="s">
        <v>251</v>
      </c>
      <c r="B195" s="528"/>
      <c r="C195" s="529"/>
      <c r="D195" s="21">
        <f>D194/(COUNT(B190:C193)*2)</f>
        <v>0.83333333333333337</v>
      </c>
    </row>
    <row r="197" spans="1:6" ht="18" x14ac:dyDescent="0.35">
      <c r="A197" s="43" t="s">
        <v>422</v>
      </c>
      <c r="B197" s="42"/>
      <c r="C197" s="42"/>
      <c r="D197" s="104">
        <v>0.437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205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0.87606837606837606</v>
      </c>
    </row>
  </sheetData>
  <sheetProtection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22:B132 B17:B21 B26:B32 B37:B41 B46:B51 B181:B185 B67:B83 B88:B101 B107:B117 B56:B62 B190:B193 B137:B148 B165:B168 B173:B176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2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1"/>
      <c r="E1" s="511"/>
      <c r="F1" s="511"/>
      <c r="G1" s="511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2" t="s">
        <v>151</v>
      </c>
      <c r="B7" s="512"/>
      <c r="C7" s="512"/>
      <c r="D7" s="512"/>
      <c r="E7" s="512"/>
      <c r="F7" s="512"/>
      <c r="G7" s="111"/>
    </row>
    <row r="8" spans="1:7" ht="22.5" x14ac:dyDescent="0.45">
      <c r="A8" s="513" t="str">
        <f>'Page de garde'!D18</f>
        <v>Menzah 9</v>
      </c>
      <c r="B8" s="513"/>
      <c r="C8" s="513"/>
      <c r="D8" s="513"/>
      <c r="E8" s="513"/>
      <c r="F8" s="513"/>
      <c r="G8" s="111"/>
    </row>
    <row r="9" spans="1:7" ht="22.5" x14ac:dyDescent="0.45">
      <c r="A9" s="112" t="s">
        <v>39</v>
      </c>
      <c r="B9" s="514"/>
      <c r="C9" s="514"/>
      <c r="D9" s="514"/>
      <c r="E9" s="514"/>
      <c r="F9" s="514"/>
      <c r="G9" s="111"/>
    </row>
    <row r="10" spans="1:7" ht="22.5" x14ac:dyDescent="0.45">
      <c r="A10" s="113" t="s">
        <v>41</v>
      </c>
      <c r="B10" s="515"/>
      <c r="C10" s="515"/>
      <c r="D10" s="515"/>
      <c r="E10" s="515"/>
      <c r="F10" s="515"/>
      <c r="G10" s="111"/>
    </row>
    <row r="11" spans="1:7" ht="22.5" x14ac:dyDescent="0.45">
      <c r="A11" s="112" t="s">
        <v>40</v>
      </c>
      <c r="B11" s="510"/>
      <c r="C11" s="510"/>
      <c r="D11" s="510"/>
      <c r="E11" s="510"/>
      <c r="F11" s="510"/>
      <c r="G11" s="111"/>
    </row>
    <row r="12" spans="1:7" ht="22.5" x14ac:dyDescent="0.45">
      <c r="A12" s="112" t="s">
        <v>200</v>
      </c>
      <c r="B12" s="516">
        <f>D730</f>
        <v>-0.5</v>
      </c>
      <c r="C12" s="516"/>
      <c r="D12" s="516"/>
      <c r="E12" s="516"/>
      <c r="F12" s="516"/>
      <c r="G12" s="111"/>
    </row>
    <row r="13" spans="1:7" ht="22.5" x14ac:dyDescent="0.45">
      <c r="A13" s="110"/>
      <c r="B13" s="108"/>
      <c r="C13" s="108"/>
      <c r="D13" s="511"/>
      <c r="E13" s="511"/>
      <c r="F13" s="511"/>
      <c r="G13" s="511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6" t="s">
        <v>28</v>
      </c>
      <c r="B17" s="447" t="s">
        <v>29</v>
      </c>
      <c r="C17" s="447"/>
      <c r="D17" s="447" t="s">
        <v>42</v>
      </c>
      <c r="E17" s="448" t="s">
        <v>266</v>
      </c>
      <c r="F17" s="448" t="s">
        <v>300</v>
      </c>
      <c r="G17" s="114"/>
    </row>
    <row r="18" spans="1:8" ht="16.5" customHeight="1" x14ac:dyDescent="0.4">
      <c r="A18" s="446"/>
      <c r="B18" s="118" t="s">
        <v>32</v>
      </c>
      <c r="C18" s="118" t="s">
        <v>31</v>
      </c>
      <c r="D18" s="447"/>
      <c r="E18" s="448"/>
      <c r="F18" s="448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2" t="s">
        <v>16</v>
      </c>
      <c r="B29" s="553"/>
      <c r="C29" s="553"/>
      <c r="D29" s="553"/>
      <c r="E29" s="553"/>
      <c r="F29" s="553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2" t="s">
        <v>311</v>
      </c>
      <c r="B38" s="553"/>
      <c r="C38" s="553"/>
      <c r="D38" s="553"/>
      <c r="E38" s="553"/>
      <c r="F38" s="553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4"/>
      <c r="B49" s="434"/>
      <c r="C49" s="434"/>
      <c r="D49" s="434"/>
      <c r="E49" s="434"/>
      <c r="F49" s="434"/>
      <c r="G49" s="434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6" t="s">
        <v>28</v>
      </c>
      <c r="B52" s="447" t="s">
        <v>29</v>
      </c>
      <c r="C52" s="447"/>
      <c r="D52" s="447" t="s">
        <v>42</v>
      </c>
      <c r="E52" s="448" t="s">
        <v>266</v>
      </c>
      <c r="F52" s="448" t="s">
        <v>302</v>
      </c>
      <c r="G52" s="129"/>
    </row>
    <row r="53" spans="1:7" ht="21" x14ac:dyDescent="0.4">
      <c r="A53" s="446"/>
      <c r="B53" s="118" t="s">
        <v>32</v>
      </c>
      <c r="C53" s="118" t="s">
        <v>31</v>
      </c>
      <c r="D53" s="447"/>
      <c r="E53" s="448"/>
      <c r="F53" s="448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2"/>
      <c r="B64" s="433"/>
      <c r="C64" s="433"/>
      <c r="D64" s="433"/>
      <c r="E64" s="433"/>
      <c r="F64" s="433"/>
      <c r="G64" s="433"/>
    </row>
    <row r="65" spans="1:7" ht="43.5" customHeight="1" x14ac:dyDescent="0.4">
      <c r="A65" s="521" t="s">
        <v>351</v>
      </c>
      <c r="B65" s="521"/>
      <c r="C65" s="521"/>
      <c r="D65" s="521"/>
      <c r="E65" s="521"/>
      <c r="F65" s="521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>
        <v>0</v>
      </c>
      <c r="C77" s="142">
        <f>IF(B77=0, -2, "0")</f>
        <v>-2</v>
      </c>
      <c r="D77" s="179"/>
      <c r="E77" s="124"/>
      <c r="F77" s="322"/>
      <c r="G77" s="114"/>
    </row>
    <row r="78" spans="1:7" ht="21" x14ac:dyDescent="0.4">
      <c r="A78" s="290" t="s">
        <v>63</v>
      </c>
      <c r="B78" s="122">
        <v>0</v>
      </c>
      <c r="C78" s="142">
        <f>IF(B78=0, -2, "0")</f>
        <v>-2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>
        <v>0</v>
      </c>
      <c r="C79" s="142">
        <f>IF(B79=0, -2, "0")</f>
        <v>-2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1"/>
      <c r="B83" s="441"/>
      <c r="C83" s="441"/>
      <c r="D83" s="441"/>
      <c r="E83" s="441"/>
      <c r="F83" s="441"/>
      <c r="G83" s="441"/>
    </row>
    <row r="84" spans="1:7" ht="45" customHeight="1" x14ac:dyDescent="0.45">
      <c r="A84" s="522" t="s">
        <v>352</v>
      </c>
      <c r="B84" s="522"/>
      <c r="C84" s="522"/>
      <c r="D84" s="522"/>
      <c r="E84" s="522"/>
      <c r="F84" s="522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>
        <v>0</v>
      </c>
      <c r="C93" s="169">
        <f>IF(B93=0, -2, "0")</f>
        <v>-2</v>
      </c>
      <c r="D93" s="128"/>
      <c r="E93" s="127"/>
      <c r="F93" s="322"/>
      <c r="G93" s="173"/>
    </row>
    <row r="94" spans="1:7" ht="21" x14ac:dyDescent="0.4">
      <c r="A94" s="168" t="s">
        <v>63</v>
      </c>
      <c r="B94" s="318">
        <v>0</v>
      </c>
      <c r="C94" s="169">
        <f>IF(B94=0, -2, "0")</f>
        <v>-2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>
        <v>0</v>
      </c>
      <c r="C95" s="169">
        <f>IF(B95=0, -2, "0")</f>
        <v>-2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7"/>
      <c r="B103" s="435"/>
      <c r="C103" s="435"/>
      <c r="D103" s="435"/>
      <c r="E103" s="435"/>
      <c r="F103" s="442"/>
      <c r="G103" s="173"/>
    </row>
    <row r="104" spans="1:7" s="80" customFormat="1" ht="46.5" customHeight="1" x14ac:dyDescent="0.4">
      <c r="A104" s="521" t="s">
        <v>353</v>
      </c>
      <c r="B104" s="521"/>
      <c r="C104" s="521"/>
      <c r="D104" s="521"/>
      <c r="E104" s="521"/>
      <c r="F104" s="521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3"/>
      <c r="B111" s="444"/>
      <c r="C111" s="444"/>
      <c r="D111" s="444"/>
      <c r="E111" s="444"/>
      <c r="F111" s="445"/>
      <c r="G111" s="129"/>
    </row>
    <row r="112" spans="1:7" s="80" customFormat="1" ht="39.75" customHeight="1" x14ac:dyDescent="0.4">
      <c r="A112" s="521" t="s">
        <v>390</v>
      </c>
      <c r="B112" s="521"/>
      <c r="C112" s="521"/>
      <c r="D112" s="521"/>
      <c r="E112" s="521"/>
      <c r="F112" s="521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5"/>
      <c r="B120" s="435"/>
      <c r="C120" s="435"/>
      <c r="D120" s="435"/>
      <c r="E120" s="435"/>
      <c r="F120" s="435"/>
      <c r="G120" s="173"/>
    </row>
    <row r="121" spans="1:7" ht="22.5" x14ac:dyDescent="0.4">
      <c r="A121" s="521" t="s">
        <v>311</v>
      </c>
      <c r="B121" s="521"/>
      <c r="C121" s="521"/>
      <c r="D121" s="521"/>
      <c r="E121" s="521"/>
      <c r="F121" s="521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-12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>
        <f>D130/(COUNT(B105:C110,B122:C129,B113:C119,B85:C102,B66:C82,B56:C63)*2)</f>
        <v>-0.5</v>
      </c>
      <c r="E131" s="108"/>
      <c r="F131" s="114"/>
      <c r="G131" s="114"/>
    </row>
    <row r="132" spans="1:16384" ht="22.5" x14ac:dyDescent="0.4">
      <c r="A132" s="436"/>
      <c r="B132" s="436"/>
      <c r="C132" s="436"/>
      <c r="D132" s="436"/>
      <c r="E132" s="436"/>
      <c r="F132" s="436"/>
      <c r="G132" s="114"/>
    </row>
    <row r="133" spans="1:16384" ht="22.5" customHeight="1" x14ac:dyDescent="0.4">
      <c r="A133" s="523" t="s">
        <v>424</v>
      </c>
      <c r="B133" s="523"/>
      <c r="C133" s="523"/>
      <c r="D133" s="523"/>
      <c r="E133" s="523"/>
      <c r="F133" s="523"/>
      <c r="G133" s="114"/>
    </row>
    <row r="134" spans="1:16384" ht="22.5" customHeight="1" x14ac:dyDescent="0.4">
      <c r="A134" s="524"/>
      <c r="B134" s="524"/>
      <c r="C134" s="524"/>
      <c r="D134" s="524"/>
      <c r="E134" s="524"/>
      <c r="F134" s="524"/>
      <c r="G134" s="114"/>
    </row>
    <row r="135" spans="1:16384" s="326" customFormat="1" ht="22.5" customHeight="1" x14ac:dyDescent="0.25">
      <c r="A135" s="446" t="s">
        <v>28</v>
      </c>
      <c r="B135" s="447" t="s">
        <v>29</v>
      </c>
      <c r="C135" s="447"/>
      <c r="D135" s="447" t="s">
        <v>42</v>
      </c>
      <c r="E135" s="448" t="s">
        <v>266</v>
      </c>
      <c r="F135" s="448" t="s">
        <v>302</v>
      </c>
    </row>
    <row r="136" spans="1:16384" s="326" customFormat="1" ht="22.5" customHeight="1" x14ac:dyDescent="0.25">
      <c r="A136" s="446"/>
      <c r="B136" s="118" t="s">
        <v>32</v>
      </c>
      <c r="C136" s="118" t="s">
        <v>31</v>
      </c>
      <c r="D136" s="447"/>
      <c r="E136" s="448"/>
      <c r="F136" s="448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5" t="s">
        <v>461</v>
      </c>
      <c r="B139" s="525"/>
      <c r="C139" s="525"/>
      <c r="D139" s="525"/>
      <c r="E139" s="525"/>
      <c r="F139" s="525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4" t="s">
        <v>350</v>
      </c>
      <c r="B147" s="474"/>
      <c r="C147" s="474"/>
      <c r="D147" s="474"/>
      <c r="E147" s="474"/>
      <c r="F147" s="474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7"/>
      <c r="B165" s="435"/>
      <c r="C165" s="435"/>
      <c r="D165" s="435"/>
      <c r="E165" s="435"/>
      <c r="F165" s="435"/>
      <c r="G165" s="114"/>
    </row>
    <row r="166" spans="1:7" ht="32.25" customHeight="1" x14ac:dyDescent="0.4">
      <c r="A166" s="525" t="s">
        <v>462</v>
      </c>
      <c r="B166" s="525"/>
      <c r="C166" s="525"/>
      <c r="D166" s="525"/>
      <c r="E166" s="525"/>
      <c r="F166" s="525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8"/>
      <c r="B176" s="439"/>
      <c r="C176" s="439"/>
      <c r="D176" s="439"/>
      <c r="E176" s="439"/>
      <c r="F176" s="439"/>
      <c r="G176" s="114"/>
    </row>
    <row r="177" spans="1:7" ht="32.25" customHeight="1" x14ac:dyDescent="0.4">
      <c r="A177" s="525" t="s">
        <v>311</v>
      </c>
      <c r="B177" s="525"/>
      <c r="C177" s="525"/>
      <c r="D177" s="525"/>
      <c r="E177" s="525"/>
      <c r="F177" s="525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75"/>
      <c r="C186" s="476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0"/>
      <c r="B188" s="440"/>
      <c r="C188" s="440"/>
      <c r="D188" s="440"/>
      <c r="E188" s="440"/>
      <c r="F188" s="440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6" t="s">
        <v>28</v>
      </c>
      <c r="B191" s="447" t="s">
        <v>29</v>
      </c>
      <c r="C191" s="447"/>
      <c r="D191" s="447" t="s">
        <v>42</v>
      </c>
      <c r="E191" s="448" t="s">
        <v>266</v>
      </c>
      <c r="F191" s="448" t="s">
        <v>302</v>
      </c>
      <c r="G191" s="114"/>
    </row>
    <row r="192" spans="1:7" ht="21" x14ac:dyDescent="0.4">
      <c r="A192" s="446"/>
      <c r="B192" s="118" t="s">
        <v>32</v>
      </c>
      <c r="C192" s="118" t="s">
        <v>31</v>
      </c>
      <c r="D192" s="447"/>
      <c r="E192" s="448"/>
      <c r="F192" s="448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0" t="s">
        <v>34</v>
      </c>
      <c r="B203" s="461"/>
      <c r="C203" s="462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4"/>
      <c r="B205" s="434"/>
      <c r="C205" s="434"/>
      <c r="D205" s="434"/>
      <c r="E205" s="434"/>
      <c r="F205" s="434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0" t="s">
        <v>34</v>
      </c>
      <c r="B227" s="461"/>
      <c r="C227" s="462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4"/>
      <c r="B229" s="434"/>
      <c r="C229" s="434"/>
      <c r="D229" s="434"/>
      <c r="E229" s="434"/>
      <c r="F229" s="434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7" t="s">
        <v>311</v>
      </c>
      <c r="B236" s="518"/>
      <c r="C236" s="518"/>
      <c r="D236" s="519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60" t="s">
        <v>34</v>
      </c>
      <c r="B245" s="461"/>
      <c r="C245" s="462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4"/>
      <c r="B250" s="434"/>
      <c r="C250" s="434"/>
      <c r="D250" s="434"/>
      <c r="E250" s="434"/>
      <c r="F250" s="434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6" t="s">
        <v>28</v>
      </c>
      <c r="B253" s="447" t="s">
        <v>29</v>
      </c>
      <c r="C253" s="447"/>
      <c r="D253" s="447" t="s">
        <v>42</v>
      </c>
      <c r="E253" s="448" t="s">
        <v>266</v>
      </c>
      <c r="F253" s="448" t="s">
        <v>302</v>
      </c>
      <c r="G253" s="129"/>
    </row>
    <row r="254" spans="1:7" ht="21" x14ac:dyDescent="0.4">
      <c r="A254" s="446"/>
      <c r="B254" s="118" t="s">
        <v>32</v>
      </c>
      <c r="C254" s="118" t="s">
        <v>31</v>
      </c>
      <c r="D254" s="447"/>
      <c r="E254" s="448"/>
      <c r="F254" s="448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0" t="s">
        <v>34</v>
      </c>
      <c r="B265" s="461"/>
      <c r="C265" s="462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8"/>
      <c r="B290" s="468"/>
      <c r="C290" s="468"/>
      <c r="D290" s="468"/>
      <c r="E290" s="468"/>
      <c r="F290" s="468"/>
      <c r="G290" s="129"/>
    </row>
    <row r="291" spans="1:7" s="80" customFormat="1" ht="31.5" customHeight="1" x14ac:dyDescent="0.4">
      <c r="A291" s="520" t="s">
        <v>311</v>
      </c>
      <c r="B291" s="520"/>
      <c r="C291" s="520"/>
      <c r="D291" s="520"/>
      <c r="E291" s="520"/>
      <c r="F291" s="520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6" t="s">
        <v>28</v>
      </c>
      <c r="B308" s="447" t="s">
        <v>29</v>
      </c>
      <c r="C308" s="447"/>
      <c r="D308" s="447" t="s">
        <v>42</v>
      </c>
      <c r="E308" s="448" t="s">
        <v>266</v>
      </c>
      <c r="F308" s="448" t="s">
        <v>302</v>
      </c>
      <c r="G308" s="129"/>
    </row>
    <row r="309" spans="1:7" ht="21" x14ac:dyDescent="0.4">
      <c r="A309" s="446"/>
      <c r="B309" s="118" t="s">
        <v>32</v>
      </c>
      <c r="C309" s="118" t="s">
        <v>31</v>
      </c>
      <c r="D309" s="447"/>
      <c r="E309" s="448"/>
      <c r="F309" s="448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9"/>
      <c r="B357" s="459"/>
      <c r="C357" s="459"/>
      <c r="D357" s="459"/>
      <c r="E357" s="459"/>
      <c r="F357" s="459"/>
      <c r="G357" s="459"/>
    </row>
    <row r="358" spans="1:7" ht="32.25" customHeight="1" x14ac:dyDescent="0.4">
      <c r="A358" s="504" t="s">
        <v>311</v>
      </c>
      <c r="B358" s="504"/>
      <c r="C358" s="504"/>
      <c r="D358" s="504"/>
      <c r="E358" s="504"/>
      <c r="F358" s="504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6" t="s">
        <v>28</v>
      </c>
      <c r="B375" s="447" t="s">
        <v>29</v>
      </c>
      <c r="C375" s="447"/>
      <c r="D375" s="447" t="s">
        <v>42</v>
      </c>
      <c r="E375" s="448" t="s">
        <v>266</v>
      </c>
      <c r="F375" s="448" t="s">
        <v>302</v>
      </c>
      <c r="G375" s="173"/>
    </row>
    <row r="376" spans="1:7" s="260" customFormat="1" ht="21" x14ac:dyDescent="0.4">
      <c r="A376" s="446"/>
      <c r="B376" s="118" t="s">
        <v>32</v>
      </c>
      <c r="C376" s="118" t="s">
        <v>31</v>
      </c>
      <c r="D376" s="447"/>
      <c r="E376" s="448"/>
      <c r="F376" s="448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2"/>
      <c r="B415" s="441"/>
      <c r="C415" s="441"/>
      <c r="D415" s="441"/>
      <c r="E415" s="441"/>
      <c r="F415" s="441"/>
      <c r="G415" s="441"/>
    </row>
    <row r="416" spans="1:7" s="260" customFormat="1" ht="24.75" x14ac:dyDescent="0.4">
      <c r="A416" s="507" t="s">
        <v>320</v>
      </c>
      <c r="B416" s="507"/>
      <c r="C416" s="507"/>
      <c r="D416" s="507"/>
      <c r="E416" s="507"/>
      <c r="F416" s="507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6" t="s">
        <v>28</v>
      </c>
      <c r="B433" s="447" t="s">
        <v>29</v>
      </c>
      <c r="C433" s="447"/>
      <c r="D433" s="447" t="s">
        <v>42</v>
      </c>
      <c r="E433" s="448" t="s">
        <v>266</v>
      </c>
      <c r="F433" s="448" t="s">
        <v>302</v>
      </c>
      <c r="G433" s="129"/>
    </row>
    <row r="434" spans="1:7" ht="21" x14ac:dyDescent="0.4">
      <c r="A434" s="446"/>
      <c r="B434" s="118" t="s">
        <v>32</v>
      </c>
      <c r="C434" s="118" t="s">
        <v>31</v>
      </c>
      <c r="D434" s="447"/>
      <c r="E434" s="448"/>
      <c r="F434" s="448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7" t="s">
        <v>311</v>
      </c>
      <c r="B464" s="507"/>
      <c r="C464" s="507"/>
      <c r="D464" s="507"/>
      <c r="E464" s="507"/>
      <c r="F464" s="507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8" t="s">
        <v>425</v>
      </c>
      <c r="B478" s="508"/>
      <c r="C478" s="508"/>
      <c r="D478" s="508"/>
      <c r="E478" s="508"/>
      <c r="F478" s="508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8" t="s">
        <v>28</v>
      </c>
      <c r="B480" s="479" t="s">
        <v>29</v>
      </c>
      <c r="C480" s="479"/>
      <c r="D480" s="479" t="s">
        <v>42</v>
      </c>
      <c r="E480" s="480" t="s">
        <v>266</v>
      </c>
      <c r="F480" s="480" t="s">
        <v>302</v>
      </c>
      <c r="G480" s="114"/>
    </row>
    <row r="481" spans="1:7" ht="21" x14ac:dyDescent="0.4">
      <c r="A481" s="478"/>
      <c r="B481" s="320" t="s">
        <v>32</v>
      </c>
      <c r="C481" s="320" t="s">
        <v>31</v>
      </c>
      <c r="D481" s="479"/>
      <c r="E481" s="480"/>
      <c r="F481" s="480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9" t="s">
        <v>52</v>
      </c>
      <c r="B483" s="469"/>
      <c r="C483" s="469"/>
      <c r="D483" s="469"/>
      <c r="E483" s="469"/>
      <c r="F483" s="469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6" t="s">
        <v>463</v>
      </c>
      <c r="B491" s="467"/>
      <c r="C491" s="467"/>
      <c r="D491" s="467"/>
      <c r="E491" s="467"/>
      <c r="F491" s="467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1" t="s">
        <v>23</v>
      </c>
      <c r="B505" s="482"/>
      <c r="C505" s="482"/>
      <c r="D505" s="482"/>
      <c r="E505" s="482"/>
      <c r="F505" s="483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1"/>
      <c r="B517" s="491"/>
      <c r="C517" s="491"/>
      <c r="D517" s="491"/>
      <c r="E517" s="491"/>
      <c r="F517" s="491"/>
      <c r="G517" s="491"/>
    </row>
    <row r="518" spans="1:7" ht="26.25" customHeight="1" x14ac:dyDescent="0.5">
      <c r="A518" s="369" t="s">
        <v>311</v>
      </c>
      <c r="B518" s="503"/>
      <c r="C518" s="503"/>
      <c r="D518" s="503"/>
      <c r="E518" s="503"/>
      <c r="F518" s="503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9" t="s">
        <v>97</v>
      </c>
      <c r="B530" s="509"/>
      <c r="C530" s="509"/>
      <c r="D530" s="509"/>
      <c r="E530" s="509"/>
      <c r="F530" s="509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4" t="s">
        <v>28</v>
      </c>
      <c r="B532" s="486" t="s">
        <v>29</v>
      </c>
      <c r="C532" s="487"/>
      <c r="D532" s="447" t="s">
        <v>42</v>
      </c>
      <c r="E532" s="448" t="s">
        <v>266</v>
      </c>
      <c r="F532" s="448" t="s">
        <v>302</v>
      </c>
      <c r="G532" s="114"/>
    </row>
    <row r="533" spans="1:7" ht="21" x14ac:dyDescent="0.4">
      <c r="A533" s="485"/>
      <c r="B533" s="315" t="s">
        <v>32</v>
      </c>
      <c r="C533" s="316" t="s">
        <v>31</v>
      </c>
      <c r="D533" s="447"/>
      <c r="E533" s="448"/>
      <c r="F533" s="448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5"/>
      <c r="D535" s="505"/>
      <c r="E535" s="505"/>
      <c r="F535" s="506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0" t="s">
        <v>34</v>
      </c>
      <c r="B542" s="461"/>
      <c r="C542" s="462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0" t="s">
        <v>33</v>
      </c>
      <c r="B543" s="461"/>
      <c r="C543" s="462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4"/>
      <c r="B544" s="434"/>
      <c r="C544" s="434"/>
      <c r="D544" s="434"/>
      <c r="E544" s="434"/>
      <c r="F544" s="434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6"/>
      <c r="B556" s="459"/>
      <c r="C556" s="459"/>
      <c r="D556" s="459"/>
      <c r="E556" s="459"/>
      <c r="F556" s="459"/>
      <c r="G556" s="459"/>
    </row>
    <row r="557" spans="1:7" ht="35.25" customHeight="1" x14ac:dyDescent="0.4">
      <c r="A557" s="371" t="s">
        <v>311</v>
      </c>
      <c r="B557" s="337"/>
      <c r="C557" s="457"/>
      <c r="D557" s="457"/>
      <c r="E557" s="457"/>
      <c r="F557" s="458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52" t="s">
        <v>34</v>
      </c>
      <c r="B566" s="452"/>
      <c r="C566" s="453"/>
      <c r="D566" s="378">
        <f>SUM(B558:C565,B546:C555)</f>
        <v>0</v>
      </c>
      <c r="E566" s="108"/>
      <c r="F566" s="114"/>
      <c r="G566" s="114"/>
    </row>
    <row r="567" spans="1:7" ht="21" x14ac:dyDescent="0.4">
      <c r="A567" s="452" t="s">
        <v>33</v>
      </c>
      <c r="B567" s="452"/>
      <c r="C567" s="452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4"/>
      <c r="B572" s="434"/>
      <c r="C572" s="434"/>
      <c r="D572" s="434"/>
      <c r="E572" s="434"/>
      <c r="F572" s="434"/>
      <c r="G572" s="114"/>
    </row>
    <row r="573" spans="1:7" ht="22.5" x14ac:dyDescent="0.45">
      <c r="A573" s="465" t="s">
        <v>19</v>
      </c>
      <c r="B573" s="465"/>
      <c r="C573" s="465"/>
      <c r="D573" s="465"/>
      <c r="E573" s="465"/>
      <c r="F573" s="465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8" t="s">
        <v>28</v>
      </c>
      <c r="B575" s="479" t="s">
        <v>29</v>
      </c>
      <c r="C575" s="479"/>
      <c r="D575" s="479" t="s">
        <v>42</v>
      </c>
      <c r="E575" s="480" t="s">
        <v>266</v>
      </c>
      <c r="F575" s="480" t="s">
        <v>302</v>
      </c>
      <c r="G575" s="114"/>
    </row>
    <row r="576" spans="1:7" ht="21" x14ac:dyDescent="0.4">
      <c r="A576" s="478"/>
      <c r="B576" s="320" t="s">
        <v>32</v>
      </c>
      <c r="C576" s="320" t="s">
        <v>31</v>
      </c>
      <c r="D576" s="479"/>
      <c r="E576" s="480"/>
      <c r="F576" s="480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2" t="s">
        <v>10</v>
      </c>
      <c r="B578" s="493"/>
      <c r="C578" s="493"/>
      <c r="D578" s="493"/>
      <c r="E578" s="493"/>
      <c r="F578" s="494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2" t="s">
        <v>34</v>
      </c>
      <c r="B588" s="452"/>
      <c r="C588" s="453"/>
      <c r="D588" s="378">
        <f>SUM(B579:C587)</f>
        <v>0</v>
      </c>
      <c r="E588" s="108"/>
      <c r="F588" s="114"/>
      <c r="G588" s="114"/>
    </row>
    <row r="589" spans="1:7" ht="21" x14ac:dyDescent="0.4">
      <c r="A589" s="452" t="s">
        <v>33</v>
      </c>
      <c r="B589" s="452"/>
      <c r="C589" s="452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5" t="s">
        <v>23</v>
      </c>
      <c r="B591" s="496"/>
      <c r="C591" s="496"/>
      <c r="D591" s="496"/>
      <c r="E591" s="496"/>
      <c r="F591" s="497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52" t="s">
        <v>34</v>
      </c>
      <c r="B606" s="452"/>
      <c r="C606" s="453"/>
      <c r="D606" s="378">
        <f>SUM(B592:C605)</f>
        <v>0</v>
      </c>
      <c r="E606" s="108"/>
      <c r="F606" s="114"/>
      <c r="G606" s="114"/>
    </row>
    <row r="607" spans="1:7" ht="21" x14ac:dyDescent="0.4">
      <c r="A607" s="452" t="s">
        <v>33</v>
      </c>
      <c r="B607" s="452"/>
      <c r="C607" s="452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4" t="s">
        <v>170</v>
      </c>
      <c r="B610" s="455"/>
      <c r="C610" s="456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5" t="s">
        <v>8</v>
      </c>
      <c r="B612" s="465"/>
      <c r="C612" s="465"/>
      <c r="D612" s="465"/>
      <c r="E612" s="465"/>
      <c r="F612" s="465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6" t="s">
        <v>28</v>
      </c>
      <c r="B614" s="447" t="s">
        <v>29</v>
      </c>
      <c r="C614" s="447"/>
      <c r="D614" s="447" t="s">
        <v>42</v>
      </c>
      <c r="E614" s="448" t="s">
        <v>266</v>
      </c>
      <c r="F614" s="448" t="s">
        <v>302</v>
      </c>
      <c r="G614" s="114"/>
    </row>
    <row r="615" spans="1:7" ht="18.75" customHeight="1" x14ac:dyDescent="0.4">
      <c r="A615" s="446"/>
      <c r="B615" s="118" t="s">
        <v>32</v>
      </c>
      <c r="C615" s="118" t="s">
        <v>31</v>
      </c>
      <c r="D615" s="447"/>
      <c r="E615" s="448"/>
      <c r="F615" s="448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3"/>
      <c r="D617" s="463"/>
      <c r="E617" s="463"/>
      <c r="F617" s="464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2" t="s">
        <v>34</v>
      </c>
      <c r="B627" s="452"/>
      <c r="C627" s="452"/>
      <c r="D627" s="378">
        <f>SUM(B618:C626)</f>
        <v>0</v>
      </c>
      <c r="E627" s="489"/>
      <c r="F627" s="468"/>
      <c r="G627" s="129"/>
    </row>
    <row r="628" spans="1:7" ht="21" x14ac:dyDescent="0.4">
      <c r="A628" s="452" t="s">
        <v>33</v>
      </c>
      <c r="B628" s="452"/>
      <c r="C628" s="452"/>
      <c r="D628" s="388" t="e">
        <f>D627/(COUNT(B618:C626)*2)</f>
        <v>#DIV/0!</v>
      </c>
      <c r="E628" s="490"/>
      <c r="F628" s="491"/>
      <c r="G628" s="129"/>
    </row>
    <row r="629" spans="1:7" ht="21" x14ac:dyDescent="0.4">
      <c r="A629" s="325"/>
      <c r="B629" s="135"/>
      <c r="C629" s="488"/>
      <c r="D629" s="488"/>
      <c r="E629" s="488"/>
      <c r="F629" s="488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0" t="s">
        <v>34</v>
      </c>
      <c r="B639" s="461"/>
      <c r="C639" s="462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3"/>
      <c r="D642" s="463"/>
      <c r="E642" s="463"/>
      <c r="F642" s="464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0" t="s">
        <v>34</v>
      </c>
      <c r="B650" s="461"/>
      <c r="C650" s="462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7"/>
      <c r="B652" s="477"/>
      <c r="C652" s="477"/>
      <c r="D652" s="477"/>
      <c r="E652" s="477"/>
      <c r="F652" s="477"/>
      <c r="G652" s="477"/>
    </row>
    <row r="653" spans="1:16382" ht="24.75" x14ac:dyDescent="0.4">
      <c r="A653" s="363" t="s">
        <v>26</v>
      </c>
      <c r="B653" s="463"/>
      <c r="C653" s="463"/>
      <c r="D653" s="463"/>
      <c r="E653" s="463"/>
      <c r="F653" s="464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8" t="s">
        <v>311</v>
      </c>
      <c r="B661" s="499"/>
      <c r="C661" s="499"/>
      <c r="D661" s="499"/>
      <c r="E661" s="499"/>
      <c r="F661" s="500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5" t="s">
        <v>356</v>
      </c>
      <c r="B676" s="465"/>
      <c r="C676" s="465"/>
      <c r="D676" s="465"/>
      <c r="E676" s="465"/>
      <c r="F676" s="465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6" t="s">
        <v>28</v>
      </c>
      <c r="B678" s="447" t="s">
        <v>29</v>
      </c>
      <c r="C678" s="447"/>
      <c r="D678" s="447" t="s">
        <v>42</v>
      </c>
      <c r="E678" s="448" t="s">
        <v>266</v>
      </c>
      <c r="F678" s="448" t="s">
        <v>302</v>
      </c>
      <c r="G678" s="129"/>
    </row>
    <row r="679" spans="1:7" ht="21" x14ac:dyDescent="0.4">
      <c r="A679" s="446"/>
      <c r="B679" s="118" t="s">
        <v>32</v>
      </c>
      <c r="C679" s="118" t="s">
        <v>31</v>
      </c>
      <c r="D679" s="447"/>
      <c r="E679" s="448"/>
      <c r="F679" s="448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1" t="s">
        <v>459</v>
      </c>
      <c r="B704" s="501"/>
      <c r="C704" s="501"/>
      <c r="D704" s="501"/>
      <c r="E704" s="501"/>
      <c r="F704" s="501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2" t="s">
        <v>28</v>
      </c>
      <c r="B706" s="486" t="s">
        <v>29</v>
      </c>
      <c r="C706" s="486"/>
      <c r="D706" s="447" t="s">
        <v>42</v>
      </c>
      <c r="E706" s="448" t="s">
        <v>266</v>
      </c>
      <c r="F706" s="448" t="s">
        <v>302</v>
      </c>
      <c r="G706" s="274"/>
    </row>
    <row r="707" spans="1:7" ht="21" x14ac:dyDescent="0.4">
      <c r="A707" s="473"/>
      <c r="B707" s="383" t="s">
        <v>32</v>
      </c>
      <c r="C707" s="383" t="s">
        <v>31</v>
      </c>
      <c r="D707" s="447"/>
      <c r="E707" s="448"/>
      <c r="F707" s="448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9" t="s">
        <v>306</v>
      </c>
      <c r="B709" s="450"/>
      <c r="C709" s="450"/>
      <c r="D709" s="450"/>
      <c r="E709" s="450"/>
      <c r="F709" s="451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0"/>
      <c r="C715" s="471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0"/>
      <c r="C716" s="471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9" t="s">
        <v>307</v>
      </c>
      <c r="B718" s="450"/>
      <c r="C718" s="450"/>
      <c r="D718" s="450"/>
      <c r="E718" s="450"/>
      <c r="F718" s="451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-12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-0.5</v>
      </c>
      <c r="E730" s="259"/>
      <c r="F730" s="259"/>
    </row>
  </sheetData>
  <sheetProtection algorithmName="SHA-512" hashValue="/Ok0x/Kq7zP62Mi4SBgZhuK4p5ljFOhCzdrTYXiCS16d0qfDD/O6IjasYShizVNfROXODMTm1okd7U9qtcwBNA==" saltValue="69D4Xi5+98kM9AMUrOoTB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7"/>
      <c r="E1" s="547"/>
      <c r="F1" s="547"/>
      <c r="G1" s="547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8" t="s">
        <v>46</v>
      </c>
      <c r="B6" s="548"/>
      <c r="C6" s="548"/>
      <c r="D6" s="548"/>
      <c r="E6" s="548"/>
      <c r="F6" s="548"/>
      <c r="G6" s="92"/>
    </row>
    <row r="7" spans="1:7" s="258" customFormat="1" ht="21.75" customHeight="1" x14ac:dyDescent="0.45">
      <c r="A7" s="549" t="str">
        <f>'Page de garde'!D18</f>
        <v>Menzah 9</v>
      </c>
      <c r="B7" s="549"/>
      <c r="C7" s="549"/>
      <c r="D7" s="549"/>
      <c r="E7" s="549"/>
      <c r="F7" s="549"/>
      <c r="G7" s="92"/>
    </row>
    <row r="8" spans="1:7" s="258" customFormat="1" ht="24" x14ac:dyDescent="0.45">
      <c r="A8" s="4" t="s">
        <v>39</v>
      </c>
      <c r="B8" s="550" t="str">
        <f>'A1 Exploitation'!B9:F9</f>
        <v>Dr Hend KAMOUN</v>
      </c>
      <c r="C8" s="550"/>
      <c r="D8" s="550"/>
      <c r="E8" s="550"/>
      <c r="F8" s="550"/>
      <c r="G8" s="92"/>
    </row>
    <row r="9" spans="1:7" s="258" customFormat="1" ht="24" x14ac:dyDescent="0.45">
      <c r="A9" s="5" t="s">
        <v>41</v>
      </c>
      <c r="B9" s="551" t="str">
        <f>'A1 Exploitation'!B10:F10</f>
        <v>Directeur du magasin et chefs rayons</v>
      </c>
      <c r="C9" s="551"/>
      <c r="D9" s="551"/>
      <c r="E9" s="551"/>
      <c r="F9" s="551"/>
      <c r="G9" s="92"/>
    </row>
    <row r="10" spans="1:7" s="258" customFormat="1" ht="24" x14ac:dyDescent="0.45">
      <c r="A10" s="4" t="s">
        <v>40</v>
      </c>
      <c r="B10" s="546">
        <f>'A1 Exploitation'!B11:F11</f>
        <v>43514</v>
      </c>
      <c r="C10" s="546"/>
      <c r="D10" s="546"/>
      <c r="E10" s="546"/>
      <c r="F10" s="546"/>
      <c r="G10" s="92"/>
    </row>
    <row r="11" spans="1:7" s="258" customFormat="1" ht="24" x14ac:dyDescent="0.45">
      <c r="A11" s="4" t="s">
        <v>250</v>
      </c>
      <c r="B11" s="543" t="e">
        <f>D199</f>
        <v>#DIV/0!</v>
      </c>
      <c r="C11" s="543"/>
      <c r="D11" s="543"/>
      <c r="E11" s="543"/>
      <c r="F11" s="543"/>
      <c r="G11" s="92"/>
    </row>
    <row r="12" spans="1:7" s="258" customFormat="1" ht="22.5" x14ac:dyDescent="0.45">
      <c r="A12" s="1"/>
      <c r="D12" s="511"/>
      <c r="E12" s="511"/>
      <c r="F12" s="511"/>
      <c r="G12" s="511"/>
    </row>
    <row r="13" spans="1:7" s="258" customFormat="1" ht="11.25" customHeight="1" x14ac:dyDescent="0.3">
      <c r="A13" s="544" t="s">
        <v>28</v>
      </c>
      <c r="B13" s="545" t="s">
        <v>29</v>
      </c>
      <c r="C13" s="545"/>
      <c r="D13" s="545" t="s">
        <v>42</v>
      </c>
      <c r="E13" s="545" t="s">
        <v>160</v>
      </c>
      <c r="F13" s="545" t="s">
        <v>161</v>
      </c>
      <c r="G13" s="80"/>
    </row>
    <row r="14" spans="1:7" s="258" customFormat="1" ht="12.75" customHeight="1" x14ac:dyDescent="0.3">
      <c r="A14" s="544"/>
      <c r="B14" s="22" t="s">
        <v>32</v>
      </c>
      <c r="C14" s="22" t="s">
        <v>31</v>
      </c>
      <c r="D14" s="545"/>
      <c r="E14" s="545"/>
      <c r="F14" s="545"/>
      <c r="G14" s="94"/>
    </row>
    <row r="15" spans="1:7" x14ac:dyDescent="0.3">
      <c r="A15" s="534"/>
      <c r="B15" s="535"/>
      <c r="C15" s="535"/>
      <c r="D15" s="535"/>
      <c r="E15" s="535"/>
      <c r="F15" s="535"/>
    </row>
    <row r="16" spans="1:7" ht="19.5" x14ac:dyDescent="0.4">
      <c r="A16" s="538" t="s">
        <v>0</v>
      </c>
      <c r="B16" s="539"/>
      <c r="C16" s="539"/>
      <c r="D16" s="539"/>
      <c r="E16" s="539"/>
      <c r="F16" s="539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0" t="s">
        <v>34</v>
      </c>
      <c r="B22" s="536"/>
      <c r="C22" s="537"/>
      <c r="D22" s="381">
        <f>SUM(B17:C21)</f>
        <v>0</v>
      </c>
    </row>
    <row r="23" spans="1:7" x14ac:dyDescent="0.3">
      <c r="A23" s="527" t="s">
        <v>251</v>
      </c>
      <c r="B23" s="528"/>
      <c r="C23" s="529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2" t="s">
        <v>4</v>
      </c>
      <c r="B25" s="533"/>
      <c r="C25" s="533"/>
      <c r="D25" s="533"/>
      <c r="E25" s="533"/>
      <c r="F25" s="533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7" t="s">
        <v>34</v>
      </c>
      <c r="B33" s="528"/>
      <c r="C33" s="529"/>
      <c r="D33" s="380">
        <f>SUM(B26:C32)</f>
        <v>0</v>
      </c>
    </row>
    <row r="34" spans="1:7" x14ac:dyDescent="0.3">
      <c r="A34" s="527" t="s">
        <v>251</v>
      </c>
      <c r="B34" s="528"/>
      <c r="C34" s="529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2" t="s">
        <v>180</v>
      </c>
      <c r="B36" s="533"/>
      <c r="C36" s="533"/>
      <c r="D36" s="533"/>
      <c r="E36" s="533"/>
      <c r="F36" s="533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7" t="s">
        <v>34</v>
      </c>
      <c r="B42" s="528"/>
      <c r="C42" s="529"/>
      <c r="D42" s="380">
        <f>SUM(B37:C41)</f>
        <v>0</v>
      </c>
      <c r="E42" s="259"/>
      <c r="F42" s="259"/>
      <c r="G42" s="93"/>
    </row>
    <row r="43" spans="1:7" s="10" customFormat="1" x14ac:dyDescent="0.3">
      <c r="A43" s="527" t="s">
        <v>251</v>
      </c>
      <c r="B43" s="528"/>
      <c r="C43" s="529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1" t="s">
        <v>19</v>
      </c>
      <c r="B45" s="542"/>
      <c r="C45" s="542"/>
      <c r="D45" s="542"/>
      <c r="E45" s="542"/>
      <c r="F45" s="542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7" t="s">
        <v>34</v>
      </c>
      <c r="B52" s="528"/>
      <c r="C52" s="529"/>
      <c r="D52" s="380">
        <f>SUM(B46:C51)</f>
        <v>0</v>
      </c>
    </row>
    <row r="53" spans="1:7" x14ac:dyDescent="0.3">
      <c r="A53" s="527" t="s">
        <v>251</v>
      </c>
      <c r="B53" s="528"/>
      <c r="C53" s="529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2" t="s">
        <v>8</v>
      </c>
      <c r="B55" s="533"/>
      <c r="C55" s="533"/>
      <c r="D55" s="533"/>
      <c r="E55" s="533"/>
      <c r="F55" s="533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7" t="s">
        <v>34</v>
      </c>
      <c r="B63" s="528"/>
      <c r="C63" s="529"/>
      <c r="D63" s="380">
        <f>SUM(B56:C62)</f>
        <v>0</v>
      </c>
    </row>
    <row r="64" spans="1:7" x14ac:dyDescent="0.3">
      <c r="A64" s="527" t="s">
        <v>251</v>
      </c>
      <c r="B64" s="528"/>
      <c r="C64" s="529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2" t="s">
        <v>111</v>
      </c>
      <c r="B66" s="533"/>
      <c r="C66" s="533"/>
      <c r="D66" s="533"/>
      <c r="E66" s="533"/>
      <c r="F66" s="533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7" t="s">
        <v>34</v>
      </c>
      <c r="B84" s="528"/>
      <c r="C84" s="529"/>
      <c r="D84" s="380">
        <f>SUM(B67:C83)</f>
        <v>0</v>
      </c>
    </row>
    <row r="85" spans="1:7" x14ac:dyDescent="0.3">
      <c r="A85" s="527" t="s">
        <v>251</v>
      </c>
      <c r="B85" s="528"/>
      <c r="C85" s="529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2" t="s">
        <v>172</v>
      </c>
      <c r="B87" s="533"/>
      <c r="C87" s="533"/>
      <c r="D87" s="533"/>
      <c r="E87" s="533"/>
      <c r="F87" s="533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7" t="s">
        <v>34</v>
      </c>
      <c r="B102" s="528"/>
      <c r="C102" s="529"/>
      <c r="D102" s="380">
        <f>SUM(B88:C101)</f>
        <v>0</v>
      </c>
    </row>
    <row r="103" spans="1:7" x14ac:dyDescent="0.3">
      <c r="A103" s="527" t="s">
        <v>251</v>
      </c>
      <c r="B103" s="528"/>
      <c r="C103" s="529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2" t="s">
        <v>173</v>
      </c>
      <c r="B106" s="533"/>
      <c r="C106" s="533"/>
      <c r="D106" s="533"/>
      <c r="E106" s="533"/>
      <c r="F106" s="533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7" t="s">
        <v>34</v>
      </c>
      <c r="B118" s="528"/>
      <c r="C118" s="529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7" t="s">
        <v>251</v>
      </c>
      <c r="B119" s="528"/>
      <c r="C119" s="529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2" t="s">
        <v>156</v>
      </c>
      <c r="B121" s="533"/>
      <c r="C121" s="533"/>
      <c r="D121" s="533"/>
      <c r="E121" s="533"/>
      <c r="F121" s="533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7" t="s">
        <v>34</v>
      </c>
      <c r="B133" s="528"/>
      <c r="C133" s="529"/>
      <c r="D133" s="380">
        <f>SUM(B122:C132)</f>
        <v>0</v>
      </c>
    </row>
    <row r="134" spans="1:7" x14ac:dyDescent="0.3">
      <c r="A134" s="527" t="s">
        <v>251</v>
      </c>
      <c r="B134" s="528"/>
      <c r="C134" s="529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2" t="s">
        <v>61</v>
      </c>
      <c r="B136" s="533"/>
      <c r="C136" s="533"/>
      <c r="D136" s="533"/>
      <c r="E136" s="533"/>
      <c r="F136" s="533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7" t="s">
        <v>34</v>
      </c>
      <c r="B149" s="528"/>
      <c r="C149" s="529"/>
      <c r="D149" s="380">
        <f>SUM(B137:C148)</f>
        <v>0</v>
      </c>
    </row>
    <row r="150" spans="1:7" x14ac:dyDescent="0.3">
      <c r="A150" s="527" t="s">
        <v>251</v>
      </c>
      <c r="B150" s="528"/>
      <c r="C150" s="529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2" t="s">
        <v>178</v>
      </c>
      <c r="B152" s="533"/>
      <c r="C152" s="533"/>
      <c r="D152" s="533"/>
      <c r="E152" s="533"/>
      <c r="F152" s="533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7" t="s">
        <v>34</v>
      </c>
      <c r="B161" s="536"/>
      <c r="C161" s="537"/>
      <c r="D161" s="381">
        <f>SUM(B153:C160)</f>
        <v>0</v>
      </c>
    </row>
    <row r="162" spans="1:7" x14ac:dyDescent="0.3">
      <c r="A162" s="527" t="s">
        <v>251</v>
      </c>
      <c r="B162" s="528"/>
      <c r="C162" s="529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2" t="s">
        <v>64</v>
      </c>
      <c r="B164" s="533"/>
      <c r="C164" s="533"/>
      <c r="D164" s="533"/>
      <c r="E164" s="533"/>
      <c r="F164" s="533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7" t="s">
        <v>34</v>
      </c>
      <c r="B169" s="528"/>
      <c r="C169" s="529"/>
      <c r="D169" s="380">
        <f>SUM(B165:C168)</f>
        <v>0</v>
      </c>
    </row>
    <row r="170" spans="1:7" x14ac:dyDescent="0.3">
      <c r="A170" s="527" t="s">
        <v>251</v>
      </c>
      <c r="B170" s="528"/>
      <c r="C170" s="529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0" t="s">
        <v>15</v>
      </c>
      <c r="B172" s="531"/>
      <c r="C172" s="531"/>
      <c r="D172" s="531"/>
      <c r="E172" s="531"/>
      <c r="F172" s="531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7" t="s">
        <v>34</v>
      </c>
      <c r="B177" s="528"/>
      <c r="C177" s="529"/>
      <c r="D177" s="380">
        <f>SUM(B173:C176)</f>
        <v>0</v>
      </c>
    </row>
    <row r="178" spans="1:7" x14ac:dyDescent="0.3">
      <c r="A178" s="527" t="s">
        <v>251</v>
      </c>
      <c r="B178" s="528"/>
      <c r="C178" s="529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2" t="s">
        <v>65</v>
      </c>
      <c r="B180" s="533"/>
      <c r="C180" s="533"/>
      <c r="D180" s="533"/>
      <c r="E180" s="533"/>
      <c r="F180" s="533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7" t="s">
        <v>34</v>
      </c>
      <c r="B186" s="528"/>
      <c r="C186" s="529"/>
      <c r="D186" s="380">
        <f>SUM(B181:C185)</f>
        <v>0</v>
      </c>
    </row>
    <row r="187" spans="1:7" x14ac:dyDescent="0.3">
      <c r="A187" s="527" t="s">
        <v>251</v>
      </c>
      <c r="B187" s="528"/>
      <c r="C187" s="529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2" t="s">
        <v>177</v>
      </c>
      <c r="B189" s="533"/>
      <c r="C189" s="533"/>
      <c r="D189" s="533"/>
      <c r="E189" s="533"/>
      <c r="F189" s="533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7" t="s">
        <v>34</v>
      </c>
      <c r="B194" s="528"/>
      <c r="C194" s="529"/>
      <c r="D194" s="40">
        <f>SUM(B190:C193)</f>
        <v>0</v>
      </c>
    </row>
    <row r="195" spans="1:6" x14ac:dyDescent="0.3">
      <c r="A195" s="527" t="s">
        <v>251</v>
      </c>
      <c r="B195" s="528"/>
      <c r="C195" s="529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1"/>
      <c r="E1" s="511"/>
      <c r="F1" s="511"/>
      <c r="G1" s="511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2" t="s">
        <v>151</v>
      </c>
      <c r="B7" s="512"/>
      <c r="C7" s="512"/>
      <c r="D7" s="512"/>
      <c r="E7" s="512"/>
      <c r="F7" s="512"/>
      <c r="G7" s="111"/>
    </row>
    <row r="8" spans="1:7" ht="22.5" x14ac:dyDescent="0.45">
      <c r="A8" s="513" t="str">
        <f>'Page de garde'!D18</f>
        <v>Menzah 9</v>
      </c>
      <c r="B8" s="513"/>
      <c r="C8" s="513"/>
      <c r="D8" s="513"/>
      <c r="E8" s="513"/>
      <c r="F8" s="513"/>
      <c r="G8" s="111"/>
    </row>
    <row r="9" spans="1:7" ht="22.5" x14ac:dyDescent="0.45">
      <c r="A9" s="112" t="s">
        <v>39</v>
      </c>
      <c r="B9" s="514"/>
      <c r="C9" s="514"/>
      <c r="D9" s="514"/>
      <c r="E9" s="514"/>
      <c r="F9" s="514"/>
      <c r="G9" s="111"/>
    </row>
    <row r="10" spans="1:7" ht="22.5" x14ac:dyDescent="0.45">
      <c r="A10" s="113" t="s">
        <v>41</v>
      </c>
      <c r="B10" s="515"/>
      <c r="C10" s="515"/>
      <c r="D10" s="515"/>
      <c r="E10" s="515"/>
      <c r="F10" s="515"/>
      <c r="G10" s="111"/>
    </row>
    <row r="11" spans="1:7" ht="22.5" x14ac:dyDescent="0.45">
      <c r="A11" s="112" t="s">
        <v>40</v>
      </c>
      <c r="B11" s="510"/>
      <c r="C11" s="510"/>
      <c r="D11" s="510"/>
      <c r="E11" s="510"/>
      <c r="F11" s="510"/>
      <c r="G11" s="111"/>
    </row>
    <row r="12" spans="1:7" ht="22.5" x14ac:dyDescent="0.45">
      <c r="A12" s="112" t="s">
        <v>200</v>
      </c>
      <c r="B12" s="516" t="e">
        <f>D730</f>
        <v>#DIV/0!</v>
      </c>
      <c r="C12" s="516"/>
      <c r="D12" s="516"/>
      <c r="E12" s="516"/>
      <c r="F12" s="516"/>
      <c r="G12" s="111"/>
    </row>
    <row r="13" spans="1:7" ht="22.5" x14ac:dyDescent="0.45">
      <c r="A13" s="110"/>
      <c r="B13" s="108"/>
      <c r="C13" s="108"/>
      <c r="D13" s="511"/>
      <c r="E13" s="511"/>
      <c r="F13" s="511"/>
      <c r="G13" s="511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6" t="s">
        <v>28</v>
      </c>
      <c r="B17" s="447" t="s">
        <v>29</v>
      </c>
      <c r="C17" s="447"/>
      <c r="D17" s="447" t="s">
        <v>42</v>
      </c>
      <c r="E17" s="448" t="s">
        <v>266</v>
      </c>
      <c r="F17" s="448" t="s">
        <v>300</v>
      </c>
      <c r="G17" s="114"/>
    </row>
    <row r="18" spans="1:8" ht="16.5" customHeight="1" x14ac:dyDescent="0.4">
      <c r="A18" s="446"/>
      <c r="B18" s="118" t="s">
        <v>32</v>
      </c>
      <c r="C18" s="118" t="s">
        <v>31</v>
      </c>
      <c r="D18" s="447"/>
      <c r="E18" s="448"/>
      <c r="F18" s="448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2" t="s">
        <v>16</v>
      </c>
      <c r="B29" s="553"/>
      <c r="C29" s="553"/>
      <c r="D29" s="553"/>
      <c r="E29" s="553"/>
      <c r="F29" s="553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2" t="s">
        <v>311</v>
      </c>
      <c r="B38" s="553"/>
      <c r="C38" s="553"/>
      <c r="D38" s="553"/>
      <c r="E38" s="553"/>
      <c r="F38" s="553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4"/>
      <c r="B49" s="434"/>
      <c r="C49" s="434"/>
      <c r="D49" s="434"/>
      <c r="E49" s="434"/>
      <c r="F49" s="434"/>
      <c r="G49" s="434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6" t="s">
        <v>28</v>
      </c>
      <c r="B52" s="447" t="s">
        <v>29</v>
      </c>
      <c r="C52" s="447"/>
      <c r="D52" s="447" t="s">
        <v>42</v>
      </c>
      <c r="E52" s="448" t="s">
        <v>266</v>
      </c>
      <c r="F52" s="448" t="s">
        <v>302</v>
      </c>
      <c r="G52" s="129"/>
    </row>
    <row r="53" spans="1:7" ht="21" x14ac:dyDescent="0.4">
      <c r="A53" s="446"/>
      <c r="B53" s="118" t="s">
        <v>32</v>
      </c>
      <c r="C53" s="118" t="s">
        <v>31</v>
      </c>
      <c r="D53" s="447"/>
      <c r="E53" s="448"/>
      <c r="F53" s="448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2"/>
      <c r="B64" s="433"/>
      <c r="C64" s="433"/>
      <c r="D64" s="433"/>
      <c r="E64" s="433"/>
      <c r="F64" s="433"/>
      <c r="G64" s="433"/>
    </row>
    <row r="65" spans="1:7" ht="43.5" customHeight="1" x14ac:dyDescent="0.4">
      <c r="A65" s="521" t="s">
        <v>351</v>
      </c>
      <c r="B65" s="521"/>
      <c r="C65" s="521"/>
      <c r="D65" s="521"/>
      <c r="E65" s="521"/>
      <c r="F65" s="521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1"/>
      <c r="B83" s="441"/>
      <c r="C83" s="441"/>
      <c r="D83" s="441"/>
      <c r="E83" s="441"/>
      <c r="F83" s="441"/>
      <c r="G83" s="441"/>
    </row>
    <row r="84" spans="1:7" ht="45" customHeight="1" x14ac:dyDescent="0.45">
      <c r="A84" s="522" t="s">
        <v>352</v>
      </c>
      <c r="B84" s="522"/>
      <c r="C84" s="522"/>
      <c r="D84" s="522"/>
      <c r="E84" s="522"/>
      <c r="F84" s="522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7"/>
      <c r="B103" s="435"/>
      <c r="C103" s="435"/>
      <c r="D103" s="435"/>
      <c r="E103" s="435"/>
      <c r="F103" s="442"/>
      <c r="G103" s="173"/>
    </row>
    <row r="104" spans="1:7" s="80" customFormat="1" ht="46.5" customHeight="1" x14ac:dyDescent="0.4">
      <c r="A104" s="521" t="s">
        <v>353</v>
      </c>
      <c r="B104" s="521"/>
      <c r="C104" s="521"/>
      <c r="D104" s="521"/>
      <c r="E104" s="521"/>
      <c r="F104" s="521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3"/>
      <c r="B111" s="444"/>
      <c r="C111" s="444"/>
      <c r="D111" s="444"/>
      <c r="E111" s="444"/>
      <c r="F111" s="445"/>
      <c r="G111" s="129"/>
    </row>
    <row r="112" spans="1:7" s="80" customFormat="1" ht="39.75" customHeight="1" x14ac:dyDescent="0.4">
      <c r="A112" s="521" t="s">
        <v>390</v>
      </c>
      <c r="B112" s="521"/>
      <c r="C112" s="521"/>
      <c r="D112" s="521"/>
      <c r="E112" s="521"/>
      <c r="F112" s="521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5"/>
      <c r="B120" s="435"/>
      <c r="C120" s="435"/>
      <c r="D120" s="435"/>
      <c r="E120" s="435"/>
      <c r="F120" s="435"/>
      <c r="G120" s="173"/>
    </row>
    <row r="121" spans="1:7" ht="22.5" x14ac:dyDescent="0.4">
      <c r="A121" s="521" t="s">
        <v>311</v>
      </c>
      <c r="B121" s="521"/>
      <c r="C121" s="521"/>
      <c r="D121" s="521"/>
      <c r="E121" s="521"/>
      <c r="F121" s="521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6"/>
      <c r="B132" s="436"/>
      <c r="C132" s="436"/>
      <c r="D132" s="436"/>
      <c r="E132" s="436"/>
      <c r="F132" s="436"/>
      <c r="G132" s="114"/>
    </row>
    <row r="133" spans="1:16384" ht="22.5" customHeight="1" x14ac:dyDescent="0.4">
      <c r="A133" s="523" t="s">
        <v>424</v>
      </c>
      <c r="B133" s="523"/>
      <c r="C133" s="523"/>
      <c r="D133" s="523"/>
      <c r="E133" s="523"/>
      <c r="F133" s="523"/>
      <c r="G133" s="114"/>
    </row>
    <row r="134" spans="1:16384" ht="22.5" customHeight="1" x14ac:dyDescent="0.4">
      <c r="A134" s="524"/>
      <c r="B134" s="524"/>
      <c r="C134" s="524"/>
      <c r="D134" s="524"/>
      <c r="E134" s="524"/>
      <c r="F134" s="524"/>
      <c r="G134" s="114"/>
    </row>
    <row r="135" spans="1:16384" s="326" customFormat="1" ht="22.5" customHeight="1" x14ac:dyDescent="0.25">
      <c r="A135" s="446" t="s">
        <v>28</v>
      </c>
      <c r="B135" s="447" t="s">
        <v>29</v>
      </c>
      <c r="C135" s="447"/>
      <c r="D135" s="447" t="s">
        <v>42</v>
      </c>
      <c r="E135" s="448" t="s">
        <v>266</v>
      </c>
      <c r="F135" s="448" t="s">
        <v>302</v>
      </c>
    </row>
    <row r="136" spans="1:16384" s="326" customFormat="1" ht="22.5" customHeight="1" x14ac:dyDescent="0.25">
      <c r="A136" s="446"/>
      <c r="B136" s="118" t="s">
        <v>32</v>
      </c>
      <c r="C136" s="118" t="s">
        <v>31</v>
      </c>
      <c r="D136" s="447"/>
      <c r="E136" s="448"/>
      <c r="F136" s="448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5" t="s">
        <v>461</v>
      </c>
      <c r="B139" s="525"/>
      <c r="C139" s="525"/>
      <c r="D139" s="525"/>
      <c r="E139" s="525"/>
      <c r="F139" s="525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4" t="s">
        <v>350</v>
      </c>
      <c r="B147" s="474"/>
      <c r="C147" s="474"/>
      <c r="D147" s="474"/>
      <c r="E147" s="474"/>
      <c r="F147" s="474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7"/>
      <c r="B165" s="435"/>
      <c r="C165" s="435"/>
      <c r="D165" s="435"/>
      <c r="E165" s="435"/>
      <c r="F165" s="435"/>
      <c r="G165" s="114"/>
    </row>
    <row r="166" spans="1:7" ht="32.25" customHeight="1" x14ac:dyDescent="0.4">
      <c r="A166" s="525" t="s">
        <v>462</v>
      </c>
      <c r="B166" s="525"/>
      <c r="C166" s="525"/>
      <c r="D166" s="525"/>
      <c r="E166" s="525"/>
      <c r="F166" s="525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8"/>
      <c r="B176" s="439"/>
      <c r="C176" s="439"/>
      <c r="D176" s="439"/>
      <c r="E176" s="439"/>
      <c r="F176" s="439"/>
      <c r="G176" s="114"/>
    </row>
    <row r="177" spans="1:7" ht="32.25" customHeight="1" x14ac:dyDescent="0.4">
      <c r="A177" s="525" t="s">
        <v>311</v>
      </c>
      <c r="B177" s="525"/>
      <c r="C177" s="525"/>
      <c r="D177" s="525"/>
      <c r="E177" s="525"/>
      <c r="F177" s="525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75"/>
      <c r="C186" s="476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0"/>
      <c r="B188" s="440"/>
      <c r="C188" s="440"/>
      <c r="D188" s="440"/>
      <c r="E188" s="440"/>
      <c r="F188" s="440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6" t="s">
        <v>28</v>
      </c>
      <c r="B191" s="447" t="s">
        <v>29</v>
      </c>
      <c r="C191" s="447"/>
      <c r="D191" s="447" t="s">
        <v>42</v>
      </c>
      <c r="E191" s="448" t="s">
        <v>266</v>
      </c>
      <c r="F191" s="448" t="s">
        <v>302</v>
      </c>
      <c r="G191" s="114"/>
    </row>
    <row r="192" spans="1:7" ht="21" x14ac:dyDescent="0.4">
      <c r="A192" s="446"/>
      <c r="B192" s="118" t="s">
        <v>32</v>
      </c>
      <c r="C192" s="118" t="s">
        <v>31</v>
      </c>
      <c r="D192" s="447"/>
      <c r="E192" s="448"/>
      <c r="F192" s="448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0" t="s">
        <v>34</v>
      </c>
      <c r="B203" s="461"/>
      <c r="C203" s="462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4"/>
      <c r="B205" s="434"/>
      <c r="C205" s="434"/>
      <c r="D205" s="434"/>
      <c r="E205" s="434"/>
      <c r="F205" s="434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0" t="s">
        <v>34</v>
      </c>
      <c r="B227" s="461"/>
      <c r="C227" s="462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4"/>
      <c r="B229" s="434"/>
      <c r="C229" s="434"/>
      <c r="D229" s="434"/>
      <c r="E229" s="434"/>
      <c r="F229" s="434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7" t="s">
        <v>311</v>
      </c>
      <c r="B236" s="518"/>
      <c r="C236" s="518"/>
      <c r="D236" s="519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60" t="s">
        <v>34</v>
      </c>
      <c r="B245" s="461"/>
      <c r="C245" s="462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4"/>
      <c r="B250" s="434"/>
      <c r="C250" s="434"/>
      <c r="D250" s="434"/>
      <c r="E250" s="434"/>
      <c r="F250" s="434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6" t="s">
        <v>28</v>
      </c>
      <c r="B253" s="447" t="s">
        <v>29</v>
      </c>
      <c r="C253" s="447"/>
      <c r="D253" s="447" t="s">
        <v>42</v>
      </c>
      <c r="E253" s="448" t="s">
        <v>266</v>
      </c>
      <c r="F253" s="448" t="s">
        <v>302</v>
      </c>
      <c r="G253" s="129"/>
    </row>
    <row r="254" spans="1:7" ht="21" x14ac:dyDescent="0.4">
      <c r="A254" s="446"/>
      <c r="B254" s="118" t="s">
        <v>32</v>
      </c>
      <c r="C254" s="118" t="s">
        <v>31</v>
      </c>
      <c r="D254" s="447"/>
      <c r="E254" s="448"/>
      <c r="F254" s="448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0" t="s">
        <v>34</v>
      </c>
      <c r="B265" s="461"/>
      <c r="C265" s="462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8"/>
      <c r="B290" s="468"/>
      <c r="C290" s="468"/>
      <c r="D290" s="468"/>
      <c r="E290" s="468"/>
      <c r="F290" s="468"/>
      <c r="G290" s="129"/>
    </row>
    <row r="291" spans="1:7" s="80" customFormat="1" ht="31.5" customHeight="1" x14ac:dyDescent="0.4">
      <c r="A291" s="520" t="s">
        <v>311</v>
      </c>
      <c r="B291" s="520"/>
      <c r="C291" s="520"/>
      <c r="D291" s="520"/>
      <c r="E291" s="520"/>
      <c r="F291" s="520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6" t="s">
        <v>28</v>
      </c>
      <c r="B308" s="447" t="s">
        <v>29</v>
      </c>
      <c r="C308" s="447"/>
      <c r="D308" s="447" t="s">
        <v>42</v>
      </c>
      <c r="E308" s="448" t="s">
        <v>266</v>
      </c>
      <c r="F308" s="448" t="s">
        <v>302</v>
      </c>
      <c r="G308" s="129"/>
    </row>
    <row r="309" spans="1:7" ht="21" x14ac:dyDescent="0.4">
      <c r="A309" s="446"/>
      <c r="B309" s="118" t="s">
        <v>32</v>
      </c>
      <c r="C309" s="118" t="s">
        <v>31</v>
      </c>
      <c r="D309" s="447"/>
      <c r="E309" s="448"/>
      <c r="F309" s="448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9"/>
      <c r="B357" s="459"/>
      <c r="C357" s="459"/>
      <c r="D357" s="459"/>
      <c r="E357" s="459"/>
      <c r="F357" s="459"/>
      <c r="G357" s="459"/>
    </row>
    <row r="358" spans="1:7" ht="32.25" customHeight="1" x14ac:dyDescent="0.4">
      <c r="A358" s="504" t="s">
        <v>311</v>
      </c>
      <c r="B358" s="504"/>
      <c r="C358" s="504"/>
      <c r="D358" s="504"/>
      <c r="E358" s="504"/>
      <c r="F358" s="504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6" t="s">
        <v>28</v>
      </c>
      <c r="B375" s="447" t="s">
        <v>29</v>
      </c>
      <c r="C375" s="447"/>
      <c r="D375" s="447" t="s">
        <v>42</v>
      </c>
      <c r="E375" s="448" t="s">
        <v>266</v>
      </c>
      <c r="F375" s="448" t="s">
        <v>302</v>
      </c>
      <c r="G375" s="173"/>
    </row>
    <row r="376" spans="1:7" s="260" customFormat="1" ht="21" x14ac:dyDescent="0.4">
      <c r="A376" s="446"/>
      <c r="B376" s="118" t="s">
        <v>32</v>
      </c>
      <c r="C376" s="118" t="s">
        <v>31</v>
      </c>
      <c r="D376" s="447"/>
      <c r="E376" s="448"/>
      <c r="F376" s="448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2"/>
      <c r="B415" s="441"/>
      <c r="C415" s="441"/>
      <c r="D415" s="441"/>
      <c r="E415" s="441"/>
      <c r="F415" s="441"/>
      <c r="G415" s="441"/>
    </row>
    <row r="416" spans="1:7" s="260" customFormat="1" ht="24.75" x14ac:dyDescent="0.4">
      <c r="A416" s="507" t="s">
        <v>320</v>
      </c>
      <c r="B416" s="507"/>
      <c r="C416" s="507"/>
      <c r="D416" s="507"/>
      <c r="E416" s="507"/>
      <c r="F416" s="507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6" t="s">
        <v>28</v>
      </c>
      <c r="B433" s="447" t="s">
        <v>29</v>
      </c>
      <c r="C433" s="447"/>
      <c r="D433" s="447" t="s">
        <v>42</v>
      </c>
      <c r="E433" s="448" t="s">
        <v>266</v>
      </c>
      <c r="F433" s="448" t="s">
        <v>302</v>
      </c>
      <c r="G433" s="129"/>
    </row>
    <row r="434" spans="1:7" ht="21" x14ac:dyDescent="0.4">
      <c r="A434" s="446"/>
      <c r="B434" s="118" t="s">
        <v>32</v>
      </c>
      <c r="C434" s="118" t="s">
        <v>31</v>
      </c>
      <c r="D434" s="447"/>
      <c r="E434" s="448"/>
      <c r="F434" s="448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7" t="s">
        <v>311</v>
      </c>
      <c r="B464" s="507"/>
      <c r="C464" s="507"/>
      <c r="D464" s="507"/>
      <c r="E464" s="507"/>
      <c r="F464" s="507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8" t="s">
        <v>425</v>
      </c>
      <c r="B478" s="508"/>
      <c r="C478" s="508"/>
      <c r="D478" s="508"/>
      <c r="E478" s="508"/>
      <c r="F478" s="508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8" t="s">
        <v>28</v>
      </c>
      <c r="B480" s="479" t="s">
        <v>29</v>
      </c>
      <c r="C480" s="479"/>
      <c r="D480" s="479" t="s">
        <v>42</v>
      </c>
      <c r="E480" s="480" t="s">
        <v>266</v>
      </c>
      <c r="F480" s="480" t="s">
        <v>302</v>
      </c>
      <c r="G480" s="114"/>
    </row>
    <row r="481" spans="1:7" ht="21" x14ac:dyDescent="0.4">
      <c r="A481" s="478"/>
      <c r="B481" s="320" t="s">
        <v>32</v>
      </c>
      <c r="C481" s="320" t="s">
        <v>31</v>
      </c>
      <c r="D481" s="479"/>
      <c r="E481" s="480"/>
      <c r="F481" s="480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9" t="s">
        <v>52</v>
      </c>
      <c r="B483" s="469"/>
      <c r="C483" s="469"/>
      <c r="D483" s="469"/>
      <c r="E483" s="469"/>
      <c r="F483" s="469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6" t="s">
        <v>463</v>
      </c>
      <c r="B491" s="467"/>
      <c r="C491" s="467"/>
      <c r="D491" s="467"/>
      <c r="E491" s="467"/>
      <c r="F491" s="467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1" t="s">
        <v>23</v>
      </c>
      <c r="B505" s="482"/>
      <c r="C505" s="482"/>
      <c r="D505" s="482"/>
      <c r="E505" s="482"/>
      <c r="F505" s="483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1"/>
      <c r="B517" s="491"/>
      <c r="C517" s="491"/>
      <c r="D517" s="491"/>
      <c r="E517" s="491"/>
      <c r="F517" s="491"/>
      <c r="G517" s="491"/>
    </row>
    <row r="518" spans="1:7" ht="26.25" customHeight="1" x14ac:dyDescent="0.5">
      <c r="A518" s="369" t="s">
        <v>311</v>
      </c>
      <c r="B518" s="503"/>
      <c r="C518" s="503"/>
      <c r="D518" s="503"/>
      <c r="E518" s="503"/>
      <c r="F518" s="503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9" t="s">
        <v>97</v>
      </c>
      <c r="B530" s="509"/>
      <c r="C530" s="509"/>
      <c r="D530" s="509"/>
      <c r="E530" s="509"/>
      <c r="F530" s="509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4" t="s">
        <v>28</v>
      </c>
      <c r="B532" s="486" t="s">
        <v>29</v>
      </c>
      <c r="C532" s="487"/>
      <c r="D532" s="447" t="s">
        <v>42</v>
      </c>
      <c r="E532" s="448" t="s">
        <v>266</v>
      </c>
      <c r="F532" s="448" t="s">
        <v>302</v>
      </c>
      <c r="G532" s="114"/>
    </row>
    <row r="533" spans="1:7" ht="21" x14ac:dyDescent="0.4">
      <c r="A533" s="485"/>
      <c r="B533" s="315" t="s">
        <v>32</v>
      </c>
      <c r="C533" s="316" t="s">
        <v>31</v>
      </c>
      <c r="D533" s="447"/>
      <c r="E533" s="448"/>
      <c r="F533" s="448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5"/>
      <c r="D535" s="505"/>
      <c r="E535" s="505"/>
      <c r="F535" s="506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0" t="s">
        <v>34</v>
      </c>
      <c r="B542" s="461"/>
      <c r="C542" s="462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0" t="s">
        <v>33</v>
      </c>
      <c r="B543" s="461"/>
      <c r="C543" s="462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4"/>
      <c r="B544" s="434"/>
      <c r="C544" s="434"/>
      <c r="D544" s="434"/>
      <c r="E544" s="434"/>
      <c r="F544" s="434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6"/>
      <c r="B556" s="459"/>
      <c r="C556" s="459"/>
      <c r="D556" s="459"/>
      <c r="E556" s="459"/>
      <c r="F556" s="459"/>
      <c r="G556" s="459"/>
    </row>
    <row r="557" spans="1:7" ht="35.25" customHeight="1" x14ac:dyDescent="0.4">
      <c r="A557" s="371" t="s">
        <v>311</v>
      </c>
      <c r="B557" s="337"/>
      <c r="C557" s="457"/>
      <c r="D557" s="457"/>
      <c r="E557" s="457"/>
      <c r="F557" s="458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52" t="s">
        <v>34</v>
      </c>
      <c r="B566" s="452"/>
      <c r="C566" s="453"/>
      <c r="D566" s="378">
        <f>SUM(B558:C565,B546:C555)</f>
        <v>0</v>
      </c>
      <c r="E566" s="108"/>
      <c r="F566" s="114"/>
      <c r="G566" s="114"/>
    </row>
    <row r="567" spans="1:7" ht="21" x14ac:dyDescent="0.4">
      <c r="A567" s="452" t="s">
        <v>33</v>
      </c>
      <c r="B567" s="452"/>
      <c r="C567" s="452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4"/>
      <c r="B572" s="434"/>
      <c r="C572" s="434"/>
      <c r="D572" s="434"/>
      <c r="E572" s="434"/>
      <c r="F572" s="434"/>
      <c r="G572" s="114"/>
    </row>
    <row r="573" spans="1:7" ht="22.5" x14ac:dyDescent="0.45">
      <c r="A573" s="465" t="s">
        <v>19</v>
      </c>
      <c r="B573" s="465"/>
      <c r="C573" s="465"/>
      <c r="D573" s="465"/>
      <c r="E573" s="465"/>
      <c r="F573" s="465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8" t="s">
        <v>28</v>
      </c>
      <c r="B575" s="479" t="s">
        <v>29</v>
      </c>
      <c r="C575" s="479"/>
      <c r="D575" s="479" t="s">
        <v>42</v>
      </c>
      <c r="E575" s="480" t="s">
        <v>266</v>
      </c>
      <c r="F575" s="480" t="s">
        <v>302</v>
      </c>
      <c r="G575" s="114"/>
    </row>
    <row r="576" spans="1:7" ht="21" x14ac:dyDescent="0.4">
      <c r="A576" s="478"/>
      <c r="B576" s="320" t="s">
        <v>32</v>
      </c>
      <c r="C576" s="320" t="s">
        <v>31</v>
      </c>
      <c r="D576" s="479"/>
      <c r="E576" s="480"/>
      <c r="F576" s="480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2" t="s">
        <v>10</v>
      </c>
      <c r="B578" s="493"/>
      <c r="C578" s="493"/>
      <c r="D578" s="493"/>
      <c r="E578" s="493"/>
      <c r="F578" s="494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2" t="s">
        <v>34</v>
      </c>
      <c r="B588" s="452"/>
      <c r="C588" s="453"/>
      <c r="D588" s="378">
        <f>SUM(B579:C587)</f>
        <v>0</v>
      </c>
      <c r="E588" s="108"/>
      <c r="F588" s="114"/>
      <c r="G588" s="114"/>
    </row>
    <row r="589" spans="1:7" ht="21" x14ac:dyDescent="0.4">
      <c r="A589" s="452" t="s">
        <v>33</v>
      </c>
      <c r="B589" s="452"/>
      <c r="C589" s="452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5" t="s">
        <v>23</v>
      </c>
      <c r="B591" s="496"/>
      <c r="C591" s="496"/>
      <c r="D591" s="496"/>
      <c r="E591" s="496"/>
      <c r="F591" s="497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52" t="s">
        <v>34</v>
      </c>
      <c r="B606" s="452"/>
      <c r="C606" s="453"/>
      <c r="D606" s="378">
        <f>SUM(B592:C605)</f>
        <v>0</v>
      </c>
      <c r="E606" s="108"/>
      <c r="F606" s="114"/>
      <c r="G606" s="114"/>
    </row>
    <row r="607" spans="1:7" ht="21" x14ac:dyDescent="0.4">
      <c r="A607" s="452" t="s">
        <v>33</v>
      </c>
      <c r="B607" s="452"/>
      <c r="C607" s="452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4" t="s">
        <v>170</v>
      </c>
      <c r="B610" s="455"/>
      <c r="C610" s="456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5" t="s">
        <v>8</v>
      </c>
      <c r="B612" s="465"/>
      <c r="C612" s="465"/>
      <c r="D612" s="465"/>
      <c r="E612" s="465"/>
      <c r="F612" s="465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6" t="s">
        <v>28</v>
      </c>
      <c r="B614" s="447" t="s">
        <v>29</v>
      </c>
      <c r="C614" s="447"/>
      <c r="D614" s="447" t="s">
        <v>42</v>
      </c>
      <c r="E614" s="448" t="s">
        <v>266</v>
      </c>
      <c r="F614" s="448" t="s">
        <v>302</v>
      </c>
      <c r="G614" s="114"/>
    </row>
    <row r="615" spans="1:7" ht="18.75" customHeight="1" x14ac:dyDescent="0.4">
      <c r="A615" s="446"/>
      <c r="B615" s="118" t="s">
        <v>32</v>
      </c>
      <c r="C615" s="118" t="s">
        <v>31</v>
      </c>
      <c r="D615" s="447"/>
      <c r="E615" s="448"/>
      <c r="F615" s="448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3"/>
      <c r="D617" s="463"/>
      <c r="E617" s="463"/>
      <c r="F617" s="464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2" t="s">
        <v>34</v>
      </c>
      <c r="B627" s="452"/>
      <c r="C627" s="452"/>
      <c r="D627" s="378">
        <f>SUM(B618:C626)</f>
        <v>0</v>
      </c>
      <c r="E627" s="489"/>
      <c r="F627" s="468"/>
      <c r="G627" s="129"/>
    </row>
    <row r="628" spans="1:7" ht="21" x14ac:dyDescent="0.4">
      <c r="A628" s="452" t="s">
        <v>33</v>
      </c>
      <c r="B628" s="452"/>
      <c r="C628" s="452"/>
      <c r="D628" s="388" t="e">
        <f>D627/(COUNT(B618:C626)*2)</f>
        <v>#DIV/0!</v>
      </c>
      <c r="E628" s="490"/>
      <c r="F628" s="491"/>
      <c r="G628" s="129"/>
    </row>
    <row r="629" spans="1:7" ht="21" x14ac:dyDescent="0.4">
      <c r="A629" s="325"/>
      <c r="B629" s="135"/>
      <c r="C629" s="488"/>
      <c r="D629" s="488"/>
      <c r="E629" s="488"/>
      <c r="F629" s="488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0" t="s">
        <v>34</v>
      </c>
      <c r="B639" s="461"/>
      <c r="C639" s="462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3"/>
      <c r="D642" s="463"/>
      <c r="E642" s="463"/>
      <c r="F642" s="464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0" t="s">
        <v>34</v>
      </c>
      <c r="B650" s="461"/>
      <c r="C650" s="462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7"/>
      <c r="B652" s="477"/>
      <c r="C652" s="477"/>
      <c r="D652" s="477"/>
      <c r="E652" s="477"/>
      <c r="F652" s="477"/>
      <c r="G652" s="477"/>
    </row>
    <row r="653" spans="1:16382" ht="24.75" x14ac:dyDescent="0.4">
      <c r="A653" s="363" t="s">
        <v>26</v>
      </c>
      <c r="B653" s="463"/>
      <c r="C653" s="463"/>
      <c r="D653" s="463"/>
      <c r="E653" s="463"/>
      <c r="F653" s="464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8" t="s">
        <v>311</v>
      </c>
      <c r="B661" s="499"/>
      <c r="C661" s="499"/>
      <c r="D661" s="499"/>
      <c r="E661" s="499"/>
      <c r="F661" s="500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5" t="s">
        <v>356</v>
      </c>
      <c r="B676" s="465"/>
      <c r="C676" s="465"/>
      <c r="D676" s="465"/>
      <c r="E676" s="465"/>
      <c r="F676" s="465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6" t="s">
        <v>28</v>
      </c>
      <c r="B678" s="447" t="s">
        <v>29</v>
      </c>
      <c r="C678" s="447"/>
      <c r="D678" s="447" t="s">
        <v>42</v>
      </c>
      <c r="E678" s="448" t="s">
        <v>266</v>
      </c>
      <c r="F678" s="448" t="s">
        <v>302</v>
      </c>
      <c r="G678" s="129"/>
    </row>
    <row r="679" spans="1:7" ht="21" x14ac:dyDescent="0.4">
      <c r="A679" s="446"/>
      <c r="B679" s="118" t="s">
        <v>32</v>
      </c>
      <c r="C679" s="118" t="s">
        <v>31</v>
      </c>
      <c r="D679" s="447"/>
      <c r="E679" s="448"/>
      <c r="F679" s="448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1" t="s">
        <v>459</v>
      </c>
      <c r="B704" s="501"/>
      <c r="C704" s="501"/>
      <c r="D704" s="501"/>
      <c r="E704" s="501"/>
      <c r="F704" s="501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2" t="s">
        <v>28</v>
      </c>
      <c r="B706" s="486" t="s">
        <v>29</v>
      </c>
      <c r="C706" s="486"/>
      <c r="D706" s="447" t="s">
        <v>42</v>
      </c>
      <c r="E706" s="448" t="s">
        <v>266</v>
      </c>
      <c r="F706" s="448" t="s">
        <v>302</v>
      </c>
      <c r="G706" s="274"/>
    </row>
    <row r="707" spans="1:7" ht="21" x14ac:dyDescent="0.4">
      <c r="A707" s="473"/>
      <c r="B707" s="383" t="s">
        <v>32</v>
      </c>
      <c r="C707" s="383" t="s">
        <v>31</v>
      </c>
      <c r="D707" s="447"/>
      <c r="E707" s="448"/>
      <c r="F707" s="448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9" t="s">
        <v>306</v>
      </c>
      <c r="B709" s="450"/>
      <c r="C709" s="450"/>
      <c r="D709" s="450"/>
      <c r="E709" s="450"/>
      <c r="F709" s="451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0"/>
      <c r="C715" s="471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0"/>
      <c r="C716" s="471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9" t="s">
        <v>307</v>
      </c>
      <c r="B718" s="450"/>
      <c r="C718" s="450"/>
      <c r="D718" s="450"/>
      <c r="E718" s="450"/>
      <c r="F718" s="451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7"/>
      <c r="E1" s="547"/>
      <c r="F1" s="547"/>
      <c r="G1" s="547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8" t="s">
        <v>46</v>
      </c>
      <c r="B6" s="548"/>
      <c r="C6" s="548"/>
      <c r="D6" s="548"/>
      <c r="E6" s="548"/>
      <c r="F6" s="548"/>
      <c r="G6" s="92"/>
    </row>
    <row r="7" spans="1:7" s="258" customFormat="1" ht="21.75" customHeight="1" x14ac:dyDescent="0.45">
      <c r="A7" s="549" t="str">
        <f>'Page de garde'!D18</f>
        <v>Menzah 9</v>
      </c>
      <c r="B7" s="549"/>
      <c r="C7" s="549"/>
      <c r="D7" s="549"/>
      <c r="E7" s="549"/>
      <c r="F7" s="549"/>
      <c r="G7" s="92"/>
    </row>
    <row r="8" spans="1:7" s="258" customFormat="1" ht="24" x14ac:dyDescent="0.45">
      <c r="A8" s="4" t="s">
        <v>39</v>
      </c>
      <c r="B8" s="550" t="str">
        <f>'A1 Exploitation'!B9:F9</f>
        <v>Dr Hend KAMOUN</v>
      </c>
      <c r="C8" s="550"/>
      <c r="D8" s="550"/>
      <c r="E8" s="550"/>
      <c r="F8" s="550"/>
      <c r="G8" s="92"/>
    </row>
    <row r="9" spans="1:7" s="258" customFormat="1" ht="24" x14ac:dyDescent="0.45">
      <c r="A9" s="5" t="s">
        <v>41</v>
      </c>
      <c r="B9" s="551" t="str">
        <f>'A1 Exploitation'!B10:F10</f>
        <v>Directeur du magasin et chefs rayons</v>
      </c>
      <c r="C9" s="551"/>
      <c r="D9" s="551"/>
      <c r="E9" s="551"/>
      <c r="F9" s="551"/>
      <c r="G9" s="92"/>
    </row>
    <row r="10" spans="1:7" s="258" customFormat="1" ht="24" x14ac:dyDescent="0.45">
      <c r="A10" s="4" t="s">
        <v>40</v>
      </c>
      <c r="B10" s="546">
        <f>'A1 Exploitation'!B11:F11</f>
        <v>43514</v>
      </c>
      <c r="C10" s="546"/>
      <c r="D10" s="546"/>
      <c r="E10" s="546"/>
      <c r="F10" s="546"/>
      <c r="G10" s="92"/>
    </row>
    <row r="11" spans="1:7" s="258" customFormat="1" ht="24" x14ac:dyDescent="0.45">
      <c r="A11" s="4" t="s">
        <v>250</v>
      </c>
      <c r="B11" s="543" t="e">
        <f>D199</f>
        <v>#DIV/0!</v>
      </c>
      <c r="C11" s="543"/>
      <c r="D11" s="543"/>
      <c r="E11" s="543"/>
      <c r="F11" s="543"/>
      <c r="G11" s="92"/>
    </row>
    <row r="12" spans="1:7" s="258" customFormat="1" ht="22.5" x14ac:dyDescent="0.45">
      <c r="A12" s="1"/>
      <c r="D12" s="511"/>
      <c r="E12" s="511"/>
      <c r="F12" s="511"/>
      <c r="G12" s="511"/>
    </row>
    <row r="13" spans="1:7" s="258" customFormat="1" ht="11.25" customHeight="1" x14ac:dyDescent="0.3">
      <c r="A13" s="544" t="s">
        <v>28</v>
      </c>
      <c r="B13" s="545" t="s">
        <v>29</v>
      </c>
      <c r="C13" s="545"/>
      <c r="D13" s="545" t="s">
        <v>42</v>
      </c>
      <c r="E13" s="545" t="s">
        <v>160</v>
      </c>
      <c r="F13" s="545" t="s">
        <v>161</v>
      </c>
      <c r="G13" s="80"/>
    </row>
    <row r="14" spans="1:7" s="258" customFormat="1" ht="12.75" customHeight="1" x14ac:dyDescent="0.3">
      <c r="A14" s="544"/>
      <c r="B14" s="22" t="s">
        <v>32</v>
      </c>
      <c r="C14" s="22" t="s">
        <v>31</v>
      </c>
      <c r="D14" s="545"/>
      <c r="E14" s="545"/>
      <c r="F14" s="545"/>
      <c r="G14" s="94"/>
    </row>
    <row r="15" spans="1:7" x14ac:dyDescent="0.3">
      <c r="A15" s="534"/>
      <c r="B15" s="535"/>
      <c r="C15" s="535"/>
      <c r="D15" s="535"/>
      <c r="E15" s="535"/>
      <c r="F15" s="535"/>
    </row>
    <row r="16" spans="1:7" ht="19.5" x14ac:dyDescent="0.4">
      <c r="A16" s="538" t="s">
        <v>0</v>
      </c>
      <c r="B16" s="539"/>
      <c r="C16" s="539"/>
      <c r="D16" s="539"/>
      <c r="E16" s="539"/>
      <c r="F16" s="539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0" t="s">
        <v>34</v>
      </c>
      <c r="B22" s="536"/>
      <c r="C22" s="537"/>
      <c r="D22" s="381">
        <f>SUM(B17:C21)</f>
        <v>0</v>
      </c>
    </row>
    <row r="23" spans="1:7" x14ac:dyDescent="0.3">
      <c r="A23" s="527" t="s">
        <v>251</v>
      </c>
      <c r="B23" s="528"/>
      <c r="C23" s="529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2" t="s">
        <v>4</v>
      </c>
      <c r="B25" s="533"/>
      <c r="C25" s="533"/>
      <c r="D25" s="533"/>
      <c r="E25" s="533"/>
      <c r="F25" s="533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7" t="s">
        <v>34</v>
      </c>
      <c r="B33" s="528"/>
      <c r="C33" s="529"/>
      <c r="D33" s="380">
        <f>SUM(B26:C32)</f>
        <v>0</v>
      </c>
    </row>
    <row r="34" spans="1:7" x14ac:dyDescent="0.3">
      <c r="A34" s="527" t="s">
        <v>251</v>
      </c>
      <c r="B34" s="528"/>
      <c r="C34" s="529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2" t="s">
        <v>180</v>
      </c>
      <c r="B36" s="533"/>
      <c r="C36" s="533"/>
      <c r="D36" s="533"/>
      <c r="E36" s="533"/>
      <c r="F36" s="533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7" t="s">
        <v>34</v>
      </c>
      <c r="B42" s="528"/>
      <c r="C42" s="529"/>
      <c r="D42" s="380">
        <f>SUM(B37:C41)</f>
        <v>0</v>
      </c>
      <c r="E42" s="259"/>
      <c r="F42" s="259"/>
      <c r="G42" s="93"/>
    </row>
    <row r="43" spans="1:7" s="10" customFormat="1" x14ac:dyDescent="0.3">
      <c r="A43" s="527" t="s">
        <v>251</v>
      </c>
      <c r="B43" s="528"/>
      <c r="C43" s="529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1" t="s">
        <v>19</v>
      </c>
      <c r="B45" s="542"/>
      <c r="C45" s="542"/>
      <c r="D45" s="542"/>
      <c r="E45" s="542"/>
      <c r="F45" s="542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7" t="s">
        <v>34</v>
      </c>
      <c r="B52" s="528"/>
      <c r="C52" s="529"/>
      <c r="D52" s="380">
        <f>SUM(B46:C51)</f>
        <v>0</v>
      </c>
    </row>
    <row r="53" spans="1:7" x14ac:dyDescent="0.3">
      <c r="A53" s="527" t="s">
        <v>251</v>
      </c>
      <c r="B53" s="528"/>
      <c r="C53" s="529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2" t="s">
        <v>8</v>
      </c>
      <c r="B55" s="533"/>
      <c r="C55" s="533"/>
      <c r="D55" s="533"/>
      <c r="E55" s="533"/>
      <c r="F55" s="533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7" t="s">
        <v>34</v>
      </c>
      <c r="B63" s="528"/>
      <c r="C63" s="529"/>
      <c r="D63" s="380">
        <f>SUM(B56:C62)</f>
        <v>0</v>
      </c>
    </row>
    <row r="64" spans="1:7" x14ac:dyDescent="0.3">
      <c r="A64" s="527" t="s">
        <v>251</v>
      </c>
      <c r="B64" s="528"/>
      <c r="C64" s="529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2" t="s">
        <v>111</v>
      </c>
      <c r="B66" s="533"/>
      <c r="C66" s="533"/>
      <c r="D66" s="533"/>
      <c r="E66" s="533"/>
      <c r="F66" s="533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7" t="s">
        <v>34</v>
      </c>
      <c r="B84" s="528"/>
      <c r="C84" s="529"/>
      <c r="D84" s="380">
        <f>SUM(B67:C83)</f>
        <v>0</v>
      </c>
    </row>
    <row r="85" spans="1:7" x14ac:dyDescent="0.3">
      <c r="A85" s="527" t="s">
        <v>251</v>
      </c>
      <c r="B85" s="528"/>
      <c r="C85" s="529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2" t="s">
        <v>172</v>
      </c>
      <c r="B87" s="533"/>
      <c r="C87" s="533"/>
      <c r="D87" s="533"/>
      <c r="E87" s="533"/>
      <c r="F87" s="533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7" t="s">
        <v>34</v>
      </c>
      <c r="B102" s="528"/>
      <c r="C102" s="529"/>
      <c r="D102" s="380">
        <f>SUM(B88:C101)</f>
        <v>0</v>
      </c>
    </row>
    <row r="103" spans="1:7" x14ac:dyDescent="0.3">
      <c r="A103" s="527" t="s">
        <v>251</v>
      </c>
      <c r="B103" s="528"/>
      <c r="C103" s="529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2" t="s">
        <v>173</v>
      </c>
      <c r="B106" s="533"/>
      <c r="C106" s="533"/>
      <c r="D106" s="533"/>
      <c r="E106" s="533"/>
      <c r="F106" s="533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7" t="s">
        <v>34</v>
      </c>
      <c r="B118" s="528"/>
      <c r="C118" s="529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7" t="s">
        <v>251</v>
      </c>
      <c r="B119" s="528"/>
      <c r="C119" s="529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2" t="s">
        <v>156</v>
      </c>
      <c r="B121" s="533"/>
      <c r="C121" s="533"/>
      <c r="D121" s="533"/>
      <c r="E121" s="533"/>
      <c r="F121" s="533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7" t="s">
        <v>34</v>
      </c>
      <c r="B133" s="528"/>
      <c r="C133" s="529"/>
      <c r="D133" s="380">
        <f>SUM(B122:C132)</f>
        <v>0</v>
      </c>
    </row>
    <row r="134" spans="1:7" x14ac:dyDescent="0.3">
      <c r="A134" s="527" t="s">
        <v>251</v>
      </c>
      <c r="B134" s="528"/>
      <c r="C134" s="529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2" t="s">
        <v>61</v>
      </c>
      <c r="B136" s="533"/>
      <c r="C136" s="533"/>
      <c r="D136" s="533"/>
      <c r="E136" s="533"/>
      <c r="F136" s="533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7" t="s">
        <v>34</v>
      </c>
      <c r="B149" s="528"/>
      <c r="C149" s="529"/>
      <c r="D149" s="380">
        <f>SUM(B137:C148)</f>
        <v>0</v>
      </c>
    </row>
    <row r="150" spans="1:7" x14ac:dyDescent="0.3">
      <c r="A150" s="527" t="s">
        <v>251</v>
      </c>
      <c r="B150" s="528"/>
      <c r="C150" s="529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2" t="s">
        <v>178</v>
      </c>
      <c r="B152" s="533"/>
      <c r="C152" s="533"/>
      <c r="D152" s="533"/>
      <c r="E152" s="533"/>
      <c r="F152" s="533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7" t="s">
        <v>34</v>
      </c>
      <c r="B161" s="536"/>
      <c r="C161" s="537"/>
      <c r="D161" s="381">
        <f>SUM(B153:C160)</f>
        <v>0</v>
      </c>
    </row>
    <row r="162" spans="1:7" x14ac:dyDescent="0.3">
      <c r="A162" s="527" t="s">
        <v>251</v>
      </c>
      <c r="B162" s="528"/>
      <c r="C162" s="529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2" t="s">
        <v>64</v>
      </c>
      <c r="B164" s="533"/>
      <c r="C164" s="533"/>
      <c r="D164" s="533"/>
      <c r="E164" s="533"/>
      <c r="F164" s="533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7" t="s">
        <v>34</v>
      </c>
      <c r="B169" s="528"/>
      <c r="C169" s="529"/>
      <c r="D169" s="380">
        <f>SUM(B165:C168)</f>
        <v>0</v>
      </c>
    </row>
    <row r="170" spans="1:7" x14ac:dyDescent="0.3">
      <c r="A170" s="527" t="s">
        <v>251</v>
      </c>
      <c r="B170" s="528"/>
      <c r="C170" s="529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0" t="s">
        <v>15</v>
      </c>
      <c r="B172" s="531"/>
      <c r="C172" s="531"/>
      <c r="D172" s="531"/>
      <c r="E172" s="531"/>
      <c r="F172" s="531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7" t="s">
        <v>34</v>
      </c>
      <c r="B177" s="528"/>
      <c r="C177" s="529"/>
      <c r="D177" s="380">
        <f>SUM(B173:C176)</f>
        <v>0</v>
      </c>
    </row>
    <row r="178" spans="1:7" x14ac:dyDescent="0.3">
      <c r="A178" s="527" t="s">
        <v>251</v>
      </c>
      <c r="B178" s="528"/>
      <c r="C178" s="529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2" t="s">
        <v>65</v>
      </c>
      <c r="B180" s="533"/>
      <c r="C180" s="533"/>
      <c r="D180" s="533"/>
      <c r="E180" s="533"/>
      <c r="F180" s="533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7" t="s">
        <v>34</v>
      </c>
      <c r="B186" s="528"/>
      <c r="C186" s="529"/>
      <c r="D186" s="380">
        <f>SUM(B181:C185)</f>
        <v>0</v>
      </c>
    </row>
    <row r="187" spans="1:7" x14ac:dyDescent="0.3">
      <c r="A187" s="527" t="s">
        <v>251</v>
      </c>
      <c r="B187" s="528"/>
      <c r="C187" s="529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2" t="s">
        <v>177</v>
      </c>
      <c r="B189" s="533"/>
      <c r="C189" s="533"/>
      <c r="D189" s="533"/>
      <c r="E189" s="533"/>
      <c r="F189" s="533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7" t="s">
        <v>34</v>
      </c>
      <c r="B194" s="528"/>
      <c r="C194" s="529"/>
      <c r="D194" s="40">
        <f>SUM(B190:C193)</f>
        <v>0</v>
      </c>
    </row>
    <row r="195" spans="1:6" x14ac:dyDescent="0.3">
      <c r="A195" s="527" t="s">
        <v>251</v>
      </c>
      <c r="B195" s="528"/>
      <c r="C195" s="529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" zoomScaleNormal="100" zoomScaleSheetLayoutView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1"/>
      <c r="E1" s="511"/>
      <c r="F1" s="511"/>
      <c r="G1" s="511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2" t="s">
        <v>151</v>
      </c>
      <c r="B7" s="512"/>
      <c r="C7" s="512"/>
      <c r="D7" s="512"/>
      <c r="E7" s="512"/>
      <c r="F7" s="512"/>
      <c r="G7" s="111"/>
    </row>
    <row r="8" spans="1:7" ht="22.5" x14ac:dyDescent="0.45">
      <c r="A8" s="513" t="str">
        <f>'Page de garde'!D18</f>
        <v>Menzah 9</v>
      </c>
      <c r="B8" s="513"/>
      <c r="C8" s="513"/>
      <c r="D8" s="513"/>
      <c r="E8" s="513"/>
      <c r="F8" s="513"/>
      <c r="G8" s="111"/>
    </row>
    <row r="9" spans="1:7" ht="22.5" x14ac:dyDescent="0.45">
      <c r="A9" s="112" t="s">
        <v>39</v>
      </c>
      <c r="B9" s="514"/>
      <c r="C9" s="514"/>
      <c r="D9" s="514"/>
      <c r="E9" s="514"/>
      <c r="F9" s="514"/>
      <c r="G9" s="111"/>
    </row>
    <row r="10" spans="1:7" ht="22.5" x14ac:dyDescent="0.45">
      <c r="A10" s="113" t="s">
        <v>41</v>
      </c>
      <c r="B10" s="515"/>
      <c r="C10" s="515"/>
      <c r="D10" s="515"/>
      <c r="E10" s="515"/>
      <c r="F10" s="515"/>
      <c r="G10" s="111"/>
    </row>
    <row r="11" spans="1:7" ht="22.5" x14ac:dyDescent="0.45">
      <c r="A11" s="112" t="s">
        <v>40</v>
      </c>
      <c r="B11" s="510"/>
      <c r="C11" s="510"/>
      <c r="D11" s="510"/>
      <c r="E11" s="510"/>
      <c r="F11" s="510"/>
      <c r="G11" s="111"/>
    </row>
    <row r="12" spans="1:7" ht="22.5" x14ac:dyDescent="0.45">
      <c r="A12" s="112" t="s">
        <v>200</v>
      </c>
      <c r="B12" s="516">
        <f>D730</f>
        <v>-0.5</v>
      </c>
      <c r="C12" s="516"/>
      <c r="D12" s="516"/>
      <c r="E12" s="516"/>
      <c r="F12" s="516"/>
      <c r="G12" s="111"/>
    </row>
    <row r="13" spans="1:7" ht="22.5" x14ac:dyDescent="0.45">
      <c r="A13" s="110"/>
      <c r="B13" s="108"/>
      <c r="C13" s="108"/>
      <c r="D13" s="511"/>
      <c r="E13" s="511"/>
      <c r="F13" s="511"/>
      <c r="G13" s="511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6" t="s">
        <v>28</v>
      </c>
      <c r="B17" s="447" t="s">
        <v>29</v>
      </c>
      <c r="C17" s="447"/>
      <c r="D17" s="447" t="s">
        <v>42</v>
      </c>
      <c r="E17" s="448" t="s">
        <v>266</v>
      </c>
      <c r="F17" s="448" t="s">
        <v>300</v>
      </c>
      <c r="G17" s="114"/>
    </row>
    <row r="18" spans="1:8" ht="16.5" customHeight="1" x14ac:dyDescent="0.4">
      <c r="A18" s="446"/>
      <c r="B18" s="118" t="s">
        <v>32</v>
      </c>
      <c r="C18" s="118" t="s">
        <v>31</v>
      </c>
      <c r="D18" s="447"/>
      <c r="E18" s="448"/>
      <c r="F18" s="448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2" t="s">
        <v>16</v>
      </c>
      <c r="B29" s="553"/>
      <c r="C29" s="553"/>
      <c r="D29" s="553"/>
      <c r="E29" s="553"/>
      <c r="F29" s="553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2" t="s">
        <v>311</v>
      </c>
      <c r="B38" s="553"/>
      <c r="C38" s="553"/>
      <c r="D38" s="553"/>
      <c r="E38" s="553"/>
      <c r="F38" s="553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4"/>
      <c r="B49" s="434"/>
      <c r="C49" s="434"/>
      <c r="D49" s="434"/>
      <c r="E49" s="434"/>
      <c r="F49" s="434"/>
      <c r="G49" s="434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6" t="s">
        <v>28</v>
      </c>
      <c r="B52" s="447" t="s">
        <v>29</v>
      </c>
      <c r="C52" s="447"/>
      <c r="D52" s="447" t="s">
        <v>42</v>
      </c>
      <c r="E52" s="448" t="s">
        <v>266</v>
      </c>
      <c r="F52" s="448" t="s">
        <v>302</v>
      </c>
      <c r="G52" s="129"/>
    </row>
    <row r="53" spans="1:7" ht="21" x14ac:dyDescent="0.4">
      <c r="A53" s="446"/>
      <c r="B53" s="118" t="s">
        <v>32</v>
      </c>
      <c r="C53" s="118" t="s">
        <v>31</v>
      </c>
      <c r="D53" s="447"/>
      <c r="E53" s="448"/>
      <c r="F53" s="448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2"/>
      <c r="B64" s="433"/>
      <c r="C64" s="433"/>
      <c r="D64" s="433"/>
      <c r="E64" s="433"/>
      <c r="F64" s="433"/>
      <c r="G64" s="433"/>
    </row>
    <row r="65" spans="1:7" ht="43.5" customHeight="1" x14ac:dyDescent="0.4">
      <c r="A65" s="521" t="s">
        <v>351</v>
      </c>
      <c r="B65" s="521"/>
      <c r="C65" s="521"/>
      <c r="D65" s="521"/>
      <c r="E65" s="521"/>
      <c r="F65" s="521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1"/>
      <c r="B83" s="441"/>
      <c r="C83" s="441"/>
      <c r="D83" s="441"/>
      <c r="E83" s="441"/>
      <c r="F83" s="441"/>
      <c r="G83" s="441"/>
    </row>
    <row r="84" spans="1:7" ht="45" customHeight="1" x14ac:dyDescent="0.45">
      <c r="A84" s="522" t="s">
        <v>352</v>
      </c>
      <c r="B84" s="522"/>
      <c r="C84" s="522"/>
      <c r="D84" s="522"/>
      <c r="E84" s="522"/>
      <c r="F84" s="522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>
        <v>0</v>
      </c>
      <c r="C93" s="169">
        <f>IF(B93=0, -2, "0")</f>
        <v>-2</v>
      </c>
      <c r="D93" s="128"/>
      <c r="E93" s="127"/>
      <c r="F93" s="322"/>
      <c r="G93" s="173"/>
    </row>
    <row r="94" spans="1:7" ht="21" x14ac:dyDescent="0.4">
      <c r="A94" s="168" t="s">
        <v>63</v>
      </c>
      <c r="B94" s="318">
        <v>0</v>
      </c>
      <c r="C94" s="169">
        <f>IF(B94=0, -2, "0")</f>
        <v>-2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>
        <v>0</v>
      </c>
      <c r="C95" s="169">
        <f>IF(B95=0, -2, "0")</f>
        <v>-2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7"/>
      <c r="B103" s="435"/>
      <c r="C103" s="435"/>
      <c r="D103" s="435"/>
      <c r="E103" s="435"/>
      <c r="F103" s="442"/>
      <c r="G103" s="173"/>
    </row>
    <row r="104" spans="1:7" s="80" customFormat="1" ht="46.5" customHeight="1" x14ac:dyDescent="0.4">
      <c r="A104" s="521" t="s">
        <v>353</v>
      </c>
      <c r="B104" s="521"/>
      <c r="C104" s="521"/>
      <c r="D104" s="521"/>
      <c r="E104" s="521"/>
      <c r="F104" s="521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3"/>
      <c r="B111" s="444"/>
      <c r="C111" s="444"/>
      <c r="D111" s="444"/>
      <c r="E111" s="444"/>
      <c r="F111" s="445"/>
      <c r="G111" s="129"/>
    </row>
    <row r="112" spans="1:7" s="80" customFormat="1" ht="39.75" customHeight="1" x14ac:dyDescent="0.4">
      <c r="A112" s="521" t="s">
        <v>390</v>
      </c>
      <c r="B112" s="521"/>
      <c r="C112" s="521"/>
      <c r="D112" s="521"/>
      <c r="E112" s="521"/>
      <c r="F112" s="521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5"/>
      <c r="B120" s="435"/>
      <c r="C120" s="435"/>
      <c r="D120" s="435"/>
      <c r="E120" s="435"/>
      <c r="F120" s="435"/>
      <c r="G120" s="173"/>
    </row>
    <row r="121" spans="1:7" ht="22.5" x14ac:dyDescent="0.4">
      <c r="A121" s="521" t="s">
        <v>311</v>
      </c>
      <c r="B121" s="521"/>
      <c r="C121" s="521"/>
      <c r="D121" s="521"/>
      <c r="E121" s="521"/>
      <c r="F121" s="521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-6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>
        <f>D130/(COUNT(B105:C110,B122:C129,B113:C119,B85:C102,B66:C82,B56:C63)*2)</f>
        <v>-0.5</v>
      </c>
      <c r="E131" s="108"/>
      <c r="F131" s="114"/>
      <c r="G131" s="114"/>
    </row>
    <row r="132" spans="1:16384" ht="22.5" x14ac:dyDescent="0.4">
      <c r="A132" s="436"/>
      <c r="B132" s="436"/>
      <c r="C132" s="436"/>
      <c r="D132" s="436"/>
      <c r="E132" s="436"/>
      <c r="F132" s="436"/>
      <c r="G132" s="114"/>
    </row>
    <row r="133" spans="1:16384" ht="22.5" customHeight="1" x14ac:dyDescent="0.4">
      <c r="A133" s="523" t="s">
        <v>424</v>
      </c>
      <c r="B133" s="523"/>
      <c r="C133" s="523"/>
      <c r="D133" s="523"/>
      <c r="E133" s="523"/>
      <c r="F133" s="523"/>
      <c r="G133" s="114"/>
    </row>
    <row r="134" spans="1:16384" ht="22.5" customHeight="1" x14ac:dyDescent="0.4">
      <c r="A134" s="524"/>
      <c r="B134" s="524"/>
      <c r="C134" s="524"/>
      <c r="D134" s="524"/>
      <c r="E134" s="524"/>
      <c r="F134" s="524"/>
      <c r="G134" s="114"/>
    </row>
    <row r="135" spans="1:16384" s="326" customFormat="1" ht="22.5" customHeight="1" x14ac:dyDescent="0.25">
      <c r="A135" s="446" t="s">
        <v>28</v>
      </c>
      <c r="B135" s="447" t="s">
        <v>29</v>
      </c>
      <c r="C135" s="447"/>
      <c r="D135" s="447" t="s">
        <v>42</v>
      </c>
      <c r="E135" s="448" t="s">
        <v>266</v>
      </c>
      <c r="F135" s="448" t="s">
        <v>302</v>
      </c>
    </row>
    <row r="136" spans="1:16384" s="326" customFormat="1" ht="22.5" customHeight="1" x14ac:dyDescent="0.25">
      <c r="A136" s="446"/>
      <c r="B136" s="118" t="s">
        <v>32</v>
      </c>
      <c r="C136" s="118" t="s">
        <v>31</v>
      </c>
      <c r="D136" s="447"/>
      <c r="E136" s="448"/>
      <c r="F136" s="448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5" t="s">
        <v>461</v>
      </c>
      <c r="B139" s="525"/>
      <c r="C139" s="525"/>
      <c r="D139" s="525"/>
      <c r="E139" s="525"/>
      <c r="F139" s="525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4" t="s">
        <v>350</v>
      </c>
      <c r="B147" s="474"/>
      <c r="C147" s="474"/>
      <c r="D147" s="474"/>
      <c r="E147" s="474"/>
      <c r="F147" s="474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7"/>
      <c r="B165" s="435"/>
      <c r="C165" s="435"/>
      <c r="D165" s="435"/>
      <c r="E165" s="435"/>
      <c r="F165" s="435"/>
      <c r="G165" s="114"/>
    </row>
    <row r="166" spans="1:7" ht="32.25" customHeight="1" x14ac:dyDescent="0.4">
      <c r="A166" s="525" t="s">
        <v>462</v>
      </c>
      <c r="B166" s="525"/>
      <c r="C166" s="525"/>
      <c r="D166" s="525"/>
      <c r="E166" s="525"/>
      <c r="F166" s="525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8"/>
      <c r="B176" s="439"/>
      <c r="C176" s="439"/>
      <c r="D176" s="439"/>
      <c r="E176" s="439"/>
      <c r="F176" s="439"/>
      <c r="G176" s="114"/>
    </row>
    <row r="177" spans="1:7" ht="32.25" customHeight="1" x14ac:dyDescent="0.4">
      <c r="A177" s="525" t="s">
        <v>311</v>
      </c>
      <c r="B177" s="525"/>
      <c r="C177" s="525"/>
      <c r="D177" s="525"/>
      <c r="E177" s="525"/>
      <c r="F177" s="525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75"/>
      <c r="C186" s="476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0"/>
      <c r="B188" s="440"/>
      <c r="C188" s="440"/>
      <c r="D188" s="440"/>
      <c r="E188" s="440"/>
      <c r="F188" s="440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6" t="s">
        <v>28</v>
      </c>
      <c r="B191" s="447" t="s">
        <v>29</v>
      </c>
      <c r="C191" s="447"/>
      <c r="D191" s="447" t="s">
        <v>42</v>
      </c>
      <c r="E191" s="448" t="s">
        <v>266</v>
      </c>
      <c r="F191" s="448" t="s">
        <v>302</v>
      </c>
      <c r="G191" s="114"/>
    </row>
    <row r="192" spans="1:7" ht="21" x14ac:dyDescent="0.4">
      <c r="A192" s="446"/>
      <c r="B192" s="118" t="s">
        <v>32</v>
      </c>
      <c r="C192" s="118" t="s">
        <v>31</v>
      </c>
      <c r="D192" s="447"/>
      <c r="E192" s="448"/>
      <c r="F192" s="448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0" t="s">
        <v>34</v>
      </c>
      <c r="B203" s="461"/>
      <c r="C203" s="462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4"/>
      <c r="B205" s="434"/>
      <c r="C205" s="434"/>
      <c r="D205" s="434"/>
      <c r="E205" s="434"/>
      <c r="F205" s="434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0" t="s">
        <v>34</v>
      </c>
      <c r="B227" s="461"/>
      <c r="C227" s="462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4"/>
      <c r="B229" s="434"/>
      <c r="C229" s="434"/>
      <c r="D229" s="434"/>
      <c r="E229" s="434"/>
      <c r="F229" s="434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7" t="s">
        <v>311</v>
      </c>
      <c r="B236" s="518"/>
      <c r="C236" s="518"/>
      <c r="D236" s="519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60" t="s">
        <v>34</v>
      </c>
      <c r="B245" s="461"/>
      <c r="C245" s="462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4"/>
      <c r="B250" s="434"/>
      <c r="C250" s="434"/>
      <c r="D250" s="434"/>
      <c r="E250" s="434"/>
      <c r="F250" s="434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6" t="s">
        <v>28</v>
      </c>
      <c r="B253" s="447" t="s">
        <v>29</v>
      </c>
      <c r="C253" s="447"/>
      <c r="D253" s="447" t="s">
        <v>42</v>
      </c>
      <c r="E253" s="448" t="s">
        <v>266</v>
      </c>
      <c r="F253" s="448" t="s">
        <v>302</v>
      </c>
      <c r="G253" s="129"/>
    </row>
    <row r="254" spans="1:7" ht="21" x14ac:dyDescent="0.4">
      <c r="A254" s="446"/>
      <c r="B254" s="118" t="s">
        <v>32</v>
      </c>
      <c r="C254" s="118" t="s">
        <v>31</v>
      </c>
      <c r="D254" s="447"/>
      <c r="E254" s="448"/>
      <c r="F254" s="448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0" t="s">
        <v>34</v>
      </c>
      <c r="B265" s="461"/>
      <c r="C265" s="462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8"/>
      <c r="B290" s="468"/>
      <c r="C290" s="468"/>
      <c r="D290" s="468"/>
      <c r="E290" s="468"/>
      <c r="F290" s="468"/>
      <c r="G290" s="129"/>
    </row>
    <row r="291" spans="1:7" s="80" customFormat="1" ht="31.5" customHeight="1" x14ac:dyDescent="0.4">
      <c r="A291" s="520" t="s">
        <v>311</v>
      </c>
      <c r="B291" s="520"/>
      <c r="C291" s="520"/>
      <c r="D291" s="520"/>
      <c r="E291" s="520"/>
      <c r="F291" s="520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6" t="s">
        <v>28</v>
      </c>
      <c r="B308" s="447" t="s">
        <v>29</v>
      </c>
      <c r="C308" s="447"/>
      <c r="D308" s="447" t="s">
        <v>42</v>
      </c>
      <c r="E308" s="448" t="s">
        <v>266</v>
      </c>
      <c r="F308" s="448" t="s">
        <v>302</v>
      </c>
      <c r="G308" s="129"/>
    </row>
    <row r="309" spans="1:7" ht="21" x14ac:dyDescent="0.4">
      <c r="A309" s="446"/>
      <c r="B309" s="118" t="s">
        <v>32</v>
      </c>
      <c r="C309" s="118" t="s">
        <v>31</v>
      </c>
      <c r="D309" s="447"/>
      <c r="E309" s="448"/>
      <c r="F309" s="448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9"/>
      <c r="B357" s="459"/>
      <c r="C357" s="459"/>
      <c r="D357" s="459"/>
      <c r="E357" s="459"/>
      <c r="F357" s="459"/>
      <c r="G357" s="459"/>
    </row>
    <row r="358" spans="1:7" ht="32.25" customHeight="1" x14ac:dyDescent="0.4">
      <c r="A358" s="504" t="s">
        <v>311</v>
      </c>
      <c r="B358" s="504"/>
      <c r="C358" s="504"/>
      <c r="D358" s="504"/>
      <c r="E358" s="504"/>
      <c r="F358" s="504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6" t="s">
        <v>28</v>
      </c>
      <c r="B375" s="447" t="s">
        <v>29</v>
      </c>
      <c r="C375" s="447"/>
      <c r="D375" s="447" t="s">
        <v>42</v>
      </c>
      <c r="E375" s="448" t="s">
        <v>266</v>
      </c>
      <c r="F375" s="448" t="s">
        <v>302</v>
      </c>
      <c r="G375" s="173"/>
    </row>
    <row r="376" spans="1:7" s="260" customFormat="1" ht="21" x14ac:dyDescent="0.4">
      <c r="A376" s="446"/>
      <c r="B376" s="118" t="s">
        <v>32</v>
      </c>
      <c r="C376" s="118" t="s">
        <v>31</v>
      </c>
      <c r="D376" s="447"/>
      <c r="E376" s="448"/>
      <c r="F376" s="448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2"/>
      <c r="B415" s="441"/>
      <c r="C415" s="441"/>
      <c r="D415" s="441"/>
      <c r="E415" s="441"/>
      <c r="F415" s="441"/>
      <c r="G415" s="441"/>
    </row>
    <row r="416" spans="1:7" s="260" customFormat="1" ht="24.75" x14ac:dyDescent="0.4">
      <c r="A416" s="507" t="s">
        <v>320</v>
      </c>
      <c r="B416" s="507"/>
      <c r="C416" s="507"/>
      <c r="D416" s="507"/>
      <c r="E416" s="507"/>
      <c r="F416" s="507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6" t="s">
        <v>28</v>
      </c>
      <c r="B433" s="447" t="s">
        <v>29</v>
      </c>
      <c r="C433" s="447"/>
      <c r="D433" s="447" t="s">
        <v>42</v>
      </c>
      <c r="E433" s="448" t="s">
        <v>266</v>
      </c>
      <c r="F433" s="448" t="s">
        <v>302</v>
      </c>
      <c r="G433" s="129"/>
    </row>
    <row r="434" spans="1:7" ht="21" x14ac:dyDescent="0.4">
      <c r="A434" s="446"/>
      <c r="B434" s="118" t="s">
        <v>32</v>
      </c>
      <c r="C434" s="118" t="s">
        <v>31</v>
      </c>
      <c r="D434" s="447"/>
      <c r="E434" s="448"/>
      <c r="F434" s="448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7" t="s">
        <v>311</v>
      </c>
      <c r="B464" s="507"/>
      <c r="C464" s="507"/>
      <c r="D464" s="507"/>
      <c r="E464" s="507"/>
      <c r="F464" s="507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8" t="s">
        <v>425</v>
      </c>
      <c r="B478" s="508"/>
      <c r="C478" s="508"/>
      <c r="D478" s="508"/>
      <c r="E478" s="508"/>
      <c r="F478" s="508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8" t="s">
        <v>28</v>
      </c>
      <c r="B480" s="479" t="s">
        <v>29</v>
      </c>
      <c r="C480" s="479"/>
      <c r="D480" s="479" t="s">
        <v>42</v>
      </c>
      <c r="E480" s="480" t="s">
        <v>266</v>
      </c>
      <c r="F480" s="480" t="s">
        <v>302</v>
      </c>
      <c r="G480" s="114"/>
    </row>
    <row r="481" spans="1:7" ht="21" x14ac:dyDescent="0.4">
      <c r="A481" s="478"/>
      <c r="B481" s="320" t="s">
        <v>32</v>
      </c>
      <c r="C481" s="320" t="s">
        <v>31</v>
      </c>
      <c r="D481" s="479"/>
      <c r="E481" s="480"/>
      <c r="F481" s="480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9" t="s">
        <v>52</v>
      </c>
      <c r="B483" s="469"/>
      <c r="C483" s="469"/>
      <c r="D483" s="469"/>
      <c r="E483" s="469"/>
      <c r="F483" s="469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6" t="s">
        <v>463</v>
      </c>
      <c r="B491" s="467"/>
      <c r="C491" s="467"/>
      <c r="D491" s="467"/>
      <c r="E491" s="467"/>
      <c r="F491" s="467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1" t="s">
        <v>23</v>
      </c>
      <c r="B505" s="482"/>
      <c r="C505" s="482"/>
      <c r="D505" s="482"/>
      <c r="E505" s="482"/>
      <c r="F505" s="483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1"/>
      <c r="B517" s="491"/>
      <c r="C517" s="491"/>
      <c r="D517" s="491"/>
      <c r="E517" s="491"/>
      <c r="F517" s="491"/>
      <c r="G517" s="491"/>
    </row>
    <row r="518" spans="1:7" ht="26.25" customHeight="1" x14ac:dyDescent="0.5">
      <c r="A518" s="369" t="s">
        <v>311</v>
      </c>
      <c r="B518" s="503"/>
      <c r="C518" s="503"/>
      <c r="D518" s="503"/>
      <c r="E518" s="503"/>
      <c r="F518" s="503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9" t="s">
        <v>97</v>
      </c>
      <c r="B530" s="509"/>
      <c r="C530" s="509"/>
      <c r="D530" s="509"/>
      <c r="E530" s="509"/>
      <c r="F530" s="509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4" t="s">
        <v>28</v>
      </c>
      <c r="B532" s="486" t="s">
        <v>29</v>
      </c>
      <c r="C532" s="487"/>
      <c r="D532" s="447" t="s">
        <v>42</v>
      </c>
      <c r="E532" s="448" t="s">
        <v>266</v>
      </c>
      <c r="F532" s="448" t="s">
        <v>302</v>
      </c>
      <c r="G532" s="114"/>
    </row>
    <row r="533" spans="1:7" ht="21" x14ac:dyDescent="0.4">
      <c r="A533" s="485"/>
      <c r="B533" s="315" t="s">
        <v>32</v>
      </c>
      <c r="C533" s="316" t="s">
        <v>31</v>
      </c>
      <c r="D533" s="447"/>
      <c r="E533" s="448"/>
      <c r="F533" s="448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5"/>
      <c r="D535" s="505"/>
      <c r="E535" s="505"/>
      <c r="F535" s="506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0" t="s">
        <v>34</v>
      </c>
      <c r="B542" s="461"/>
      <c r="C542" s="462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0" t="s">
        <v>33</v>
      </c>
      <c r="B543" s="461"/>
      <c r="C543" s="462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4"/>
      <c r="B544" s="434"/>
      <c r="C544" s="434"/>
      <c r="D544" s="434"/>
      <c r="E544" s="434"/>
      <c r="F544" s="434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6"/>
      <c r="B556" s="459"/>
      <c r="C556" s="459"/>
      <c r="D556" s="459"/>
      <c r="E556" s="459"/>
      <c r="F556" s="459"/>
      <c r="G556" s="459"/>
    </row>
    <row r="557" spans="1:7" ht="35.25" customHeight="1" x14ac:dyDescent="0.4">
      <c r="A557" s="371" t="s">
        <v>311</v>
      </c>
      <c r="B557" s="337"/>
      <c r="C557" s="457"/>
      <c r="D557" s="457"/>
      <c r="E557" s="457"/>
      <c r="F557" s="458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52" t="s">
        <v>34</v>
      </c>
      <c r="B566" s="452"/>
      <c r="C566" s="453"/>
      <c r="D566" s="378">
        <f>SUM(B558:C565,B546:C555)</f>
        <v>0</v>
      </c>
      <c r="E566" s="108"/>
      <c r="F566" s="114"/>
      <c r="G566" s="114"/>
    </row>
    <row r="567" spans="1:7" ht="21" x14ac:dyDescent="0.4">
      <c r="A567" s="452" t="s">
        <v>33</v>
      </c>
      <c r="B567" s="452"/>
      <c r="C567" s="452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4"/>
      <c r="B572" s="434"/>
      <c r="C572" s="434"/>
      <c r="D572" s="434"/>
      <c r="E572" s="434"/>
      <c r="F572" s="434"/>
      <c r="G572" s="114"/>
    </row>
    <row r="573" spans="1:7" ht="22.5" x14ac:dyDescent="0.45">
      <c r="A573" s="465" t="s">
        <v>19</v>
      </c>
      <c r="B573" s="465"/>
      <c r="C573" s="465"/>
      <c r="D573" s="465"/>
      <c r="E573" s="465"/>
      <c r="F573" s="465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8" t="s">
        <v>28</v>
      </c>
      <c r="B575" s="479" t="s">
        <v>29</v>
      </c>
      <c r="C575" s="479"/>
      <c r="D575" s="479" t="s">
        <v>42</v>
      </c>
      <c r="E575" s="480" t="s">
        <v>266</v>
      </c>
      <c r="F575" s="480" t="s">
        <v>302</v>
      </c>
      <c r="G575" s="114"/>
    </row>
    <row r="576" spans="1:7" ht="21" x14ac:dyDescent="0.4">
      <c r="A576" s="478"/>
      <c r="B576" s="320" t="s">
        <v>32</v>
      </c>
      <c r="C576" s="320" t="s">
        <v>31</v>
      </c>
      <c r="D576" s="479"/>
      <c r="E576" s="480"/>
      <c r="F576" s="480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2" t="s">
        <v>10</v>
      </c>
      <c r="B578" s="493"/>
      <c r="C578" s="493"/>
      <c r="D578" s="493"/>
      <c r="E578" s="493"/>
      <c r="F578" s="494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2" t="s">
        <v>34</v>
      </c>
      <c r="B588" s="452"/>
      <c r="C588" s="453"/>
      <c r="D588" s="378">
        <f>SUM(B579:C587)</f>
        <v>0</v>
      </c>
      <c r="E588" s="108"/>
      <c r="F588" s="114"/>
      <c r="G588" s="114"/>
    </row>
    <row r="589" spans="1:7" ht="21" x14ac:dyDescent="0.4">
      <c r="A589" s="452" t="s">
        <v>33</v>
      </c>
      <c r="B589" s="452"/>
      <c r="C589" s="452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5" t="s">
        <v>23</v>
      </c>
      <c r="B591" s="496"/>
      <c r="C591" s="496"/>
      <c r="D591" s="496"/>
      <c r="E591" s="496"/>
      <c r="F591" s="497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52" t="s">
        <v>34</v>
      </c>
      <c r="B606" s="452"/>
      <c r="C606" s="453"/>
      <c r="D606" s="378">
        <f>SUM(B592:C605)</f>
        <v>0</v>
      </c>
      <c r="E606" s="108"/>
      <c r="F606" s="114"/>
      <c r="G606" s="114"/>
    </row>
    <row r="607" spans="1:7" ht="21" x14ac:dyDescent="0.4">
      <c r="A607" s="452" t="s">
        <v>33</v>
      </c>
      <c r="B607" s="452"/>
      <c r="C607" s="452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4" t="s">
        <v>170</v>
      </c>
      <c r="B610" s="455"/>
      <c r="C610" s="456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5" t="s">
        <v>8</v>
      </c>
      <c r="B612" s="465"/>
      <c r="C612" s="465"/>
      <c r="D612" s="465"/>
      <c r="E612" s="465"/>
      <c r="F612" s="465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6" t="s">
        <v>28</v>
      </c>
      <c r="B614" s="447" t="s">
        <v>29</v>
      </c>
      <c r="C614" s="447"/>
      <c r="D614" s="447" t="s">
        <v>42</v>
      </c>
      <c r="E614" s="448" t="s">
        <v>266</v>
      </c>
      <c r="F614" s="448" t="s">
        <v>302</v>
      </c>
      <c r="G614" s="114"/>
    </row>
    <row r="615" spans="1:7" ht="18.75" customHeight="1" x14ac:dyDescent="0.4">
      <c r="A615" s="446"/>
      <c r="B615" s="118" t="s">
        <v>32</v>
      </c>
      <c r="C615" s="118" t="s">
        <v>31</v>
      </c>
      <c r="D615" s="447"/>
      <c r="E615" s="448"/>
      <c r="F615" s="448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3"/>
      <c r="D617" s="463"/>
      <c r="E617" s="463"/>
      <c r="F617" s="464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2" t="s">
        <v>34</v>
      </c>
      <c r="B627" s="452"/>
      <c r="C627" s="452"/>
      <c r="D627" s="378">
        <f>SUM(B618:C626)</f>
        <v>0</v>
      </c>
      <c r="E627" s="489"/>
      <c r="F627" s="468"/>
      <c r="G627" s="129"/>
    </row>
    <row r="628" spans="1:7" ht="21" x14ac:dyDescent="0.4">
      <c r="A628" s="452" t="s">
        <v>33</v>
      </c>
      <c r="B628" s="452"/>
      <c r="C628" s="452"/>
      <c r="D628" s="388" t="e">
        <f>D627/(COUNT(B618:C626)*2)</f>
        <v>#DIV/0!</v>
      </c>
      <c r="E628" s="490"/>
      <c r="F628" s="491"/>
      <c r="G628" s="129"/>
    </row>
    <row r="629" spans="1:7" ht="21" x14ac:dyDescent="0.4">
      <c r="A629" s="325"/>
      <c r="B629" s="135"/>
      <c r="C629" s="488"/>
      <c r="D629" s="488"/>
      <c r="E629" s="488"/>
      <c r="F629" s="488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0" t="s">
        <v>34</v>
      </c>
      <c r="B639" s="461"/>
      <c r="C639" s="462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3"/>
      <c r="D642" s="463"/>
      <c r="E642" s="463"/>
      <c r="F642" s="464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0" t="s">
        <v>34</v>
      </c>
      <c r="B650" s="461"/>
      <c r="C650" s="462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7"/>
      <c r="B652" s="477"/>
      <c r="C652" s="477"/>
      <c r="D652" s="477"/>
      <c r="E652" s="477"/>
      <c r="F652" s="477"/>
      <c r="G652" s="477"/>
    </row>
    <row r="653" spans="1:16382" ht="24.75" x14ac:dyDescent="0.4">
      <c r="A653" s="363" t="s">
        <v>26</v>
      </c>
      <c r="B653" s="463"/>
      <c r="C653" s="463"/>
      <c r="D653" s="463"/>
      <c r="E653" s="463"/>
      <c r="F653" s="464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8" t="s">
        <v>311</v>
      </c>
      <c r="B661" s="499"/>
      <c r="C661" s="499"/>
      <c r="D661" s="499"/>
      <c r="E661" s="499"/>
      <c r="F661" s="500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5" t="s">
        <v>356</v>
      </c>
      <c r="B676" s="465"/>
      <c r="C676" s="465"/>
      <c r="D676" s="465"/>
      <c r="E676" s="465"/>
      <c r="F676" s="465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6" t="s">
        <v>28</v>
      </c>
      <c r="B678" s="447" t="s">
        <v>29</v>
      </c>
      <c r="C678" s="447"/>
      <c r="D678" s="447" t="s">
        <v>42</v>
      </c>
      <c r="E678" s="448" t="s">
        <v>266</v>
      </c>
      <c r="F678" s="448" t="s">
        <v>302</v>
      </c>
      <c r="G678" s="129"/>
    </row>
    <row r="679" spans="1:7" ht="21" x14ac:dyDescent="0.4">
      <c r="A679" s="446"/>
      <c r="B679" s="118" t="s">
        <v>32</v>
      </c>
      <c r="C679" s="118" t="s">
        <v>31</v>
      </c>
      <c r="D679" s="447"/>
      <c r="E679" s="448"/>
      <c r="F679" s="448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1" t="s">
        <v>459</v>
      </c>
      <c r="B704" s="501"/>
      <c r="C704" s="501"/>
      <c r="D704" s="501"/>
      <c r="E704" s="501"/>
      <c r="F704" s="501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2" t="s">
        <v>28</v>
      </c>
      <c r="B706" s="486" t="s">
        <v>29</v>
      </c>
      <c r="C706" s="486"/>
      <c r="D706" s="447" t="s">
        <v>42</v>
      </c>
      <c r="E706" s="448" t="s">
        <v>266</v>
      </c>
      <c r="F706" s="448" t="s">
        <v>302</v>
      </c>
      <c r="G706" s="274"/>
    </row>
    <row r="707" spans="1:7" ht="21" x14ac:dyDescent="0.4">
      <c r="A707" s="473"/>
      <c r="B707" s="383" t="s">
        <v>32</v>
      </c>
      <c r="C707" s="383" t="s">
        <v>31</v>
      </c>
      <c r="D707" s="447"/>
      <c r="E707" s="448"/>
      <c r="F707" s="448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9" t="s">
        <v>306</v>
      </c>
      <c r="B709" s="450"/>
      <c r="C709" s="450"/>
      <c r="D709" s="450"/>
      <c r="E709" s="450"/>
      <c r="F709" s="451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0"/>
      <c r="C715" s="471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0"/>
      <c r="C716" s="471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9" t="s">
        <v>307</v>
      </c>
      <c r="B718" s="450"/>
      <c r="C718" s="450"/>
      <c r="D718" s="450"/>
      <c r="E718" s="450"/>
      <c r="F718" s="451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-6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-0.5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7"/>
      <c r="E1" s="547"/>
      <c r="F1" s="547"/>
      <c r="G1" s="547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8" t="s">
        <v>46</v>
      </c>
      <c r="B6" s="548"/>
      <c r="C6" s="548"/>
      <c r="D6" s="548"/>
      <c r="E6" s="548"/>
      <c r="F6" s="548"/>
      <c r="G6" s="92"/>
    </row>
    <row r="7" spans="1:7" s="258" customFormat="1" ht="21.75" customHeight="1" x14ac:dyDescent="0.45">
      <c r="A7" s="549" t="str">
        <f>'Page de garde'!D18</f>
        <v>Menzah 9</v>
      </c>
      <c r="B7" s="549"/>
      <c r="C7" s="549"/>
      <c r="D7" s="549"/>
      <c r="E7" s="549"/>
      <c r="F7" s="549"/>
      <c r="G7" s="92"/>
    </row>
    <row r="8" spans="1:7" s="258" customFormat="1" ht="24" x14ac:dyDescent="0.45">
      <c r="A8" s="4" t="s">
        <v>39</v>
      </c>
      <c r="B8" s="550" t="str">
        <f>'A1 Exploitation'!B9:F9</f>
        <v>Dr Hend KAMOUN</v>
      </c>
      <c r="C8" s="550"/>
      <c r="D8" s="550"/>
      <c r="E8" s="550"/>
      <c r="F8" s="550"/>
      <c r="G8" s="92"/>
    </row>
    <row r="9" spans="1:7" s="258" customFormat="1" ht="24" x14ac:dyDescent="0.45">
      <c r="A9" s="5" t="s">
        <v>41</v>
      </c>
      <c r="B9" s="551" t="str">
        <f>'A1 Exploitation'!B10:F10</f>
        <v>Directeur du magasin et chefs rayons</v>
      </c>
      <c r="C9" s="551"/>
      <c r="D9" s="551"/>
      <c r="E9" s="551"/>
      <c r="F9" s="551"/>
      <c r="G9" s="92"/>
    </row>
    <row r="10" spans="1:7" s="258" customFormat="1" ht="24" x14ac:dyDescent="0.45">
      <c r="A10" s="4" t="s">
        <v>40</v>
      </c>
      <c r="B10" s="546">
        <f>'A1 Exploitation'!B11:F11</f>
        <v>43514</v>
      </c>
      <c r="C10" s="546"/>
      <c r="D10" s="546"/>
      <c r="E10" s="546"/>
      <c r="F10" s="546"/>
      <c r="G10" s="92"/>
    </row>
    <row r="11" spans="1:7" s="258" customFormat="1" ht="24" x14ac:dyDescent="0.45">
      <c r="A11" s="4" t="s">
        <v>250</v>
      </c>
      <c r="B11" s="543" t="e">
        <f>D199</f>
        <v>#DIV/0!</v>
      </c>
      <c r="C11" s="543"/>
      <c r="D11" s="543"/>
      <c r="E11" s="543"/>
      <c r="F11" s="543"/>
      <c r="G11" s="92"/>
    </row>
    <row r="12" spans="1:7" s="258" customFormat="1" ht="22.5" x14ac:dyDescent="0.45">
      <c r="A12" s="1"/>
      <c r="D12" s="511"/>
      <c r="E12" s="511"/>
      <c r="F12" s="511"/>
      <c r="G12" s="511"/>
    </row>
    <row r="13" spans="1:7" s="258" customFormat="1" ht="11.25" customHeight="1" x14ac:dyDescent="0.3">
      <c r="A13" s="544" t="s">
        <v>28</v>
      </c>
      <c r="B13" s="545" t="s">
        <v>29</v>
      </c>
      <c r="C13" s="545"/>
      <c r="D13" s="545" t="s">
        <v>42</v>
      </c>
      <c r="E13" s="545" t="s">
        <v>160</v>
      </c>
      <c r="F13" s="545" t="s">
        <v>161</v>
      </c>
      <c r="G13" s="80"/>
    </row>
    <row r="14" spans="1:7" s="258" customFormat="1" ht="12.75" customHeight="1" x14ac:dyDescent="0.3">
      <c r="A14" s="544"/>
      <c r="B14" s="22" t="s">
        <v>32</v>
      </c>
      <c r="C14" s="22" t="s">
        <v>31</v>
      </c>
      <c r="D14" s="545"/>
      <c r="E14" s="545"/>
      <c r="F14" s="545"/>
      <c r="G14" s="94"/>
    </row>
    <row r="15" spans="1:7" x14ac:dyDescent="0.3">
      <c r="A15" s="534"/>
      <c r="B15" s="535"/>
      <c r="C15" s="535"/>
      <c r="D15" s="535"/>
      <c r="E15" s="535"/>
      <c r="F15" s="535"/>
    </row>
    <row r="16" spans="1:7" ht="19.5" x14ac:dyDescent="0.4">
      <c r="A16" s="538" t="s">
        <v>0</v>
      </c>
      <c r="B16" s="539"/>
      <c r="C16" s="539"/>
      <c r="D16" s="539"/>
      <c r="E16" s="539"/>
      <c r="F16" s="539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0" t="s">
        <v>34</v>
      </c>
      <c r="B22" s="536"/>
      <c r="C22" s="537"/>
      <c r="D22" s="381">
        <f>SUM(B17:C21)</f>
        <v>0</v>
      </c>
    </row>
    <row r="23" spans="1:7" x14ac:dyDescent="0.3">
      <c r="A23" s="527" t="s">
        <v>251</v>
      </c>
      <c r="B23" s="528"/>
      <c r="C23" s="529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2" t="s">
        <v>4</v>
      </c>
      <c r="B25" s="533"/>
      <c r="C25" s="533"/>
      <c r="D25" s="533"/>
      <c r="E25" s="533"/>
      <c r="F25" s="533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7" t="s">
        <v>34</v>
      </c>
      <c r="B33" s="528"/>
      <c r="C33" s="529"/>
      <c r="D33" s="380">
        <f>SUM(B26:C32)</f>
        <v>0</v>
      </c>
    </row>
    <row r="34" spans="1:7" x14ac:dyDescent="0.3">
      <c r="A34" s="527" t="s">
        <v>251</v>
      </c>
      <c r="B34" s="528"/>
      <c r="C34" s="529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2" t="s">
        <v>180</v>
      </c>
      <c r="B36" s="533"/>
      <c r="C36" s="533"/>
      <c r="D36" s="533"/>
      <c r="E36" s="533"/>
      <c r="F36" s="533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7" t="s">
        <v>34</v>
      </c>
      <c r="B42" s="528"/>
      <c r="C42" s="529"/>
      <c r="D42" s="380">
        <f>SUM(B37:C41)</f>
        <v>0</v>
      </c>
      <c r="E42" s="259"/>
      <c r="F42" s="259"/>
      <c r="G42" s="93"/>
    </row>
    <row r="43" spans="1:7" s="10" customFormat="1" x14ac:dyDescent="0.3">
      <c r="A43" s="527" t="s">
        <v>251</v>
      </c>
      <c r="B43" s="528"/>
      <c r="C43" s="529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1" t="s">
        <v>19</v>
      </c>
      <c r="B45" s="542"/>
      <c r="C45" s="542"/>
      <c r="D45" s="542"/>
      <c r="E45" s="542"/>
      <c r="F45" s="542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7" t="s">
        <v>34</v>
      </c>
      <c r="B52" s="528"/>
      <c r="C52" s="529"/>
      <c r="D52" s="380">
        <f>SUM(B46:C51)</f>
        <v>0</v>
      </c>
    </row>
    <row r="53" spans="1:7" x14ac:dyDescent="0.3">
      <c r="A53" s="527" t="s">
        <v>251</v>
      </c>
      <c r="B53" s="528"/>
      <c r="C53" s="529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2" t="s">
        <v>8</v>
      </c>
      <c r="B55" s="533"/>
      <c r="C55" s="533"/>
      <c r="D55" s="533"/>
      <c r="E55" s="533"/>
      <c r="F55" s="533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7" t="s">
        <v>34</v>
      </c>
      <c r="B63" s="528"/>
      <c r="C63" s="529"/>
      <c r="D63" s="380">
        <f>SUM(B56:C62)</f>
        <v>0</v>
      </c>
    </row>
    <row r="64" spans="1:7" x14ac:dyDescent="0.3">
      <c r="A64" s="527" t="s">
        <v>251</v>
      </c>
      <c r="B64" s="528"/>
      <c r="C64" s="529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2" t="s">
        <v>111</v>
      </c>
      <c r="B66" s="533"/>
      <c r="C66" s="533"/>
      <c r="D66" s="533"/>
      <c r="E66" s="533"/>
      <c r="F66" s="533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7" t="s">
        <v>34</v>
      </c>
      <c r="B84" s="528"/>
      <c r="C84" s="529"/>
      <c r="D84" s="380">
        <f>SUM(B67:C83)</f>
        <v>0</v>
      </c>
    </row>
    <row r="85" spans="1:7" x14ac:dyDescent="0.3">
      <c r="A85" s="527" t="s">
        <v>251</v>
      </c>
      <c r="B85" s="528"/>
      <c r="C85" s="529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2" t="s">
        <v>172</v>
      </c>
      <c r="B87" s="533"/>
      <c r="C87" s="533"/>
      <c r="D87" s="533"/>
      <c r="E87" s="533"/>
      <c r="F87" s="533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7" t="s">
        <v>34</v>
      </c>
      <c r="B102" s="528"/>
      <c r="C102" s="529"/>
      <c r="D102" s="380">
        <f>SUM(B88:C101)</f>
        <v>0</v>
      </c>
    </row>
    <row r="103" spans="1:7" x14ac:dyDescent="0.3">
      <c r="A103" s="527" t="s">
        <v>251</v>
      </c>
      <c r="B103" s="528"/>
      <c r="C103" s="529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2" t="s">
        <v>173</v>
      </c>
      <c r="B106" s="533"/>
      <c r="C106" s="533"/>
      <c r="D106" s="533"/>
      <c r="E106" s="533"/>
      <c r="F106" s="533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7" t="s">
        <v>34</v>
      </c>
      <c r="B118" s="528"/>
      <c r="C118" s="529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7" t="s">
        <v>251</v>
      </c>
      <c r="B119" s="528"/>
      <c r="C119" s="529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2" t="s">
        <v>156</v>
      </c>
      <c r="B121" s="533"/>
      <c r="C121" s="533"/>
      <c r="D121" s="533"/>
      <c r="E121" s="533"/>
      <c r="F121" s="533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7" t="s">
        <v>34</v>
      </c>
      <c r="B133" s="528"/>
      <c r="C133" s="529"/>
      <c r="D133" s="380">
        <f>SUM(B122:C132)</f>
        <v>0</v>
      </c>
    </row>
    <row r="134" spans="1:7" x14ac:dyDescent="0.3">
      <c r="A134" s="527" t="s">
        <v>251</v>
      </c>
      <c r="B134" s="528"/>
      <c r="C134" s="529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2" t="s">
        <v>61</v>
      </c>
      <c r="B136" s="533"/>
      <c r="C136" s="533"/>
      <c r="D136" s="533"/>
      <c r="E136" s="533"/>
      <c r="F136" s="533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7" t="s">
        <v>34</v>
      </c>
      <c r="B149" s="528"/>
      <c r="C149" s="529"/>
      <c r="D149" s="380">
        <f>SUM(B137:C148)</f>
        <v>0</v>
      </c>
    </row>
    <row r="150" spans="1:7" x14ac:dyDescent="0.3">
      <c r="A150" s="527" t="s">
        <v>251</v>
      </c>
      <c r="B150" s="528"/>
      <c r="C150" s="529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2" t="s">
        <v>178</v>
      </c>
      <c r="B152" s="533"/>
      <c r="C152" s="533"/>
      <c r="D152" s="533"/>
      <c r="E152" s="533"/>
      <c r="F152" s="533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7" t="s">
        <v>34</v>
      </c>
      <c r="B161" s="536"/>
      <c r="C161" s="537"/>
      <c r="D161" s="381">
        <f>SUM(B153:C160)</f>
        <v>0</v>
      </c>
    </row>
    <row r="162" spans="1:7" x14ac:dyDescent="0.3">
      <c r="A162" s="527" t="s">
        <v>251</v>
      </c>
      <c r="B162" s="528"/>
      <c r="C162" s="529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2" t="s">
        <v>64</v>
      </c>
      <c r="B164" s="533"/>
      <c r="C164" s="533"/>
      <c r="D164" s="533"/>
      <c r="E164" s="533"/>
      <c r="F164" s="533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7" t="s">
        <v>34</v>
      </c>
      <c r="B169" s="528"/>
      <c r="C169" s="529"/>
      <c r="D169" s="380">
        <f>SUM(B165:C168)</f>
        <v>0</v>
      </c>
    </row>
    <row r="170" spans="1:7" x14ac:dyDescent="0.3">
      <c r="A170" s="527" t="s">
        <v>251</v>
      </c>
      <c r="B170" s="528"/>
      <c r="C170" s="529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0" t="s">
        <v>15</v>
      </c>
      <c r="B172" s="531"/>
      <c r="C172" s="531"/>
      <c r="D172" s="531"/>
      <c r="E172" s="531"/>
      <c r="F172" s="531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7" t="s">
        <v>34</v>
      </c>
      <c r="B177" s="528"/>
      <c r="C177" s="529"/>
      <c r="D177" s="380">
        <f>SUM(B173:C176)</f>
        <v>0</v>
      </c>
    </row>
    <row r="178" spans="1:7" x14ac:dyDescent="0.3">
      <c r="A178" s="527" t="s">
        <v>251</v>
      </c>
      <c r="B178" s="528"/>
      <c r="C178" s="529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2" t="s">
        <v>65</v>
      </c>
      <c r="B180" s="533"/>
      <c r="C180" s="533"/>
      <c r="D180" s="533"/>
      <c r="E180" s="533"/>
      <c r="F180" s="533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7" t="s">
        <v>34</v>
      </c>
      <c r="B186" s="528"/>
      <c r="C186" s="529"/>
      <c r="D186" s="380">
        <f>SUM(B181:C185)</f>
        <v>0</v>
      </c>
    </row>
    <row r="187" spans="1:7" x14ac:dyDescent="0.3">
      <c r="A187" s="527" t="s">
        <v>251</v>
      </c>
      <c r="B187" s="528"/>
      <c r="C187" s="529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2" t="s">
        <v>177</v>
      </c>
      <c r="B189" s="533"/>
      <c r="C189" s="533"/>
      <c r="D189" s="533"/>
      <c r="E189" s="533"/>
      <c r="F189" s="533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7" t="s">
        <v>34</v>
      </c>
      <c r="B194" s="528"/>
      <c r="C194" s="529"/>
      <c r="D194" s="40">
        <f>SUM(B190:C193)</f>
        <v>0</v>
      </c>
    </row>
    <row r="195" spans="1:6" x14ac:dyDescent="0.3">
      <c r="A195" s="527" t="s">
        <v>251</v>
      </c>
      <c r="B195" s="528"/>
      <c r="C195" s="529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DELL</cp:lastModifiedBy>
  <cp:lastPrinted>2019-01-11T11:00:47Z</cp:lastPrinted>
  <dcterms:created xsi:type="dcterms:W3CDTF">2015-10-03T07:44:26Z</dcterms:created>
  <dcterms:modified xsi:type="dcterms:W3CDTF">2019-02-27T11:16:59Z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