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 codeName="ThisWorkbook"/>
  <mc:AlternateContent xmlns:mc="http://schemas.openxmlformats.org/markup-compatibility/2006">
    <mc:Choice Requires="x15">
      <x15ac:absPath xmlns:x15ac="http://schemas.microsoft.com/office/spreadsheetml/2010/11/ac" url="E:\chouchen\"/>
    </mc:Choice>
  </mc:AlternateContent>
  <xr:revisionPtr revIDLastSave="0" documentId="13_ncr:1_{23AFFBC4-A768-470A-A4CB-0D0C9786700D}" xr6:coauthVersionLast="34" xr6:coauthVersionMax="34" xr10:uidLastSave="{00000000-0000-0000-0000-000000000000}"/>
  <bookViews>
    <workbookView xWindow="0" yWindow="0" windowWidth="20490" windowHeight="7455" tabRatio="916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444" i="43"/>
  <c r="D476" i="31"/>
  <c r="D476" i="33"/>
  <c r="D476" i="43"/>
  <c r="F543" i="31"/>
  <c r="F543" i="43"/>
  <c r="D197" i="32"/>
  <c r="D197" i="25"/>
  <c r="D197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D313" i="38" s="1"/>
  <c r="B313" i="38" s="1"/>
  <c r="D314" i="38" s="1"/>
  <c r="F261" i="38"/>
  <c r="E261" i="38"/>
  <c r="F200" i="38"/>
  <c r="E200" i="38"/>
  <c r="F153" i="38"/>
  <c r="E153" i="38"/>
  <c r="F99" i="38"/>
  <c r="E99" i="38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F512" i="33"/>
  <c r="E512" i="33"/>
  <c r="F498" i="33"/>
  <c r="E498" i="33"/>
  <c r="D498" i="33" s="1"/>
  <c r="D499" i="33" s="1"/>
  <c r="F476" i="33"/>
  <c r="E476" i="33"/>
  <c r="F439" i="33"/>
  <c r="E439" i="33"/>
  <c r="D439" i="33" s="1"/>
  <c r="D440" i="33" s="1"/>
  <c r="F386" i="33"/>
  <c r="E386" i="33"/>
  <c r="F353" i="33"/>
  <c r="E353" i="33"/>
  <c r="D353" i="33" s="1"/>
  <c r="D354" i="33" s="1"/>
  <c r="F313" i="33"/>
  <c r="E313" i="33"/>
  <c r="F261" i="33"/>
  <c r="E261" i="33"/>
  <c r="D261" i="33" s="1"/>
  <c r="D262" i="33" s="1"/>
  <c r="F200" i="33"/>
  <c r="E200" i="33"/>
  <c r="F153" i="33"/>
  <c r="E153" i="33"/>
  <c r="D153" i="33" s="1"/>
  <c r="F99" i="33"/>
  <c r="E99" i="33"/>
  <c r="F41" i="33"/>
  <c r="E41" i="33"/>
  <c r="D41" i="33" s="1"/>
  <c r="D42" i="33" s="1"/>
  <c r="F200" i="43"/>
  <c r="F153" i="43"/>
  <c r="F99" i="43"/>
  <c r="F41" i="43"/>
  <c r="E543" i="43"/>
  <c r="E532" i="43"/>
  <c r="F532" i="43"/>
  <c r="F512" i="43"/>
  <c r="E512" i="43"/>
  <c r="F498" i="43"/>
  <c r="E498" i="43"/>
  <c r="D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99" i="40" l="1"/>
  <c r="B99" i="40" s="1"/>
  <c r="D100" i="40" s="1"/>
  <c r="D101" i="40" s="1"/>
  <c r="D200" i="40"/>
  <c r="B200" i="40" s="1"/>
  <c r="D313" i="40"/>
  <c r="B313" i="40" s="1"/>
  <c r="D314" i="40" s="1"/>
  <c r="D386" i="40"/>
  <c r="B386" i="40" s="1"/>
  <c r="D387" i="40" s="1"/>
  <c r="D390" i="40" s="1"/>
  <c r="D391" i="40" s="1"/>
  <c r="D512" i="40"/>
  <c r="D543" i="40"/>
  <c r="B543" i="40" s="1"/>
  <c r="D544" i="40" s="1"/>
  <c r="D532" i="33"/>
  <c r="D533" i="33" s="1"/>
  <c r="D534" i="33" s="1"/>
  <c r="D99" i="38"/>
  <c r="B99" i="38" s="1"/>
  <c r="D100" i="38" s="1"/>
  <c r="D200" i="38"/>
  <c r="B200" i="38" s="1"/>
  <c r="D386" i="38"/>
  <c r="B386" i="38" s="1"/>
  <c r="D387" i="38" s="1"/>
  <c r="D388" i="38" s="1"/>
  <c r="D512" i="38"/>
  <c r="D543" i="38"/>
  <c r="B543" i="38" s="1"/>
  <c r="D544" i="38" s="1"/>
  <c r="D545" i="38" s="1"/>
  <c r="D261" i="40"/>
  <c r="B261" i="40" s="1"/>
  <c r="D439" i="40"/>
  <c r="B439" i="40" s="1"/>
  <c r="D532" i="40"/>
  <c r="B532" i="40" s="1"/>
  <c r="D533" i="40" s="1"/>
  <c r="D534" i="40" s="1"/>
  <c r="D313" i="43"/>
  <c r="D314" i="43" s="1"/>
  <c r="D315" i="43" s="1"/>
  <c r="D386" i="43"/>
  <c r="B386" i="43" s="1"/>
  <c r="D387" i="43" s="1"/>
  <c r="D390" i="43" s="1"/>
  <c r="D391" i="43" s="1"/>
  <c r="D512" i="43"/>
  <c r="B512" i="43" s="1"/>
  <c r="D513" i="43" s="1"/>
  <c r="D514" i="43" s="1"/>
  <c r="B152" i="29" s="1"/>
  <c r="D543" i="43"/>
  <c r="D544" i="43" s="1"/>
  <c r="D545" i="43" s="1"/>
  <c r="B171" i="29" s="1"/>
  <c r="D99" i="33"/>
  <c r="D100" i="33" s="1"/>
  <c r="D200" i="33"/>
  <c r="D201" i="33" s="1"/>
  <c r="D313" i="33"/>
  <c r="D386" i="33"/>
  <c r="D387" i="33" s="1"/>
  <c r="D390" i="33" s="1"/>
  <c r="D391" i="33" s="1"/>
  <c r="D512" i="33"/>
  <c r="D513" i="33" s="1"/>
  <c r="D514" i="33" s="1"/>
  <c r="D543" i="33"/>
  <c r="D544" i="33" s="1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353" i="38"/>
  <c r="B353" i="38" s="1"/>
  <c r="D354" i="38" s="1"/>
  <c r="D439" i="38"/>
  <c r="D498" i="38"/>
  <c r="B498" i="38" s="1"/>
  <c r="D499" i="38" s="1"/>
  <c r="D532" i="38"/>
  <c r="B532" i="38" s="1"/>
  <c r="D533" i="38" s="1"/>
  <c r="D534" i="38" s="1"/>
  <c r="B41" i="40"/>
  <c r="D42" i="40" s="1"/>
  <c r="D45" i="40" s="1"/>
  <c r="D46" i="40" s="1"/>
  <c r="B512" i="38"/>
  <c r="D513" i="38" s="1"/>
  <c r="D514" i="38" s="1"/>
  <c r="D513" i="40"/>
  <c r="D514" i="40" s="1"/>
  <c r="B512" i="40"/>
  <c r="B439" i="38"/>
  <c r="D440" i="38" s="1"/>
  <c r="D441" i="38" s="1"/>
  <c r="D41" i="43"/>
  <c r="D532" i="43"/>
  <c r="D533" i="43" s="1"/>
  <c r="D534" i="43" s="1"/>
  <c r="B162" i="29" s="1"/>
  <c r="D155" i="43"/>
  <c r="D157" i="43"/>
  <c r="D158" i="43" s="1"/>
  <c r="D202" i="43"/>
  <c r="D204" i="43"/>
  <c r="D205" i="43" s="1"/>
  <c r="D443" i="43"/>
  <c r="D441" i="43"/>
  <c r="D265" i="43"/>
  <c r="D266" i="43" s="1"/>
  <c r="D263" i="43"/>
  <c r="D478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263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88" i="40"/>
  <c r="D317" i="40"/>
  <c r="D318" i="40" s="1"/>
  <c r="D315" i="40"/>
  <c r="D355" i="40"/>
  <c r="D500" i="40"/>
  <c r="D43" i="40"/>
  <c r="D85" i="40"/>
  <c r="D173" i="40"/>
  <c r="D390" i="38"/>
  <c r="D391" i="38" s="1"/>
  <c r="D265" i="38"/>
  <c r="D266" i="38" s="1"/>
  <c r="D155" i="38"/>
  <c r="D157" i="38"/>
  <c r="D158" i="38" s="1"/>
  <c r="D480" i="38"/>
  <c r="D481" i="38" s="1"/>
  <c r="D478" i="38"/>
  <c r="D317" i="38"/>
  <c r="D318" i="38" s="1"/>
  <c r="D315" i="38"/>
  <c r="D355" i="38"/>
  <c r="D500" i="38"/>
  <c r="D85" i="38"/>
  <c r="D173" i="38"/>
  <c r="D85" i="31"/>
  <c r="D173" i="31"/>
  <c r="D263" i="33"/>
  <c r="D265" i="33"/>
  <c r="D266" i="33" s="1"/>
  <c r="D388" i="33"/>
  <c r="D204" i="33"/>
  <c r="D205" i="33" s="1"/>
  <c r="D202" i="33"/>
  <c r="D441" i="33"/>
  <c r="D443" i="33"/>
  <c r="D545" i="33"/>
  <c r="D43" i="33"/>
  <c r="D355" i="33"/>
  <c r="D500" i="33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4" i="33" l="1"/>
  <c r="B126" i="29" s="1"/>
  <c r="D317" i="33"/>
  <c r="D318" i="33" s="1"/>
  <c r="D480" i="31"/>
  <c r="D481" i="31" s="1"/>
  <c r="D101" i="38"/>
  <c r="D102" i="38"/>
  <c r="D103" i="38" s="1"/>
  <c r="D478" i="33"/>
  <c r="D263" i="40"/>
  <c r="D388" i="43"/>
  <c r="D317" i="43"/>
  <c r="D318" i="43" s="1"/>
  <c r="B98" i="29" s="1"/>
  <c r="D43" i="38"/>
  <c r="D547" i="33"/>
  <c r="D547" i="40"/>
  <c r="D547" i="38"/>
  <c r="D102" i="33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102" i="39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D63" i="35" s="1"/>
  <c r="D64" i="35" s="1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49" i="35" l="1"/>
  <c r="D150" i="35" s="1"/>
  <c r="D161" i="35"/>
  <c r="D162" i="35" s="1"/>
  <c r="D202" i="3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D42" i="3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02" i="25" l="1"/>
  <c r="D103" i="25" s="1"/>
  <c r="D149" i="25"/>
  <c r="D150" i="25" s="1"/>
  <c r="D84" i="25"/>
  <c r="D85" i="25" s="1"/>
  <c r="D133" i="25"/>
  <c r="D134" i="25" s="1"/>
  <c r="D161" i="25"/>
  <c r="D162" i="25" s="1"/>
  <c r="B11" i="32"/>
  <c r="B182" i="29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<sst xmlns="http://schemas.openxmlformats.org/spreadsheetml/2006/main" count="5216" uniqueCount="516">
  <si>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</si>
  <si>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</si>
  <si>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</si>
  <si>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</si>
  <si>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</si>
  <si>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</si>
  <si>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</si>
  <si>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</si>
  <si>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</si>
  <si>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</si>
  <si>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</si>
  <si>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</si>
  <si>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</si>
  <si>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</si>
  <si>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</si>
  <si>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</si>
  <si>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</si>
  <si>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</si>
  <si>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</si>
  <si>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</si>
  <si>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</si>
  <si>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</si>
  <si>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</si>
  <si>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</si>
  <si>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</si>
  <si>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</si>
  <si>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</si>
  <si>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</si>
  <si>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</si>
  <si>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</si>
  <si>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</si>
  <si>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</si>
  <si>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</si>
  <si>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</si>
  <si>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</si>
  <si>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</si>
  <si>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</si>
  <si>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</si>
  <si>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</si>
  <si>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</si>
  <si>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</si>
  <si>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</si>
  <si>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</si>
  <si>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</si>
  <si>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</si>
  <si>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</si>
  <si>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</si>
  <si>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</si>
  <si>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</si>
  <si>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</si>
  <si>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</si>
  <si>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</si>
  <si>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</si>
  <si>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</si>
  <si>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</si>
  <si>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</si>
  <si>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</si>
  <si>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</si>
  <si>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</si>
  <si>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</si>
  <si>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</si>
  <si>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</si>
  <si>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</si>
  <si>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</si>
  <si>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</si>
  <si>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</si>
  <si>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</si>
  <si>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</si>
  <si>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</si>
  <si>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</si>
  <si>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</si>
  <si>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</si>
  <si>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</si>
  <si>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</si>
  <si>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</si>
  <si>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</si>
  <si>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</si>
  <si>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</si>
  <si>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</si>
  <si>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</si>
  <si>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</si>
  <si>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</si>
  <si>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</si>
  <si>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</si>
  <si>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</si>
  <si>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</si>
  <si>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</si>
  <si>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</si>
  <si>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</si>
  <si>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</si>
  <si>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</si>
  <si>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</si>
  <si>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</si>
  <si>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</si>
  <si>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</si>
  <si>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</si>
  <si>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</si>
  <si>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</si>
  <si>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</si>
  <si>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</si>
  <si>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</si>
  <si>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</si>
  <si>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</si>
  <si>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</si>
  <si>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</si>
  <si>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</si>
  <si>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</si>
  <si>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</si>
  <si>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</si>
  <si>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</si>
  <si>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</si>
  <si>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</si>
  <si>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</si>
  <si>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</si>
  <si>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</si>
  <si>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</si>
  <si>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</si>
  <si>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</si>
  <si>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</si>
  <si>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</si>
  <si>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</si>
  <si>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</si>
  <si>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</si>
  <si>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</si>
  <si>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</si>
  <si>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</si>
  <si>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</si>
  <si>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</si>
  <si>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</si>
  <si>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</si>
  <si>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</si>
  <si>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</si>
  <si>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</si>
  <si>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</si>
  <si>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</si>
  <si>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</si>
  <si>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</si>
  <si>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</si>
  <si>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</si>
  <si>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</si>
  <si>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</si>
  <si>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</si>
  <si>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</si>
  <si>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</si>
  <si>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</si>
  <si>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</si>
  <si>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</si>
  <si>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</si>
  <si>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</si>
  <si>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</si>
  <si>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</si>
  <si>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</si>
  <si>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</si>
  <si>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</si>
  <si>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</si>
  <si>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</si>
  <si>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</si>
  <si>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</si>
  <si>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</si>
  <si>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</si>
  <si>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</si>
  <si>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</si>
  <si>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</si>
  <si>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</si>
  <si>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</si>
  <si>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</si>
  <si>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</si>
  <si>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</si>
  <si>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</si>
  <si>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</si>
  <si>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</si>
  <si>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</si>
  <si>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</si>
  <si>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</si>
  <si>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</si>
  <si>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</si>
  <si>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</si>
  <si>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</si>
  <si>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</si>
  <si>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</si>
  <si>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</si>
  <si>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</si>
  <si>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</si>
  <si>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</si>
  <si>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</si>
  <si>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</si>
  <si>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</si>
  <si>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</si>
  <si>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</si>
  <si>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</si>
  <si>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</si>
  <si>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</si>
  <si>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</si>
  <si>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</si>
  <si>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</si>
  <si>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</si>
  <si>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</si>
  <si>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</si>
  <si>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</si>
  <si>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</si>
  <si>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</si>
  <si>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</si>
  <si>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</si>
  <si>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</si>
  <si>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</si>
  <si>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</si>
  <si>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</si>
  <si>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</si>
  <si>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</si>
  <si>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</si>
  <si>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</si>
  <si>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</si>
  <si>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</si>
  <si>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</si>
  <si>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</si>
  <si>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</si>
  <si>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</si>
  <si>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</si>
  <si>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</si>
  <si>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</si>
  <si>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</si>
  <si>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</si>
  <si>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</si>
  <si>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</si>
  <si>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</si>
  <si>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</si>
  <si>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</si>
  <si>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</si>
  <si>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</si>
  <si>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</si>
  <si>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</si>
  <si>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</si>
  <si>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</si>
  <si>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</si>
  <si>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</si>
  <si>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</si>
  <si>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</si>
  <si>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</si>
  <si>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</si>
  <si>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</si>
  <si>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</si>
  <si>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</si>
  <si>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</si>
  <si>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</si>
  <si>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</si>
  <si>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</si>
  <si>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</si>
  <si>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</si>
  <si>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</si>
  <si>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</si>
  <si>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</si>
  <si>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</si>
  <si>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</si>
  <si>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</si>
  <si>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</si>
  <si>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</si>
  <si>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</si>
  <si>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</si>
  <si>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</si>
  <si>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</si>
  <si>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</si>
  <si>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</si>
  <si>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</si>
  <si>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</si>
  <si>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</si>
  <si>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</si>
  <si>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</si>
  <si>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</si>
  <si>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</si>
  <si>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</si>
  <si>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</si>
  <si>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</si>
  <si>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</si>
  <si>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</si>
  <si>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</si>
  <si>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</si>
  <si>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</si>
  <si>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</si>
  <si>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</si>
  <si>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</si>
  <si>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</si>
  <si>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</si>
  <si>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</si>
  <si>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</si>
  <si>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</si>
  <si>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</si>
  <si>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</si>
  <si>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</si>
  <si>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</si>
  <si>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</si>
  <si>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</si>
  <si>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</si>
  <si>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</si>
  <si>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</si>
  <si>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</si>
  <si>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</si>
  <si>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</si>
  <si>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</si>
  <si>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</si>
  <si>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</si>
  <si>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</si>
  <si>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</si>
  <si>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</si>
  <si>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</si>
  <si>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</si>
  <si>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</si>
  <si>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</si>
  <si>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</si>
  <si>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</si>
  <si>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</si>
  <si>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</si>
  <si>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</si>
  <si>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</si>
  <si>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</si>
  <si>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</si>
  <si>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</si>
  <si>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</si>
  <si>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</si>
  <si>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</si>
  <si>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</si>
  <si>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</si>
  <si>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</si>
  <si>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</si>
  <si>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</si>
  <si>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</si>
  <si>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</si>
  <si>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</si>
  <si>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</si>
  <si>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</si>
  <si>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</si>
  <si>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</si>
  <si>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</si>
  <si>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</si>
  <si>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</si>
  <si>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</si>
  <si>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</si>
  <si>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</si>
  <si>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</si>
  <si>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</si>
  <si>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</si>
  <si>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</si>
  <si>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</si>
  <si>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</si>
  <si>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</si>
  <si>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</si>
  <si>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</si>
  <si>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</si>
  <si>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</si>
  <si>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</si>
  <si>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</si>
  <si>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</si>
  <si>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</si>
  <si>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</si>
  <si>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</si>
  <si>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</si>
  <si>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</si>
  <si>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</si>
  <si>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</si>
  <si>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</si>
  <si>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</si>
  <si>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</si>
  <si>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</si>
  <si>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</si>
  <si>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</si>
  <si>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</si>
  <si>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</si>
  <si>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</si>
  <si>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</si>
  <si>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</si>
  <si>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</si>
  <si>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</si>
  <si>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</si>
  <si>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</si>
  <si>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</si>
  <si>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</si>
  <si>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</si>
  <si>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</si>
  <si>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</si>
  <si>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</si>
  <si>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</si>
  <si>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</si>
  <si>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</si>
  <si>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</si>
  <si>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</si>
  <si>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</si>
  <si>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</si>
  <si>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</si>
  <si>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</si>
  <si>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</si>
  <si>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</si>
  <si>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</si>
  <si>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</si>
  <si>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</si>
  <si>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</si>
  <si>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</si>
  <si>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</si>
  <si>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</si>
  <si>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</si>
  <si>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</si>
  <si>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</si>
  <si>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</si>
  <si>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</si>
  <si>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</si>
  <si>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</si>
  <si>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</si>
  <si>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</si>
  <si>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</si>
  <si>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</si>
  <si>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</si>
  <si>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</si>
  <si>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</si>
  <si>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Renforcer le contrôle de DLC</t>
  </si>
  <si>
    <t>Température mesurée à cœur de l'escalope de dinde 1,6°C</t>
  </si>
  <si>
    <t>MENZAH 9</t>
  </si>
  <si>
    <t xml:space="preserve">manque d'enregistrement des produits livrés par l'entrepot (poissons, charcuteries, fromages),     </t>
  </si>
  <si>
    <t>Les traces d'humidité persistent depuis les audits précédents.</t>
  </si>
  <si>
    <t>manque de la mention décongelé à ne pas recongeler sur l’étiquette balance de tarte aux fruits;
manque de la composition sur l’etiquette balance de biscuit et sable</t>
  </si>
  <si>
    <t>Manque de distributeur papier sèche main en pâtisserie et boucherie</t>
  </si>
  <si>
    <t>température mesurée 3°C et celle affichée 1°C</t>
  </si>
  <si>
    <t xml:space="preserve">sur l’etiquette balance la durée de vie de soufflet goutta est de 3 mois 
manque de DLC sur plusieurs etiquettes balance concernant la nouvelle gamme de produits (steak dinde grillé, escalope dinde pané, roule fromage pané, pate thon œuf, soufflet ojja, osso bocco a la tunisienne, brochette kebab, sandwich fleur des champs, poulet grillé)
</t>
  </si>
  <si>
    <t>pas de résultats des analyses microbiologiques</t>
  </si>
  <si>
    <t>température affichée au meuble sandwich est 3,5°C et celle mesurée 2,6°C</t>
  </si>
  <si>
    <t>Meuble d'exposition à moitié protégé</t>
  </si>
  <si>
    <t>stagnation d'eau sous le meuble réfrigéré au labo traiteur</t>
  </si>
  <si>
    <t>absence de la langue arabe sur l’étiquetage des fournisseurs GHARBI et pasta fresca</t>
  </si>
  <si>
    <t>une boule sciciliana meriah dont l’emballage n’est pas sous vide</t>
  </si>
  <si>
    <t>température mesurée au niveau meuble est 4,3°C</t>
  </si>
  <si>
    <t>une formation faite sur le plan d'action suite aux résultats d'analyses non conformes</t>
  </si>
  <si>
    <t>mauvais rangement a meme le sol des emballages</t>
  </si>
  <si>
    <t>poste lave main encombré</t>
  </si>
  <si>
    <t>mélangeur sale apres nettoyage</t>
  </si>
  <si>
    <t>barbe non rasée</t>
  </si>
  <si>
    <t>Planche de découpe fissurée</t>
  </si>
  <si>
    <t>manque de désinfectant pour le thermomètre</t>
  </si>
  <si>
    <t>Manque d’eau chaude en poissonnerie</t>
  </si>
  <si>
    <t xml:space="preserve">La centrale de nettoyage en boucherie est non raccordée à l’eau </t>
  </si>
  <si>
    <t>température mesurée au meubles surgelés est -24°C et température affichée -21°C</t>
  </si>
  <si>
    <t>température mesurée au meuble LS est 1,9°C et température affichée 2°C</t>
  </si>
  <si>
    <t>Manque de DLC sur l’étiquette balance de boulettes bœuf</t>
  </si>
  <si>
    <t>présence de 23 œufs kinder joy non retirés dont la DLC est 10/03/18</t>
  </si>
  <si>
    <t>DLC et DF illisible sur les bouteilles en plastique de jus rouiba</t>
  </si>
  <si>
    <t>manque du rapport et plan d'action</t>
  </si>
  <si>
    <t>fiche de nettoyage non enregistrée</t>
  </si>
  <si>
    <t>présence de 11 pots de crèmes glacées dolce amaro (fraise et caramel) périmés dont les DLC : 02/10/17, 26/11/17, 07/02/18 et 13/02/18</t>
  </si>
  <si>
    <t>Présence d'une barquette d'escalope de poulet non retiré dont la DLC 06/03/18</t>
  </si>
  <si>
    <t>Température du meuble surgelés mesurée est -21°C et celle affichée -17°C</t>
  </si>
  <si>
    <t>L'harissa et hrouss non protégés</t>
  </si>
  <si>
    <t>installer moustiquaires au fenetre sanitaire femmes</t>
  </si>
  <si>
    <t>les analyses de 2018 sont en cours</t>
  </si>
  <si>
    <t>le dossier médical du personnel chahia n'a pas été remis malgré les différentes relances</t>
  </si>
  <si>
    <t>absence de local poubelle</t>
  </si>
  <si>
    <t>présence de givre au niveau du meuble surgelés</t>
  </si>
  <si>
    <t>Mme Meriam CHOUCHENE</t>
  </si>
  <si>
    <t xml:space="preserve">Directeur &amp; chefs rayons </t>
  </si>
  <si>
    <t>Présence de traces d'infiltration d'eau au plafond de la zone de réception.</t>
  </si>
  <si>
    <t>Absence de local déchets.</t>
  </si>
  <si>
    <t>Prévoir un local adapté pour cet effet.</t>
  </si>
  <si>
    <t>Entreposage des condiments casse à l'aire libre. La zone n'est pas identifiée et dépourvue de protection.</t>
  </si>
  <si>
    <t>Absence de dispositif d'eau sous pression pour nettoyage de la zone de réception. Utilisation du RIA .</t>
  </si>
  <si>
    <t>Présence de rouille sur la gaine de fabrique de glace.</t>
  </si>
  <si>
    <t xml:space="preserve">Absence de DEIV à la réception.
Un appât chimique dépourvu de protection est maintenu sur l’armoire électrique au niveau du couloir des chambres froides.
</t>
  </si>
  <si>
    <t>Planche de découpe usée</t>
  </si>
  <si>
    <t xml:space="preserve">Utilisation d'un couteau rouge dans le rayon poissonnerie. </t>
  </si>
  <si>
    <t>T° affichée 1,°C, T° prélevée -0,6°C</t>
  </si>
  <si>
    <t>Utilisation de l'eau de javel pour nettoyage de la chambre froide. Utiliser des produits de nettoyage référencés par UHD.</t>
  </si>
  <si>
    <t>Absence de benne à ordure au laboratoire.
Le sac de déchet est maintenu à même le sol.</t>
  </si>
  <si>
    <t>Présence d'un seul bac au niveau de la plonge de la boucherie.</t>
  </si>
  <si>
    <t>T° foie de bœuf; 6,8°C &gt; 3°C.</t>
  </si>
  <si>
    <t>La durée de vie du produit utilisé pour nettoyage de la balance est expirée.</t>
  </si>
  <si>
    <t>Lavage des mains avec commande manuelle par opérateur 'Chahia'.</t>
  </si>
  <si>
    <t>Absence des résultats d'analyse copro pour l'opérateur externe à Carrefour 'Chahia'.</t>
  </si>
  <si>
    <t>T° meuble froid 7,8°C</t>
  </si>
  <si>
    <t>Laboratoire non climatisé</t>
  </si>
  <si>
    <t>Rupture de stock en produits de nettoyage et désinfection référencés UHD.</t>
  </si>
  <si>
    <t>Utilisation de grattoirs métallique usée pour nettoyage des équipements.</t>
  </si>
  <si>
    <t>T° affichée 2,1°C</t>
  </si>
  <si>
    <t>Panier friteuse usé et corrodé.</t>
  </si>
  <si>
    <t>Pas de graduation au thermostat de la friteuse.
Les poignées de la rôtissoire sont démontées.</t>
  </si>
  <si>
    <t>Présence de piqûres de moisissures sur les jointures du meuble froid.</t>
  </si>
  <si>
    <t>Le plafond de la pâtisserie n'est pas cloisonné.</t>
  </si>
  <si>
    <t>Les caisses, appartenant au fournisseur HBF, sont souillées.</t>
  </si>
  <si>
    <t>Extraction faible</t>
  </si>
  <si>
    <t>Présence de piqûres de moisissures sur les grilles des meubles yaourts.</t>
  </si>
  <si>
    <t>Certains tubes néon ne sont pas fonctionnels.</t>
  </si>
  <si>
    <t>Bien que la salle de pause est bien aménagée, la prose des repas des femmes est réalisée aux vestiaires.</t>
  </si>
  <si>
    <t xml:space="preserve">Une attention est requise à l'enregistrement correct des numéros de lots des produits (ex. poulets N° lot PI 18169 &amp; PI 18171). </t>
  </si>
  <si>
    <t>Correcte</t>
  </si>
  <si>
    <t>Etat de propreté satisfaisant</t>
  </si>
  <si>
    <t xml:space="preserve">L'hachoir à viande est nettoyé uniquement par un produit à usage domestique vu la rupture de stock en produits de N&amp;D référencés UHD.
</t>
  </si>
  <si>
    <t>Assurer le nettoyage et désinfection du hachoir à viande comme indiqué au plan de nettoyage.</t>
  </si>
  <si>
    <t>Prévoir une poubelle adaptée à ce niveau.</t>
  </si>
  <si>
    <t xml:space="preserve">Exposition d'un paquet de produits de mer surgelés 'salade de fruits de mer' sans étiquette UHD.
Indication erronée de la catégorie du poisson sur étiquette UHD; filet de sardine (pas de trait) au lieu de Latcha (trait jaune) (voir photo)
</t>
  </si>
  <si>
    <t>Perte des étiquettes et mentions obligatoires relatives aux poissons préemballés 'bacalao'. Les couvercles des cartons contenant les étiquettes d'origine ont été jetés.</t>
  </si>
  <si>
    <t>Présence de souillures sur les charnières des éléments d'exposition des épices.</t>
  </si>
  <si>
    <t>Le plan d'appâtage mis à jour n'est pas disponible.</t>
  </si>
  <si>
    <t>Le revêtement du sol€ est crevassé.</t>
  </si>
  <si>
    <t>T laboratoire 11°C</t>
  </si>
  <si>
    <t>Le système d'ouverture à pédale de la poubelle du rayon fromage est défaillant.</t>
  </si>
  <si>
    <t>Non respect du FEFO pour l'article Othello  (N° lot 5150418 &amp; 53080318)</t>
  </si>
  <si>
    <t>Absence d'enregistrement de la date d'entame des gâteaux 'Othello' ayant le n° lot 5150418.
Manque de 3 pièces du lot 5150418 à la traçabilité, au hit parade et au stock.</t>
  </si>
  <si>
    <t>Le poids des échantillons vérifiés est non conformes:
-Pain Türk: 2015g / 200g
-Pain Tabouna olive: 180g / 200g
Avertir le fournisseur sur cet écart.</t>
  </si>
  <si>
    <t>Présence des bulletins d'analyse et plans d'action</t>
  </si>
  <si>
    <t>Enregistrements des autocontrôles de nettoyage et de désinfection</t>
  </si>
  <si>
    <t>Utilisation e la même planche de découpe pour les denrées alimentaires crues et cuites. Assurer la séparation par code couleur ou autre identification pour chaque catégorie d'aliments.</t>
  </si>
  <si>
    <t xml:space="preserve">Utilisation correcte des cadenciers de cuisson et de fabrication </t>
  </si>
  <si>
    <t>Absence de papier essuie-mains au laboratoire.</t>
  </si>
  <si>
    <t xml:space="preserve">Respect des durées de vie des produits trad. exposés dans le stand </t>
  </si>
  <si>
    <t xml:space="preserve">Entassement des poulets trad. au meuble froid.
</t>
  </si>
  <si>
    <t>Exposition des poissons 'bacalao' à température ambiante.
Ce produit était stcoké au froid puis déstocké et exposé à température ambiante.</t>
  </si>
  <si>
    <t>Présence de toile d'araignée au plafond de la réserve.</t>
  </si>
  <si>
    <t>La bouche de la hotte est poussiéreuse.</t>
  </si>
  <si>
    <t>Le meuble d'exposition des pizzas est partiellement protégé.</t>
  </si>
  <si>
    <t>Les dispositifs de papier de la poissonnerie et rayon fromage ne sont pas adaptés aux rouleaux de papier essuie-mains disponibles au magasin.</t>
  </si>
  <si>
    <t>Présence de mouches dans la zone de réception et au rayon poissonnerie (au dessus du stand bacalao'
Présence de drosophiles sur le meuble d'exposition des fruits.</t>
  </si>
  <si>
    <t>Stagnation d'eau au sous sol due à une fuite d'eau à partir du stand poissonnerie.</t>
  </si>
  <si>
    <t>Taux de réalisation du plan d'action précédent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</si>
</sst>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2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91720"/>
        <c:axId val="618688584"/>
      </c:barChart>
      <c:catAx>
        <c:axId val="618691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8688584"/>
        <c:crosses val="autoZero"/>
        <c:auto val="1"/>
        <c:lblAlgn val="ctr"/>
        <c:lblOffset val="100"/>
        <c:noMultiLvlLbl val="0"/>
      </c:catAx>
      <c:valAx>
        <c:axId val="618688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91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6280"/>
        <c:axId val="719635104"/>
      </c:barChart>
      <c:catAx>
        <c:axId val="71963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5104"/>
        <c:crosses val="autoZero"/>
        <c:auto val="1"/>
        <c:lblAlgn val="ctr"/>
        <c:lblOffset val="100"/>
        <c:noMultiLvlLbl val="0"/>
      </c:catAx>
      <c:valAx>
        <c:axId val="71963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6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5864"/>
        <c:axId val="605659592"/>
      </c:barChart>
      <c:catAx>
        <c:axId val="605665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59592"/>
        <c:crosses val="autoZero"/>
        <c:auto val="1"/>
        <c:lblAlgn val="ctr"/>
        <c:lblOffset val="100"/>
        <c:noMultiLvlLbl val="0"/>
      </c:catAx>
      <c:valAx>
        <c:axId val="605659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5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0.625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1160"/>
        <c:axId val="605663120"/>
      </c:barChart>
      <c:catAx>
        <c:axId val="60566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3120"/>
        <c:crosses val="autoZero"/>
        <c:auto val="1"/>
        <c:lblAlgn val="ctr"/>
        <c:lblOffset val="100"/>
        <c:noMultiLvlLbl val="0"/>
      </c:catAx>
      <c:valAx>
        <c:axId val="60566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1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5472"/>
        <c:axId val="605666256"/>
      </c:barChart>
      <c:catAx>
        <c:axId val="6056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6256"/>
        <c:crosses val="autoZero"/>
        <c:auto val="1"/>
        <c:lblAlgn val="ctr"/>
        <c:lblOffset val="100"/>
        <c:noMultiLvlLbl val="0"/>
      </c:catAx>
      <c:valAx>
        <c:axId val="60566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59200"/>
        <c:axId val="605663904"/>
      </c:barChart>
      <c:catAx>
        <c:axId val="60565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3904"/>
        <c:crosses val="autoZero"/>
        <c:auto val="1"/>
        <c:lblAlgn val="ctr"/>
        <c:lblOffset val="100"/>
        <c:noMultiLvlLbl val="0"/>
      </c:catAx>
      <c:valAx>
        <c:axId val="60566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5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0.95258620689655171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0376"/>
        <c:axId val="605663512"/>
      </c:barChart>
      <c:catAx>
        <c:axId val="605660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3512"/>
        <c:crosses val="autoZero"/>
        <c:auto val="1"/>
        <c:lblAlgn val="ctr"/>
        <c:lblOffset val="100"/>
        <c:noMultiLvlLbl val="0"/>
      </c:catAx>
      <c:valAx>
        <c:axId val="605663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0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0.93770491803278688</c:v>
                </c:pt>
                <c:pt idx="1">
                  <c:v>0.95084745762711864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664296"/>
        <c:axId val="605661944"/>
      </c:barChart>
      <c:catAx>
        <c:axId val="60566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1944"/>
        <c:crosses val="autoZero"/>
        <c:auto val="1"/>
        <c:lblAlgn val="ctr"/>
        <c:lblOffset val="100"/>
        <c:noMultiLvlLbl val="0"/>
      </c:catAx>
      <c:valAx>
        <c:axId val="605661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664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0.9451455624646693</c:v>
                </c:pt>
                <c:pt idx="1">
                  <c:v>0.92542372881355939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05664688"/>
        <c:axId val="605665080"/>
        <c:extLst/>
      </c:barChart>
      <c:catAx>
        <c:axId val="605664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5080"/>
        <c:crosses val="autoZero"/>
        <c:auto val="1"/>
        <c:lblAlgn val="ctr"/>
        <c:lblOffset val="100"/>
        <c:noMultiLvlLbl val="0"/>
      </c:catAx>
      <c:valAx>
        <c:axId val="6056650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66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0.85</c:v>
                </c:pt>
                <c:pt idx="1">
                  <c:v>0.83333333333333326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08972320"/>
        <c:axId val="608975456"/>
        <c:extLst/>
      </c:barChart>
      <c:catAx>
        <c:axId val="60897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975456"/>
        <c:crosses val="autoZero"/>
        <c:auto val="1"/>
        <c:lblAlgn val="ctr"/>
        <c:lblOffset val="100"/>
        <c:noMultiLvlLbl val="0"/>
      </c:catAx>
      <c:valAx>
        <c:axId val="60897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97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0.92647058823529416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88976"/>
        <c:axId val="618693680"/>
      </c:barChart>
      <c:catAx>
        <c:axId val="61868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8693680"/>
        <c:crosses val="autoZero"/>
        <c:auto val="1"/>
        <c:lblAlgn val="ctr"/>
        <c:lblOffset val="100"/>
        <c:noMultiLvlLbl val="0"/>
      </c:catAx>
      <c:valAx>
        <c:axId val="61869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8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0.95588235294117652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89760"/>
        <c:axId val="618690152"/>
      </c:barChart>
      <c:catAx>
        <c:axId val="6186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8690152"/>
        <c:crosses val="autoZero"/>
        <c:auto val="1"/>
        <c:lblAlgn val="ctr"/>
        <c:lblOffset val="100"/>
        <c:noMultiLvlLbl val="0"/>
      </c:catAx>
      <c:valAx>
        <c:axId val="618690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8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8690936"/>
        <c:axId val="719635496"/>
      </c:barChart>
      <c:catAx>
        <c:axId val="618690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5496"/>
        <c:crosses val="autoZero"/>
        <c:auto val="1"/>
        <c:lblAlgn val="ctr"/>
        <c:lblOffset val="100"/>
        <c:noMultiLvlLbl val="0"/>
      </c:catAx>
      <c:valAx>
        <c:axId val="719635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8690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0.90243902439024393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28832"/>
        <c:axId val="719631968"/>
      </c:barChart>
      <c:catAx>
        <c:axId val="71962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1968"/>
        <c:crosses val="autoZero"/>
        <c:auto val="1"/>
        <c:lblAlgn val="ctr"/>
        <c:lblOffset val="100"/>
        <c:noMultiLvlLbl val="0"/>
      </c:catAx>
      <c:valAx>
        <c:axId val="71963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28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2360"/>
        <c:axId val="719629224"/>
      </c:barChart>
      <c:catAx>
        <c:axId val="719632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29224"/>
        <c:crosses val="autoZero"/>
        <c:auto val="1"/>
        <c:lblAlgn val="ctr"/>
        <c:lblOffset val="100"/>
        <c:noMultiLvlLbl val="0"/>
      </c:catAx>
      <c:valAx>
        <c:axId val="719629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2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0.92500000000000004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1576"/>
        <c:axId val="719632752"/>
      </c:barChart>
      <c:catAx>
        <c:axId val="719631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2752"/>
        <c:crosses val="autoZero"/>
        <c:auto val="1"/>
        <c:lblAlgn val="ctr"/>
        <c:lblOffset val="100"/>
        <c:noMultiLvlLbl val="0"/>
      </c:catAx>
      <c:valAx>
        <c:axId val="71963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1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0792"/>
        <c:axId val="719633144"/>
      </c:barChart>
      <c:catAx>
        <c:axId val="719630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3144"/>
        <c:crosses val="autoZero"/>
        <c:auto val="1"/>
        <c:lblAlgn val="ctr"/>
        <c:lblOffset val="100"/>
        <c:noMultiLvlLbl val="0"/>
      </c:catAx>
      <c:valAx>
        <c:axId val="719633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9634320"/>
        <c:axId val="719631184"/>
      </c:barChart>
      <c:catAx>
        <c:axId val="71963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19631184"/>
        <c:crosses val="autoZero"/>
        <c:auto val="1"/>
        <c:lblAlgn val="ctr"/>
        <c:lblOffset val="100"/>
        <c:noMultiLvlLbl val="0"/>
      </c:catAx>
      <c:valAx>
        <c:axId val="71963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963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zoomScaleSheetLayoutView="100" workbookViewId="0">
      <selection activeCell="C5" sqref="C5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4" t="s">
        <v>324</v>
      </c>
      <c r="B18" s="304"/>
      <c r="C18" s="304"/>
      <c r="D18" s="305" t="s">
        <v>413</v>
      </c>
      <c r="E18" s="305"/>
      <c r="F18" s="305"/>
      <c r="G18" s="305"/>
      <c r="H18" s="305"/>
      <c r="I18" s="305"/>
      <c r="J18" s="305"/>
      <c r="K18" s="305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6" t="s">
        <v>325</v>
      </c>
      <c r="B21" s="306"/>
      <c r="C21" s="306"/>
      <c r="D21" s="306"/>
      <c r="E21" s="306"/>
      <c r="F21" s="306"/>
      <c r="G21" s="306"/>
      <c r="H21" s="306"/>
      <c r="I21" s="306"/>
      <c r="J21" s="306"/>
      <c r="K21" s="306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MENZAH 9</v>
      </c>
    </row>
    <row r="24" spans="1:11" ht="33" customHeight="1" x14ac:dyDescent="0.25">
      <c r="A24" s="86" t="s">
        <v>328</v>
      </c>
      <c r="B24" s="299">
        <f>AVERAGE('A1 Exploitation'!D549,'A1 Technique'!D199)</f>
        <v>0.9451455624646693</v>
      </c>
      <c r="C24" s="29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9">
        <f>AVERAGE('A2 Exploitation'!D549,'A2 Technique'!D199)</f>
        <v>0.92542372881355939</v>
      </c>
      <c r="C25" s="29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9">
        <f>AVERAGE('A3 Exploitation'!D549,'A3 Technique'!D199)</f>
        <v>0</v>
      </c>
      <c r="C26" s="29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9">
        <f>AVERAGE('A4 Exploitation'!D549,'A4 Technique'!D199)</f>
        <v>0</v>
      </c>
      <c r="C27" s="29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9">
        <f>AVERAGE('A5 Exploitation'!D549,'A5 Technique'!D199)</f>
        <v>0</v>
      </c>
      <c r="C28" s="29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9">
        <f>AVERAGE('A6 Exploitation'!D549,'A6 Technique'!D199)</f>
        <v>0</v>
      </c>
      <c r="C29" s="29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MENZAH 9</v>
      </c>
    </row>
    <row r="34" spans="1:10" ht="33" customHeight="1" x14ac:dyDescent="0.25">
      <c r="A34" s="86" t="s">
        <v>328</v>
      </c>
      <c r="B34" s="299">
        <f>'A1 Exploitation'!D549</f>
        <v>0.93770491803278688</v>
      </c>
      <c r="C34" s="29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9">
        <f>'A2 Exploitation'!D549</f>
        <v>0.95084745762711864</v>
      </c>
      <c r="C35" s="29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9">
        <f>'A3 Exploitation'!D549</f>
        <v>0</v>
      </c>
      <c r="C36" s="29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9">
        <f>'A4 Exploitation'!D549</f>
        <v>0</v>
      </c>
      <c r="C37" s="29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9">
        <f>'A5 Exploitation'!D549</f>
        <v>0</v>
      </c>
      <c r="C38" s="29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9">
        <f>'A6 Exploitation'!D549</f>
        <v>0</v>
      </c>
      <c r="C39" s="29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3" t="s">
        <v>335</v>
      </c>
      <c r="C42" s="303"/>
      <c r="D42" s="78"/>
      <c r="E42" s="78"/>
      <c r="F42" s="78"/>
      <c r="G42" s="78"/>
      <c r="H42" s="78"/>
      <c r="I42" s="78"/>
      <c r="J42" s="77" t="str">
        <f>D18</f>
        <v>MENZAH 9</v>
      </c>
    </row>
    <row r="43" spans="1:10" ht="33" customHeight="1" x14ac:dyDescent="0.25">
      <c r="A43" s="86" t="s">
        <v>328</v>
      </c>
      <c r="B43" s="299">
        <f>AVERAGE('A1 Exploitation'!D547, 'A1 Technique'!D197)</f>
        <v>0.85</v>
      </c>
      <c r="C43" s="29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9">
        <f>AVERAGE('A2 Exploitation'!D547, 'A2 Technique'!D197)</f>
        <v>0.83333333333333326</v>
      </c>
      <c r="C44" s="29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9" t="e">
        <f>AVERAGE('A3 Exploitation'!D547, 'A3 Technique'!D197)</f>
        <v>#DIV/0!</v>
      </c>
      <c r="C45" s="29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9" t="e">
        <f>AVERAGE('A4 Exploitation'!D547, 'A4 Technique'!D197)</f>
        <v>#DIV/0!</v>
      </c>
      <c r="C46" s="29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9" t="e">
        <f>AVERAGE('A5 Exploitation'!D547, 'A5 Technique'!D197)</f>
        <v>#DIV/0!</v>
      </c>
      <c r="C47" s="29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9" t="e">
        <f>AVERAGE('A6 Exploitation'!D547, 'A6 Technique'!D197)</f>
        <v>#DIV/0!</v>
      </c>
      <c r="C48" s="29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MENZAH 9</v>
      </c>
    </row>
    <row r="52" spans="1:10" ht="33" customHeight="1" x14ac:dyDescent="0.25">
      <c r="A52" s="86" t="s">
        <v>328</v>
      </c>
      <c r="B52" s="302">
        <f>'A1 Exploitation'!D46</f>
        <v>0.9375</v>
      </c>
      <c r="C52" s="302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2">
        <f>'A2 Exploitation'!D46</f>
        <v>0.96875</v>
      </c>
      <c r="C53" s="302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2">
        <f>'A3 Exploitation'!D46</f>
        <v>0</v>
      </c>
      <c r="C54" s="302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2">
        <f>'A4 Exploitation'!D46</f>
        <v>0</v>
      </c>
      <c r="C55" s="302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2">
        <f>'A5 Exploitation'!D46</f>
        <v>0</v>
      </c>
      <c r="C56" s="302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2">
        <f>'A6 Exploitation'!D46</f>
        <v>0</v>
      </c>
      <c r="C57" s="302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MENZAH 9</v>
      </c>
    </row>
    <row r="61" spans="1:10" ht="33" customHeight="1" x14ac:dyDescent="0.25">
      <c r="A61" s="86" t="s">
        <v>328</v>
      </c>
      <c r="B61" s="299">
        <f>'A1 Exploitation'!D103</f>
        <v>0.98571428571428577</v>
      </c>
      <c r="C61" s="29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9">
        <f>'A2 Exploitation'!D103</f>
        <v>0.92647058823529416</v>
      </c>
      <c r="C62" s="29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9">
        <f>'A3 Exploitation'!D103</f>
        <v>0</v>
      </c>
      <c r="C63" s="29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9">
        <f>'A4 Exploitation'!D103</f>
        <v>0</v>
      </c>
      <c r="C64" s="29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9">
        <f>'A5 Exploitation'!D103</f>
        <v>0</v>
      </c>
      <c r="C65" s="29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9">
        <f>'A6 Exploitation'!D103</f>
        <v>0</v>
      </c>
      <c r="C66" s="29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MENZAH 9</v>
      </c>
    </row>
    <row r="70" spans="1:10" ht="33" customHeight="1" x14ac:dyDescent="0.25">
      <c r="A70" s="86" t="s">
        <v>328</v>
      </c>
      <c r="B70" s="299">
        <f>'A1 Exploitation'!D158</f>
        <v>0.98484848484848486</v>
      </c>
      <c r="C70" s="29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9">
        <f>'A2 Exploitation'!D158</f>
        <v>0.95588235294117652</v>
      </c>
      <c r="C71" s="29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9">
        <f>'A3 Exploitation'!D158</f>
        <v>0</v>
      </c>
      <c r="C72" s="29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9">
        <f>'A4 Exploitation'!D158</f>
        <v>0</v>
      </c>
      <c r="C73" s="29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9">
        <f>'A5 Exploitation'!D158</f>
        <v>0</v>
      </c>
      <c r="C74" s="29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9">
        <f>'A6 Exploitation'!D158</f>
        <v>0</v>
      </c>
      <c r="C75" s="29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MENZAH 9</v>
      </c>
    </row>
    <row r="79" spans="1:10" ht="33" customHeight="1" x14ac:dyDescent="0.25">
      <c r="A79" s="86" t="s">
        <v>328</v>
      </c>
      <c r="B79" s="299">
        <f>'A1 Exploitation'!D205</f>
        <v>0.96666666666666667</v>
      </c>
      <c r="C79" s="29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9">
        <f>'A2 Exploitation'!D205</f>
        <v>1</v>
      </c>
      <c r="C80" s="29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9">
        <f>'A3 Exploitation'!D205</f>
        <v>0</v>
      </c>
      <c r="C81" s="29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9">
        <f>'A4 Exploitation'!D205</f>
        <v>0</v>
      </c>
      <c r="C82" s="29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9">
        <f>'A5 Exploitation'!D205</f>
        <v>0</v>
      </c>
      <c r="C83" s="29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9">
        <f>'A6 Exploitation'!D205</f>
        <v>0</v>
      </c>
      <c r="C84" s="29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MENZAH 9</v>
      </c>
    </row>
    <row r="88" spans="1:10" ht="33" customHeight="1" x14ac:dyDescent="0.25">
      <c r="A88" s="86" t="s">
        <v>328</v>
      </c>
      <c r="B88" s="299">
        <f>'A1 Exploitation'!D266</f>
        <v>0.92307692307692313</v>
      </c>
      <c r="C88" s="29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9">
        <f>'A2 Exploitation'!D266</f>
        <v>0.90243902439024393</v>
      </c>
      <c r="C89" s="29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9">
        <f>'A3 Exploitation'!D266</f>
        <v>0</v>
      </c>
      <c r="C90" s="29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9">
        <f>'A4 Exploitation'!D266</f>
        <v>0</v>
      </c>
      <c r="C91" s="29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9">
        <f>'A5 Exploitation'!D266</f>
        <v>0</v>
      </c>
      <c r="C92" s="29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9">
        <f>'A6 Exploitation'!D266</f>
        <v>0</v>
      </c>
      <c r="C93" s="29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MENZAH 9</v>
      </c>
    </row>
    <row r="97" spans="1:10" ht="33" customHeight="1" x14ac:dyDescent="0.25">
      <c r="A97" s="86" t="s">
        <v>328</v>
      </c>
      <c r="B97" s="299">
        <f>'A1 Exploitation'!D318</f>
        <v>1</v>
      </c>
      <c r="C97" s="29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9">
        <f>'A2 Exploitation'!D318</f>
        <v>0.94117647058823528</v>
      </c>
      <c r="C98" s="29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9">
        <f>'A3 Exploitation'!D318</f>
        <v>0</v>
      </c>
      <c r="C99" s="29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9">
        <f>'A4 Exploitation'!D318</f>
        <v>0</v>
      </c>
      <c r="C100" s="29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9">
        <f>'A5 Exploitation'!D318</f>
        <v>0</v>
      </c>
      <c r="C101" s="29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9">
        <f>'A6 Exploitation'!D318</f>
        <v>0</v>
      </c>
      <c r="C102" s="29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MENZAH 9</v>
      </c>
    </row>
    <row r="106" spans="1:10" ht="33" customHeight="1" x14ac:dyDescent="0.25">
      <c r="A106" s="86" t="s">
        <v>328</v>
      </c>
      <c r="B106" s="299">
        <f>'A1 Exploitation'!D358</f>
        <v>1</v>
      </c>
      <c r="C106" s="29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9">
        <f>'A2 Exploitation'!D358</f>
        <v>0.92500000000000004</v>
      </c>
      <c r="C107" s="29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9">
        <f>'A3 Exploitation'!D358</f>
        <v>0</v>
      </c>
      <c r="C108" s="29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9">
        <f>'A4 Exploitation'!D358</f>
        <v>0</v>
      </c>
      <c r="C109" s="29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9">
        <f>'A5 Exploitation'!D358</f>
        <v>0</v>
      </c>
      <c r="C110" s="29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9">
        <f>'A6 Exploitation'!D358</f>
        <v>0</v>
      </c>
      <c r="C111" s="29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MENZAH 9</v>
      </c>
    </row>
    <row r="115" spans="1:10" ht="33" customHeight="1" x14ac:dyDescent="0.25">
      <c r="A115" s="86" t="s">
        <v>328</v>
      </c>
      <c r="B115" s="299">
        <f>'A1 Exploitation'!D391</f>
        <v>0.82352941176470584</v>
      </c>
      <c r="C115" s="29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9">
        <f>'A2 Exploitation'!D391</f>
        <v>0.96875</v>
      </c>
      <c r="C116" s="29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9">
        <f>'A3 Exploitation'!D391</f>
        <v>0</v>
      </c>
      <c r="C117" s="29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9">
        <f>'A4 Exploitation'!D391</f>
        <v>0</v>
      </c>
      <c r="C118" s="29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9">
        <f>'A5 Exploitation'!D391</f>
        <v>0</v>
      </c>
      <c r="C119" s="29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9">
        <f>'A6 Exploitation'!D391</f>
        <v>0</v>
      </c>
      <c r="C120" s="29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MENZAH 9</v>
      </c>
    </row>
    <row r="124" spans="1:10" ht="33" customHeight="1" x14ac:dyDescent="0.25">
      <c r="A124" s="86" t="s">
        <v>328</v>
      </c>
      <c r="B124" s="299">
        <f>'A1 Exploitation'!D444</f>
        <v>0.75</v>
      </c>
      <c r="C124" s="29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9">
        <f>'A2 Exploitation'!D444</f>
        <v>1</v>
      </c>
      <c r="C125" s="29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9">
        <f>'A3 Exploitation'!D444</f>
        <v>0</v>
      </c>
      <c r="C126" s="29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9">
        <f>'A4 Exploitation'!D444</f>
        <v>0</v>
      </c>
      <c r="C127" s="29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9">
        <f>'A5 Exploitation'!D444</f>
        <v>0</v>
      </c>
      <c r="C128" s="29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9">
        <f>'A6 Exploitation'!D444</f>
        <v>0</v>
      </c>
      <c r="C129" s="29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MENZAH 9</v>
      </c>
    </row>
    <row r="133" spans="1:10" ht="33" customHeight="1" x14ac:dyDescent="0.25">
      <c r="A133" s="86" t="s">
        <v>328</v>
      </c>
      <c r="B133" s="299">
        <f>'A1 Exploitation'!D481</f>
        <v>0.97619047619047616</v>
      </c>
      <c r="C133" s="29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9">
        <f>'A2 Exploitation'!D481</f>
        <v>0.97222222222222221</v>
      </c>
      <c r="C134" s="29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9">
        <f>'A3 Exploitation'!D481</f>
        <v>0</v>
      </c>
      <c r="C135" s="29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9">
        <f>'A4 Exploitation'!D481</f>
        <v>0</v>
      </c>
      <c r="C136" s="29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9">
        <f>'A5 Exploitation'!D481</f>
        <v>0</v>
      </c>
      <c r="C137" s="29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9">
        <f>'A6 Exploitation'!D481</f>
        <v>0</v>
      </c>
      <c r="C138" s="29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MENZAH 9</v>
      </c>
    </row>
    <row r="142" spans="1:10" ht="33" customHeight="1" x14ac:dyDescent="0.25">
      <c r="A142" s="86" t="s">
        <v>328</v>
      </c>
      <c r="B142" s="299">
        <f>'A1 Exploitation'!D503</f>
        <v>1</v>
      </c>
      <c r="C142" s="29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9">
        <f>'A2 Exploitation'!D503</f>
        <v>0.9285714285714286</v>
      </c>
      <c r="C143" s="29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9">
        <f>'A3 Exploitation'!D503</f>
        <v>0</v>
      </c>
      <c r="C144" s="29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9">
        <f>'A4 Exploitation'!D503</f>
        <v>0</v>
      </c>
      <c r="C145" s="29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9">
        <f>'A5 Exploitation'!D503</f>
        <v>0</v>
      </c>
      <c r="C146" s="29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9">
        <f>'A6 Exploitation'!D503</f>
        <v>0</v>
      </c>
      <c r="C147" s="29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MENZAH 9</v>
      </c>
    </row>
    <row r="151" spans="1:10" ht="33" customHeight="1" x14ac:dyDescent="0.25">
      <c r="A151" s="86" t="s">
        <v>328</v>
      </c>
      <c r="B151" s="299">
        <f>'A1 Exploitation'!D514</f>
        <v>0.625</v>
      </c>
      <c r="C151" s="29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9">
        <f>'A2 Exploitation'!D514</f>
        <v>0.875</v>
      </c>
      <c r="C152" s="29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9">
        <f>'A3 Exploitation'!D514</f>
        <v>0</v>
      </c>
      <c r="C153" s="29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9">
        <f>'A4 Exploitation'!D514</f>
        <v>0</v>
      </c>
      <c r="C154" s="29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9">
        <f>'A5 Exploitation'!D514</f>
        <v>0</v>
      </c>
      <c r="C155" s="29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9">
        <f>'A6 Exploitation'!D514</f>
        <v>0</v>
      </c>
      <c r="C156" s="29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1"/>
      <c r="C159" s="301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MENZAH 9</v>
      </c>
    </row>
    <row r="161" spans="1:10" ht="33" customHeight="1" x14ac:dyDescent="0.25">
      <c r="A161" s="86" t="s">
        <v>328</v>
      </c>
      <c r="B161" s="299">
        <f>'A1 Exploitation'!D534</f>
        <v>0.95454545454545459</v>
      </c>
      <c r="C161" s="29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9">
        <f>'A2 Exploitation'!D534</f>
        <v>0.95</v>
      </c>
      <c r="C162" s="29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9">
        <f>'A3 Exploitation'!D534</f>
        <v>0</v>
      </c>
      <c r="C163" s="29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9">
        <f>'A4 Exploitation'!D534</f>
        <v>0</v>
      </c>
      <c r="C164" s="299"/>
    </row>
    <row r="165" spans="1:10" ht="33" customHeight="1" x14ac:dyDescent="0.25">
      <c r="A165" s="85" t="s">
        <v>332</v>
      </c>
      <c r="B165" s="299">
        <f>'A5 Exploitation'!D534</f>
        <v>0</v>
      </c>
      <c r="C165" s="299"/>
    </row>
    <row r="166" spans="1:10" ht="18" x14ac:dyDescent="0.25">
      <c r="A166" s="85" t="s">
        <v>333</v>
      </c>
      <c r="B166" s="299">
        <f>'A6 Exploitation'!D534</f>
        <v>0</v>
      </c>
      <c r="C166" s="29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MENZAH 9</v>
      </c>
    </row>
    <row r="170" spans="1:10" ht="33" customHeight="1" x14ac:dyDescent="0.25">
      <c r="A170" s="86" t="s">
        <v>328</v>
      </c>
      <c r="B170" s="299">
        <f>'A1 Exploitation'!D545</f>
        <v>1</v>
      </c>
      <c r="C170" s="299"/>
    </row>
    <row r="171" spans="1:10" ht="33" customHeight="1" x14ac:dyDescent="0.25">
      <c r="A171" s="85" t="s">
        <v>329</v>
      </c>
      <c r="B171" s="299">
        <f>'A2 Exploitation'!D545</f>
        <v>1</v>
      </c>
      <c r="C171" s="299"/>
    </row>
    <row r="172" spans="1:10" ht="33" customHeight="1" x14ac:dyDescent="0.25">
      <c r="A172" s="86" t="s">
        <v>330</v>
      </c>
      <c r="B172" s="299">
        <f>'A3 Exploitation'!D545</f>
        <v>0</v>
      </c>
      <c r="C172" s="299"/>
    </row>
    <row r="173" spans="1:10" ht="33" customHeight="1" x14ac:dyDescent="0.25">
      <c r="A173" s="86" t="s">
        <v>331</v>
      </c>
      <c r="B173" s="299">
        <f>'A4 Exploitation'!D545</f>
        <v>0</v>
      </c>
      <c r="C173" s="299"/>
    </row>
    <row r="174" spans="1:10" ht="33" customHeight="1" x14ac:dyDescent="0.25">
      <c r="A174" s="85" t="s">
        <v>332</v>
      </c>
      <c r="B174" s="299">
        <f>'A5 Exploitation'!D545</f>
        <v>0</v>
      </c>
      <c r="C174" s="299"/>
    </row>
    <row r="175" spans="1:10" ht="18" x14ac:dyDescent="0.25">
      <c r="A175" s="85" t="s">
        <v>333</v>
      </c>
      <c r="B175" s="299">
        <f>'A6 Exploitation'!D545</f>
        <v>0</v>
      </c>
      <c r="C175" s="29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MENZAH 9</v>
      </c>
    </row>
    <row r="179" spans="1:10" ht="33" customHeight="1" x14ac:dyDescent="0.25">
      <c r="A179" s="86" t="s">
        <v>328</v>
      </c>
      <c r="B179" s="299">
        <f>'A1 Technique'!D199</f>
        <v>0.95258620689655171</v>
      </c>
      <c r="C179" s="299"/>
    </row>
    <row r="180" spans="1:10" ht="33" customHeight="1" x14ac:dyDescent="0.25">
      <c r="A180" s="85" t="s">
        <v>329</v>
      </c>
      <c r="B180" s="299">
        <f>'A2 Technique'!D199</f>
        <v>0.9</v>
      </c>
      <c r="C180" s="299"/>
    </row>
    <row r="181" spans="1:10" ht="33" customHeight="1" x14ac:dyDescent="0.25">
      <c r="A181" s="86" t="s">
        <v>330</v>
      </c>
      <c r="B181" s="299">
        <f>'A3 Technique'!D199</f>
        <v>0</v>
      </c>
      <c r="C181" s="299"/>
    </row>
    <row r="182" spans="1:10" ht="33" customHeight="1" x14ac:dyDescent="0.25">
      <c r="A182" s="86" t="s">
        <v>331</v>
      </c>
      <c r="B182" s="299">
        <f>'A4 Technique'!D199</f>
        <v>0</v>
      </c>
      <c r="C182" s="299"/>
    </row>
    <row r="183" spans="1:10" ht="33" customHeight="1" x14ac:dyDescent="0.25">
      <c r="A183" s="85" t="s">
        <v>332</v>
      </c>
      <c r="B183" s="299">
        <f>'A5 Technique'!D199</f>
        <v>0</v>
      </c>
      <c r="C183" s="299"/>
    </row>
    <row r="184" spans="1:10" ht="18" x14ac:dyDescent="0.25">
      <c r="A184" s="85" t="s">
        <v>333</v>
      </c>
      <c r="B184" s="299">
        <f>'A6 Technique'!D199</f>
        <v>0</v>
      </c>
      <c r="C184" s="29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MENZAH 9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'A5 Exploitation'!A8:F8</f>
        <v>MENZAH 9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'A5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'A5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'A5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MENZAH 9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'A6 Exploitation'!A8:F8</f>
        <v>MENZAH 9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'A6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'A6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'A6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6" zoomScale="84" zoomScaleSheetLayoutView="84" workbookViewId="0">
      <selection activeCell="F529" sqref="F52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MENZAH 9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 t="s">
        <v>408</v>
      </c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 t="s">
        <v>409</v>
      </c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>
        <v>43164</v>
      </c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0.93770491803278688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43164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47" t="s">
        <v>414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1</v>
      </c>
      <c r="C41" s="130"/>
      <c r="D41" s="251">
        <v>0.5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0.91666666666666663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0.9375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43164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416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0.98571428571428577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43164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148.5" x14ac:dyDescent="0.3">
      <c r="A146" s="191" t="s">
        <v>136</v>
      </c>
      <c r="B146" s="130">
        <v>1</v>
      </c>
      <c r="C146" s="150"/>
      <c r="D146" s="223" t="s">
        <v>419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 t="s">
        <v>420</v>
      </c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0.9375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0.98484848484848486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43164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3" x14ac:dyDescent="0.3">
      <c r="A169" s="7" t="s">
        <v>171</v>
      </c>
      <c r="B169" s="130">
        <v>1</v>
      </c>
      <c r="C169" s="130"/>
      <c r="D169" s="95" t="s">
        <v>425</v>
      </c>
      <c r="E169" s="94"/>
      <c r="F169" s="204" t="s">
        <v>356</v>
      </c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424</v>
      </c>
      <c r="E185" s="94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 t="s">
        <v>420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0.96666666666666667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43164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 t="s">
        <v>430</v>
      </c>
      <c r="E228" s="94"/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1</v>
      </c>
      <c r="C233" s="130"/>
      <c r="D233" s="157" t="s">
        <v>428</v>
      </c>
      <c r="E233" s="94"/>
      <c r="F233" s="204" t="s">
        <v>356</v>
      </c>
    </row>
    <row r="234" spans="1:7" x14ac:dyDescent="0.3">
      <c r="A234" s="4" t="s">
        <v>170</v>
      </c>
      <c r="B234" s="130">
        <v>1</v>
      </c>
      <c r="C234" s="130"/>
      <c r="D234" s="95" t="s">
        <v>433</v>
      </c>
      <c r="E234" s="94"/>
      <c r="F234" s="204" t="s">
        <v>356</v>
      </c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1</v>
      </c>
      <c r="C239" s="131"/>
      <c r="D239" s="95" t="s">
        <v>429</v>
      </c>
      <c r="E239" s="67"/>
      <c r="F239" s="204" t="s">
        <v>356</v>
      </c>
      <c r="G239" s="127"/>
    </row>
    <row r="240" spans="1:7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431</v>
      </c>
      <c r="E240" s="94"/>
      <c r="F240" s="204" t="s">
        <v>356</v>
      </c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0.8529411764705882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ht="33" x14ac:dyDescent="0.3">
      <c r="A255" s="70" t="s">
        <v>143</v>
      </c>
      <c r="B255" s="130">
        <v>1</v>
      </c>
      <c r="C255" s="130"/>
      <c r="D255" s="138" t="s">
        <v>438</v>
      </c>
      <c r="E255" s="94"/>
      <c r="F255" s="204" t="s">
        <v>356</v>
      </c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33" x14ac:dyDescent="0.3">
      <c r="A258" s="55" t="s">
        <v>386</v>
      </c>
      <c r="B258" s="130" t="s">
        <v>32</v>
      </c>
      <c r="C258" s="131"/>
      <c r="D258" s="147" t="s">
        <v>427</v>
      </c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23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0.95833333333333337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0.92307692307692313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43164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46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43164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43164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ht="33" x14ac:dyDescent="0.3">
      <c r="A380" s="70" t="s">
        <v>225</v>
      </c>
      <c r="B380" s="130">
        <v>0</v>
      </c>
      <c r="C380" s="130"/>
      <c r="D380" s="95" t="s">
        <v>439</v>
      </c>
      <c r="E380" s="94"/>
      <c r="F380" s="204" t="s">
        <v>356</v>
      </c>
      <c r="G380" s="127"/>
    </row>
    <row r="381" spans="1:7" ht="33" x14ac:dyDescent="0.3">
      <c r="A381" s="8" t="s">
        <v>101</v>
      </c>
      <c r="B381" s="130">
        <v>1</v>
      </c>
      <c r="C381" s="280" t="str">
        <f>IF(B381=0, -5, "0")</f>
        <v>0</v>
      </c>
      <c r="D381" s="149" t="s">
        <v>440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410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 t="s">
        <v>441</v>
      </c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442</v>
      </c>
      <c r="E385" s="94"/>
      <c r="F385" s="204" t="s">
        <v>356</v>
      </c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0.66666666666666663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0.82352941176470584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43164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ht="33" x14ac:dyDescent="0.3">
      <c r="A412" s="4" t="s">
        <v>225</v>
      </c>
      <c r="B412" s="130">
        <v>1</v>
      </c>
      <c r="C412" s="130"/>
      <c r="D412" s="95" t="s">
        <v>444</v>
      </c>
      <c r="E412" s="94"/>
      <c r="F412" s="204" t="s">
        <v>356</v>
      </c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50.25" x14ac:dyDescent="0.35">
      <c r="A432" s="261" t="s">
        <v>107</v>
      </c>
      <c r="B432" s="130">
        <v>0</v>
      </c>
      <c r="C432" s="136">
        <f>IF(B432=0, -10, IF(B432=1, -5, "0"))</f>
        <v>-10</v>
      </c>
      <c r="D432" s="95" t="s">
        <v>443</v>
      </c>
      <c r="E432" s="95" t="s">
        <v>411</v>
      </c>
      <c r="F432" s="204" t="s">
        <v>356</v>
      </c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0.3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0.75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43164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446</v>
      </c>
      <c r="E463" s="94"/>
      <c r="F463" s="204" t="s">
        <v>356</v>
      </c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43164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43164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ht="33" x14ac:dyDescent="0.3">
      <c r="A509" s="6" t="s">
        <v>15</v>
      </c>
      <c r="B509" s="130">
        <v>1</v>
      </c>
      <c r="C509" s="130"/>
      <c r="D509" s="95" t="s">
        <v>447</v>
      </c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0</v>
      </c>
      <c r="C512" s="140"/>
      <c r="D512" s="251">
        <v>0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5</v>
      </c>
    </row>
    <row r="514" spans="1:7" x14ac:dyDescent="0.3">
      <c r="A514" s="5" t="s">
        <v>35</v>
      </c>
      <c r="B514" s="132"/>
      <c r="C514" s="133"/>
      <c r="D514" s="134">
        <f>D513/(COUNT(B509:C512)*2)</f>
        <v>0.625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43164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448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1</v>
      </c>
      <c r="C529" s="140"/>
      <c r="D529" s="174" t="s">
        <v>449</v>
      </c>
      <c r="E529" s="94"/>
      <c r="F529" s="204" t="s">
        <v>357</v>
      </c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43164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0.85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0.93770491803278688</v>
      </c>
    </row>
  </sheetData>
  <sheetProtection algorithmName="SHA-512" hashValue="l699lsHJ/+G0K8cFycfVqGrLHLZvoAP8rV6ZvItTQ/aRwKIr6PcY9sULnrDvf5LhdrWMcIzNiPOQWpfWfxTAQQ==" saltValue="eN3iS3YpxAxhEYO9Q6hM8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 xr:uid="{00000000-0002-0000-01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79" zoomScale="80" zoomScaleNormal="90" zoomScaleSheetLayoutView="80" workbookViewId="0">
      <selection activeCell="F192" sqref="F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'A1 Exploitation'!A8:F8</f>
        <v>MENZAH 9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 t="str">
        <f>'A1 Exploitation'!B9:F9</f>
        <v>Dr Hend KAMOUN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 t="str">
        <f>'A1 Exploitation'!B10:F10</f>
        <v>Chefs rayons et directeur magasin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'A1 Exploitation'!B11:F11</f>
        <v>43164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0.95258620689655171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ht="30.75" x14ac:dyDescent="0.3">
      <c r="A20" s="17" t="s">
        <v>151</v>
      </c>
      <c r="B20" s="94">
        <v>1</v>
      </c>
      <c r="C20" s="94"/>
      <c r="D20" s="96" t="s">
        <v>415</v>
      </c>
      <c r="E20" s="94"/>
      <c r="F20" s="94" t="s">
        <v>357</v>
      </c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0">
        <f>SUM(B17:C21)</f>
        <v>9</v>
      </c>
    </row>
    <row r="23" spans="1:7" x14ac:dyDescent="0.3">
      <c r="A23" s="333" t="s">
        <v>295</v>
      </c>
      <c r="B23" s="334"/>
      <c r="C23" s="335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12</v>
      </c>
    </row>
    <row r="34" spans="1:7" x14ac:dyDescent="0.3">
      <c r="A34" s="333" t="s">
        <v>295</v>
      </c>
      <c r="B34" s="334"/>
      <c r="C34" s="335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10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7">
        <v>0.43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12</v>
      </c>
    </row>
    <row r="53" spans="1:7" x14ac:dyDescent="0.3">
      <c r="A53" s="333" t="s">
        <v>295</v>
      </c>
      <c r="B53" s="334"/>
      <c r="C53" s="335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14</v>
      </c>
    </row>
    <row r="64" spans="1:7" x14ac:dyDescent="0.3">
      <c r="A64" s="333" t="s">
        <v>295</v>
      </c>
      <c r="B64" s="334"/>
      <c r="C64" s="335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1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418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27</v>
      </c>
    </row>
    <row r="85" spans="1:7" x14ac:dyDescent="0.3">
      <c r="A85" s="333" t="s">
        <v>295</v>
      </c>
      <c r="B85" s="334"/>
      <c r="C85" s="335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2</v>
      </c>
      <c r="C88" s="101"/>
      <c r="D88" s="102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422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421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27</v>
      </c>
    </row>
    <row r="103" spans="1:7" x14ac:dyDescent="0.3">
      <c r="A103" s="333" t="s">
        <v>295</v>
      </c>
      <c r="B103" s="334"/>
      <c r="C103" s="335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1</v>
      </c>
      <c r="C126" s="101"/>
      <c r="D126" s="107" t="s">
        <v>432</v>
      </c>
      <c r="E126" s="102"/>
      <c r="F126" s="94" t="s">
        <v>356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412</v>
      </c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21</v>
      </c>
    </row>
    <row r="134" spans="1:7" x14ac:dyDescent="0.3">
      <c r="A134" s="333" t="s">
        <v>295</v>
      </c>
      <c r="B134" s="334"/>
      <c r="C134" s="335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129" t="s">
        <v>437</v>
      </c>
      <c r="E144" s="94"/>
      <c r="F144" s="94"/>
    </row>
    <row r="145" spans="1:7" ht="50.2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436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24</v>
      </c>
    </row>
    <row r="150" spans="1:7" x14ac:dyDescent="0.3">
      <c r="A150" s="333" t="s">
        <v>295</v>
      </c>
      <c r="B150" s="334"/>
      <c r="C150" s="335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116" t="s">
        <v>417</v>
      </c>
      <c r="E156" s="94"/>
      <c r="F156" s="94" t="s">
        <v>356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0">
        <f>SUM(B153:C160)</f>
        <v>15</v>
      </c>
    </row>
    <row r="162" spans="1:7" x14ac:dyDescent="0.3">
      <c r="A162" s="333" t="s">
        <v>295</v>
      </c>
      <c r="B162" s="334"/>
      <c r="C162" s="335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116" t="s">
        <v>435</v>
      </c>
      <c r="E166" s="94"/>
      <c r="F166" s="94" t="s">
        <v>356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1</v>
      </c>
      <c r="C168" s="94"/>
      <c r="D168" s="106" t="s">
        <v>434</v>
      </c>
      <c r="E168" s="95"/>
      <c r="F168" s="94" t="s">
        <v>356</v>
      </c>
    </row>
    <row r="169" spans="1:7" x14ac:dyDescent="0.3">
      <c r="A169" s="333" t="s">
        <v>36</v>
      </c>
      <c r="B169" s="334"/>
      <c r="C169" s="335"/>
      <c r="D169" s="248">
        <f>SUM(B165:C168)</f>
        <v>6</v>
      </c>
    </row>
    <row r="170" spans="1:7" x14ac:dyDescent="0.3">
      <c r="A170" s="333" t="s">
        <v>295</v>
      </c>
      <c r="B170" s="334"/>
      <c r="C170" s="335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8</v>
      </c>
    </row>
    <row r="178" spans="1:7" x14ac:dyDescent="0.3">
      <c r="A178" s="333" t="s">
        <v>295</v>
      </c>
      <c r="B178" s="334"/>
      <c r="C178" s="335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 t="s">
        <v>450</v>
      </c>
      <c r="E181" s="95"/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116" t="s">
        <v>423</v>
      </c>
      <c r="E183" s="94"/>
      <c r="F183" s="94" t="s">
        <v>356</v>
      </c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7</v>
      </c>
    </row>
    <row r="187" spans="1:7" x14ac:dyDescent="0.3">
      <c r="A187" s="333" t="s">
        <v>295</v>
      </c>
      <c r="B187" s="334"/>
      <c r="C187" s="335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451</v>
      </c>
      <c r="E192" s="94"/>
      <c r="F192" s="94" t="s">
        <v>356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7</v>
      </c>
    </row>
    <row r="195" spans="1:6" x14ac:dyDescent="0.3">
      <c r="A195" s="333" t="s">
        <v>295</v>
      </c>
      <c r="B195" s="334"/>
      <c r="C195" s="335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0.95258620689655171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view="pageBreakPreview" zoomScale="86" zoomScaleSheetLayoutView="86" workbookViewId="0">
      <selection activeCell="D4" sqref="D4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MENZAH 9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 t="s">
        <v>452</v>
      </c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 t="s">
        <v>453</v>
      </c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>
        <v>43273</v>
      </c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0.95084745762711864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43273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99.75" customHeight="1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33" x14ac:dyDescent="0.3">
      <c r="A36" s="4" t="s">
        <v>250</v>
      </c>
      <c r="B36" s="130">
        <v>1</v>
      </c>
      <c r="C36" s="131"/>
      <c r="D36" s="147" t="s">
        <v>468</v>
      </c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43273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3" x14ac:dyDescent="0.3">
      <c r="A54" s="18" t="s">
        <v>229</v>
      </c>
      <c r="B54" s="130">
        <v>1</v>
      </c>
      <c r="C54" s="130"/>
      <c r="D54" s="138" t="s">
        <v>480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ht="33" x14ac:dyDescent="0.3">
      <c r="A60" s="7" t="s">
        <v>26</v>
      </c>
      <c r="B60" s="130">
        <v>1</v>
      </c>
      <c r="C60" s="148"/>
      <c r="D60" s="129" t="s">
        <v>498</v>
      </c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12</v>
      </c>
    </row>
    <row r="62" spans="1:7" x14ac:dyDescent="0.3">
      <c r="A62" s="5" t="s">
        <v>35</v>
      </c>
      <c r="B62" s="132"/>
      <c r="C62" s="133"/>
      <c r="D62" s="134">
        <f>D61/(COUNT(B53:C60)*2)</f>
        <v>0.8571428571428571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66" x14ac:dyDescent="0.3">
      <c r="A74" s="209" t="s">
        <v>393</v>
      </c>
      <c r="B74" s="130">
        <v>1</v>
      </c>
      <c r="C74" s="150" t="str">
        <f>IF(B74=0, -5, "0")</f>
        <v>0</v>
      </c>
      <c r="D74" s="298" t="s">
        <v>499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82.5" x14ac:dyDescent="0.3">
      <c r="A76" s="70" t="s">
        <v>156</v>
      </c>
      <c r="B76" s="130">
        <v>1</v>
      </c>
      <c r="C76" s="131"/>
      <c r="D76" s="138" t="s">
        <v>500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3" x14ac:dyDescent="0.3">
      <c r="A81" s="70" t="s">
        <v>178</v>
      </c>
      <c r="B81" s="130" t="s">
        <v>32</v>
      </c>
      <c r="C81" s="131"/>
      <c r="D81" s="151" t="s">
        <v>473</v>
      </c>
      <c r="E81" s="106"/>
      <c r="F81" s="204"/>
      <c r="G81" s="127"/>
    </row>
    <row r="82" spans="1:7" s="112" customFormat="1" ht="66" customHeight="1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0.9375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478</v>
      </c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501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502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0.92647058823529416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43273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3.75" customHeight="1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66" x14ac:dyDescent="0.3">
      <c r="A124" s="4" t="s">
        <v>59</v>
      </c>
      <c r="B124" s="130">
        <v>1</v>
      </c>
      <c r="C124" s="130"/>
      <c r="D124" s="157" t="s">
        <v>503</v>
      </c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504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49.5" x14ac:dyDescent="0.3">
      <c r="A132" s="210" t="s">
        <v>157</v>
      </c>
      <c r="B132" s="130">
        <v>1</v>
      </c>
      <c r="C132" s="150" t="str">
        <f>IF(B132=0, -5, "0")</f>
        <v>0</v>
      </c>
      <c r="D132" s="298" t="s">
        <v>485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1</v>
      </c>
      <c r="C136" s="130"/>
      <c r="D136" s="95" t="s">
        <v>474</v>
      </c>
      <c r="E136" s="94"/>
      <c r="F136" s="204"/>
      <c r="G136" s="214"/>
    </row>
    <row r="137" spans="1:7" ht="15.75" customHeight="1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76.5" customHeight="1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31</v>
      </c>
    </row>
    <row r="140" spans="1:7" x14ac:dyDescent="0.3">
      <c r="A140" s="5" t="s">
        <v>35</v>
      </c>
      <c r="B140" s="132"/>
      <c r="C140" s="133"/>
      <c r="D140" s="134">
        <f>D139/(COUNT(B121:C138)*2)</f>
        <v>0.91176470588235292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501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502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0.95588235294117652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43273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 t="s">
        <v>487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6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2" t="s">
        <v>486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 t="s">
        <v>473</v>
      </c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501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502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43273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72" customHeight="1" x14ac:dyDescent="0.3">
      <c r="A228" s="4" t="s">
        <v>173</v>
      </c>
      <c r="B228" s="130">
        <v>0</v>
      </c>
      <c r="C228" s="136"/>
      <c r="D228" s="113" t="s">
        <v>488</v>
      </c>
      <c r="E228" s="95" t="s">
        <v>489</v>
      </c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1</v>
      </c>
      <c r="C239" s="131"/>
      <c r="D239" s="95" t="s">
        <v>505</v>
      </c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ht="33" x14ac:dyDescent="0.3">
      <c r="A241" s="8" t="s">
        <v>75</v>
      </c>
      <c r="B241" s="130">
        <v>1</v>
      </c>
      <c r="C241" s="130"/>
      <c r="D241" s="95" t="s">
        <v>469</v>
      </c>
      <c r="E241" s="94"/>
      <c r="F241" s="204"/>
      <c r="G241" s="127"/>
    </row>
    <row r="242" spans="1:7" ht="49.5" x14ac:dyDescent="0.3">
      <c r="A242" s="70" t="s">
        <v>178</v>
      </c>
      <c r="B242" s="130">
        <v>1</v>
      </c>
      <c r="C242" s="130"/>
      <c r="D242" s="95" t="s">
        <v>464</v>
      </c>
      <c r="E242" s="94"/>
      <c r="F242" s="204"/>
      <c r="G242" s="127"/>
    </row>
    <row r="243" spans="1:7" s="112" customFormat="1" ht="33" x14ac:dyDescent="0.3">
      <c r="A243" s="55" t="s">
        <v>383</v>
      </c>
      <c r="B243" s="130">
        <v>0</v>
      </c>
      <c r="C243" s="131"/>
      <c r="D243" s="217" t="s">
        <v>465</v>
      </c>
      <c r="E243" s="116" t="s">
        <v>490</v>
      </c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0.80555555555555558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506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ht="33" x14ac:dyDescent="0.3">
      <c r="A254" s="70" t="s">
        <v>257</v>
      </c>
      <c r="B254" s="130">
        <v>1</v>
      </c>
      <c r="C254" s="131"/>
      <c r="D254" s="159" t="s">
        <v>507</v>
      </c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501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502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6</v>
      </c>
      <c r="F261" s="283">
        <f>COUNTA('A1 Exploitation'!F212:F260)</f>
        <v>6</v>
      </c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0.90243902439024393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43273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ht="33" x14ac:dyDescent="0.3">
      <c r="A290" s="4" t="s">
        <v>183</v>
      </c>
      <c r="B290" s="130">
        <v>1</v>
      </c>
      <c r="C290" s="130"/>
      <c r="D290" s="156" t="s">
        <v>462</v>
      </c>
      <c r="E290" s="106"/>
      <c r="F290" s="204"/>
      <c r="G290" s="214"/>
    </row>
    <row r="291" spans="1:7" s="16" customFormat="1" ht="30" customHeigh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101.25" customHeight="1" x14ac:dyDescent="0.3">
      <c r="A293" s="70" t="s">
        <v>136</v>
      </c>
      <c r="B293" s="130">
        <v>1</v>
      </c>
      <c r="C293" s="130"/>
      <c r="D293" s="156" t="s">
        <v>491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66.7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508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492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501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502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0.90909090909090906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64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0.94117647058823528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43273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49.5" x14ac:dyDescent="0.3">
      <c r="A327" s="9" t="s">
        <v>20</v>
      </c>
      <c r="B327" s="130">
        <v>1</v>
      </c>
      <c r="C327" s="130"/>
      <c r="D327" s="138" t="s">
        <v>457</v>
      </c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3" x14ac:dyDescent="0.3">
      <c r="A346" s="70" t="s">
        <v>178</v>
      </c>
      <c r="B346" s="130" t="s">
        <v>32</v>
      </c>
      <c r="C346" s="130"/>
      <c r="D346" s="95" t="s">
        <v>473</v>
      </c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67.5" customHeight="1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502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">
        <v>32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22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0.91666666666666663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0.92500000000000004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43273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509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38.25" customHeight="1" x14ac:dyDescent="0.3">
      <c r="A382" s="70" t="s">
        <v>178</v>
      </c>
      <c r="B382" s="130" t="s">
        <v>32</v>
      </c>
      <c r="C382" s="130"/>
      <c r="D382" s="149" t="s">
        <v>473</v>
      </c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502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4</v>
      </c>
      <c r="F386" s="283">
        <f>COUNTA('A1 Exploitation'!F365:F385)</f>
        <v>4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0.96875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43273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3" x14ac:dyDescent="0.3">
      <c r="A434" s="70" t="s">
        <v>178</v>
      </c>
      <c r="B434" s="130" t="s">
        <v>32</v>
      </c>
      <c r="C434" s="130"/>
      <c r="D434" s="129" t="s">
        <v>473</v>
      </c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502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43273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33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493</v>
      </c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customHeight="1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3" x14ac:dyDescent="0.3">
      <c r="A467" s="70" t="s">
        <v>178</v>
      </c>
      <c r="B467" s="130" t="s">
        <v>32</v>
      </c>
      <c r="C467" s="131"/>
      <c r="D467" s="151" t="s">
        <v>473</v>
      </c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501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502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23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0.95833333333333337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35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0.97222222222222221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43273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27.7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ht="49.5" x14ac:dyDescent="0.3">
      <c r="A497" s="9" t="s">
        <v>29</v>
      </c>
      <c r="B497" s="130">
        <v>1</v>
      </c>
      <c r="C497" s="130"/>
      <c r="D497" s="95" t="s">
        <v>484</v>
      </c>
      <c r="E497" s="94"/>
      <c r="F497" s="204"/>
    </row>
    <row r="498" spans="1:7" ht="45" x14ac:dyDescent="0.3">
      <c r="A498" s="62" t="s">
        <v>249</v>
      </c>
      <c r="B498" s="280" t="s">
        <v>32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3</v>
      </c>
    </row>
    <row r="500" spans="1:7" x14ac:dyDescent="0.3">
      <c r="A500" s="5" t="s">
        <v>35</v>
      </c>
      <c r="B500" s="132"/>
      <c r="C500" s="133"/>
      <c r="D500" s="134">
        <f>D499/(COUNT(B496:C498)*2)</f>
        <v>0.75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13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0.9285714285714286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43273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50"/>
      <c r="E508" s="309"/>
      <c r="F508" s="309"/>
    </row>
    <row r="509" spans="1:7" ht="33" x14ac:dyDescent="0.3">
      <c r="A509" s="6" t="s">
        <v>15</v>
      </c>
      <c r="B509" s="130">
        <v>1</v>
      </c>
      <c r="C509" s="130"/>
      <c r="D509" s="95" t="s">
        <v>494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43273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50"/>
      <c r="E519" s="309"/>
      <c r="F519" s="309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1</v>
      </c>
      <c r="C529" s="140"/>
      <c r="D529" s="174" t="s">
        <v>470</v>
      </c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32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19</v>
      </c>
    </row>
    <row r="534" spans="1:7" x14ac:dyDescent="0.3">
      <c r="A534" s="5" t="s">
        <v>35</v>
      </c>
      <c r="B534" s="132"/>
      <c r="C534" s="133"/>
      <c r="D534" s="134">
        <f>D533/(COUNT(B520:C532)*2)</f>
        <v>0.95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43273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50"/>
      <c r="E539" s="309"/>
      <c r="F539" s="309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0.95084745762711864</v>
      </c>
    </row>
  </sheetData>
  <sheetProtection algorithmName="SHA-512" hashValue="QEAvIzcCkKW6qgGVANBE3sx3A/5FXBW91eZcYCL03mJpar1lybYylxCUWAw1ZYByzSTMW/AsqJc74zuSVOhnSw==" saltValue="Wk8csIip5OmYXg5lctsYq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85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'A2 Exploitation'!A8:F8</f>
        <v>MENZAH 9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 t="str">
        <f>'A2 Exploitation'!B9:F9</f>
        <v>Mme Meriam CHOUCHENE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 t="str">
        <f>'A2 Exploitation'!B10:F10</f>
        <v xml:space="preserve">Directeur &amp; chefs rayons 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'A2 Exploitation'!B11:F11</f>
        <v>43273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0.9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495</v>
      </c>
      <c r="E19" s="95"/>
      <c r="F19" s="94"/>
    </row>
    <row r="20" spans="1:7" ht="38.25" customHeight="1" x14ac:dyDescent="0.3">
      <c r="A20" s="17" t="s">
        <v>151</v>
      </c>
      <c r="B20" s="94">
        <v>1</v>
      </c>
      <c r="C20" s="94"/>
      <c r="D20" s="95" t="s">
        <v>454</v>
      </c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0">
        <f>SUM(B17:C21)</f>
        <v>8</v>
      </c>
    </row>
    <row r="23" spans="1:7" x14ac:dyDescent="0.3">
      <c r="A23" s="333" t="s">
        <v>295</v>
      </c>
      <c r="B23" s="334"/>
      <c r="C23" s="335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 t="s">
        <v>471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14</v>
      </c>
    </row>
    <row r="34" spans="1:7" x14ac:dyDescent="0.3">
      <c r="A34" s="333" t="s">
        <v>295</v>
      </c>
      <c r="B34" s="334"/>
      <c r="C34" s="335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8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ht="33" x14ac:dyDescent="0.3">
      <c r="A49" s="17" t="s">
        <v>24</v>
      </c>
      <c r="B49" s="94">
        <v>1</v>
      </c>
      <c r="C49" s="94"/>
      <c r="D49" s="95" t="s">
        <v>483</v>
      </c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9</v>
      </c>
    </row>
    <row r="53" spans="1:7" x14ac:dyDescent="0.3">
      <c r="A53" s="333" t="s">
        <v>295</v>
      </c>
      <c r="B53" s="334"/>
      <c r="C53" s="335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ht="33" x14ac:dyDescent="0.3">
      <c r="A57" s="21" t="s">
        <v>168</v>
      </c>
      <c r="B57" s="94">
        <v>1</v>
      </c>
      <c r="C57" s="94"/>
      <c r="D57" s="95" t="s">
        <v>482</v>
      </c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13</v>
      </c>
    </row>
    <row r="64" spans="1:7" x14ac:dyDescent="0.3">
      <c r="A64" s="333" t="s">
        <v>295</v>
      </c>
      <c r="B64" s="334"/>
      <c r="C64" s="335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479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1</v>
      </c>
      <c r="C70" s="101"/>
      <c r="D70" s="95" t="s">
        <v>510</v>
      </c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1</v>
      </c>
      <c r="C73" s="101"/>
      <c r="D73" s="94" t="s">
        <v>481</v>
      </c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21</v>
      </c>
    </row>
    <row r="85" spans="1:7" x14ac:dyDescent="0.3">
      <c r="A85" s="333" t="s">
        <v>295</v>
      </c>
      <c r="B85" s="334"/>
      <c r="C85" s="335"/>
      <c r="D85" s="33">
        <f>D84/(COUNT(B67:C83)*2)</f>
        <v>0.875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 t="s">
        <v>472</v>
      </c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511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ht="66" x14ac:dyDescent="0.3">
      <c r="A97" s="25" t="s">
        <v>283</v>
      </c>
      <c r="B97" s="110">
        <v>1</v>
      </c>
      <c r="C97" s="94"/>
      <c r="D97" s="95" t="s">
        <v>477</v>
      </c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475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1</v>
      </c>
      <c r="C101" s="94"/>
      <c r="D101" s="95" t="s">
        <v>476</v>
      </c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21</v>
      </c>
    </row>
    <row r="103" spans="1:7" x14ac:dyDescent="0.3">
      <c r="A103" s="333" t="s">
        <v>295</v>
      </c>
      <c r="B103" s="334"/>
      <c r="C103" s="335"/>
      <c r="D103" s="33">
        <f>D102/(COUNT(B88:C101)*2)</f>
        <v>0.875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496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1</v>
      </c>
      <c r="C132" s="120" t="str">
        <f>IF(B132=0, -5, "0")</f>
        <v>0</v>
      </c>
      <c r="D132" s="95" t="s">
        <v>467</v>
      </c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21</v>
      </c>
    </row>
    <row r="134" spans="1:7" x14ac:dyDescent="0.3">
      <c r="A134" s="333" t="s">
        <v>295</v>
      </c>
      <c r="B134" s="334"/>
      <c r="C134" s="335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5" t="s">
        <v>463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5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5"/>
      <c r="E146" s="94"/>
      <c r="F146" s="94"/>
    </row>
    <row r="147" spans="1:7" ht="33" x14ac:dyDescent="0.3">
      <c r="A147" s="50" t="s">
        <v>214</v>
      </c>
      <c r="B147" s="110">
        <v>1</v>
      </c>
      <c r="C147" s="95"/>
      <c r="D147" s="95" t="s">
        <v>459</v>
      </c>
      <c r="E147" s="94"/>
      <c r="F147" s="94"/>
    </row>
    <row r="148" spans="1:7" x14ac:dyDescent="0.3">
      <c r="A148" s="17" t="s">
        <v>305</v>
      </c>
      <c r="B148" s="110">
        <v>1</v>
      </c>
      <c r="C148" s="95"/>
      <c r="D148" s="95" t="s">
        <v>461</v>
      </c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22</v>
      </c>
    </row>
    <row r="150" spans="1:7" x14ac:dyDescent="0.3">
      <c r="A150" s="333" t="s">
        <v>295</v>
      </c>
      <c r="B150" s="334"/>
      <c r="C150" s="335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66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512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0">
        <f>SUM(B153:C160)</f>
        <v>15</v>
      </c>
    </row>
    <row r="162" spans="1:7" x14ac:dyDescent="0.3">
      <c r="A162" s="333" t="s">
        <v>295</v>
      </c>
      <c r="B162" s="334"/>
      <c r="C162" s="335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50.2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458</v>
      </c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466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6</v>
      </c>
    </row>
    <row r="170" spans="1:7" x14ac:dyDescent="0.3">
      <c r="A170" s="333" t="s">
        <v>295</v>
      </c>
      <c r="B170" s="334"/>
      <c r="C170" s="335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ht="88.5" customHeight="1" x14ac:dyDescent="0.3">
      <c r="A173" s="20" t="s">
        <v>180</v>
      </c>
      <c r="B173" s="94">
        <v>1</v>
      </c>
      <c r="C173" s="94"/>
      <c r="D173" s="113" t="s">
        <v>460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82.5" x14ac:dyDescent="0.3">
      <c r="A175" s="44" t="s">
        <v>197</v>
      </c>
      <c r="B175" s="94">
        <v>1</v>
      </c>
      <c r="C175" s="94"/>
      <c r="D175" s="95" t="s">
        <v>513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6</v>
      </c>
    </row>
    <row r="178" spans="1:7" x14ac:dyDescent="0.3">
      <c r="A178" s="333" t="s">
        <v>295</v>
      </c>
      <c r="B178" s="334"/>
      <c r="C178" s="335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ht="49.5" x14ac:dyDescent="0.3">
      <c r="A181" s="44" t="s">
        <v>315</v>
      </c>
      <c r="B181" s="94">
        <v>0</v>
      </c>
      <c r="C181" s="94"/>
      <c r="D181" s="95" t="s">
        <v>455</v>
      </c>
      <c r="E181" s="95" t="s">
        <v>456</v>
      </c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497</v>
      </c>
      <c r="E182" s="69"/>
      <c r="F182" s="94"/>
    </row>
    <row r="183" spans="1:7" ht="49.5" x14ac:dyDescent="0.3">
      <c r="A183" s="17" t="s">
        <v>88</v>
      </c>
      <c r="B183" s="94">
        <v>1</v>
      </c>
      <c r="C183" s="94"/>
      <c r="D183" s="95" t="s">
        <v>514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6</v>
      </c>
    </row>
    <row r="187" spans="1:7" x14ac:dyDescent="0.3">
      <c r="A187" s="333" t="s">
        <v>295</v>
      </c>
      <c r="B187" s="334"/>
      <c r="C187" s="335"/>
      <c r="D187" s="33">
        <f>D186/(COUNT(B181:C185)*2)</f>
        <v>0.6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6</v>
      </c>
    </row>
    <row r="195" spans="1:6" x14ac:dyDescent="0.3">
      <c r="A195" s="333" t="s">
        <v>295</v>
      </c>
      <c r="B195" s="334"/>
      <c r="C195" s="335"/>
      <c r="D195" s="33">
        <f>D194/(COUNT(B190:C193)*2)</f>
        <v>1</v>
      </c>
    </row>
    <row r="197" spans="1:6" ht="18" x14ac:dyDescent="0.35">
      <c r="A197" s="64" t="s">
        <v>515</v>
      </c>
      <c r="B197" s="63"/>
      <c r="C197" s="63"/>
      <c r="D197" s="296">
        <f>E197/F197</f>
        <v>0.66666666666666663</v>
      </c>
      <c r="E197" s="286">
        <f>COUNTIF('A1 Technique'!F17:F193,"ok")</f>
        <v>6</v>
      </c>
      <c r="F197" s="287">
        <f>COUNTA('A1 Technique'!F17:F193)</f>
        <v>9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</v>
      </c>
    </row>
  </sheetData>
  <sheetProtection algorithmName="SHA-512" hashValue="gP3pRQiH/9Z5DLjdvQINOuEwAx1Y7fb9Hno3W79v65J9KOgEchLZkCMFpa+1r8nZFxb6lwv8dZ3LkWZvMVRwFA==" saltValue="QV5OlU/G7pCv0IrLmvunY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MENZAH 9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51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P1U+k75oY9n+mCswsclImxXgqxvQmj5tr4tPoVsom0R947iY1eSFlg2PXC1R9eEhBI1qTct2/i19CJC90xT51Q==" saltValue="WLJrDg4vyodYWy8XgWZDj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1EE1091D-0FD0-45A1-81FE-314931811393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C97616BB-391E-44A9-BE40-093EC8719CDF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5C77577D-FC59-462F-BD6F-5073CA88CBB8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'A3 Exploitation'!A8:F8</f>
        <v>MENZAH 9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'A3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'A3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'A3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92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91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91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91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91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91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91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91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91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92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91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91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91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420" zoomScale="70" zoomScaleSheetLayoutView="70" workbookViewId="0">
      <selection activeCell="B396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MENZAH 9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51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5mzuSaPsyCgrd7jfFJ+aXy94cmZvkliAbpl34ZBwCm2wIpJyJjgtMgZXr1wHDKO2Mb5FwcevU0z6uw4UVhUiRA==" saltValue="wdWXnKO8hMJBWCHr4SUkC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F7BC2162-CDE4-45E8-9ECA-D97C7AF40F7C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B193738F-7835-46D1-A20E-D41192339344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38D75135-1A7A-443B-8CB6-E9FFD969E55D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e">
        <f>#REF!</f>
        <v>#REF!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'A4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'A4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'A4 Exploitation'!A8:F8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45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4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4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4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4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4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4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4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4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45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4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4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4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2018-07-11T23:19:15Z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