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Menzah 9/2018/mars 18/"/>
    </mc:Choice>
  </mc:AlternateContent>
  <bookViews>
    <workbookView xWindow="0" yWindow="0" windowWidth="20490" windowHeight="74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222" i="40"/>
  <c r="D223" i="40" s="1"/>
  <c r="D25" i="40"/>
  <c r="D26" i="40" s="1"/>
  <c r="D476" i="38"/>
  <c r="B476" i="38" s="1"/>
  <c r="D477" i="38" s="1"/>
  <c r="D313" i="38"/>
  <c r="B313" i="38" s="1"/>
  <c r="D314" i="38" s="1"/>
  <c r="D285" i="38"/>
  <c r="D286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E532" i="40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E439" i="40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E261" i="40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D99" i="40" s="1"/>
  <c r="B99" i="40" s="1"/>
  <c r="D100" i="40" s="1"/>
  <c r="D101" i="40" s="1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F512" i="33"/>
  <c r="E512" i="33"/>
  <c r="F498" i="33"/>
  <c r="E498" i="33"/>
  <c r="D498" i="33" s="1"/>
  <c r="B498" i="33" s="1"/>
  <c r="D499" i="33" s="1"/>
  <c r="F476" i="33"/>
  <c r="E476" i="33"/>
  <c r="F439" i="33"/>
  <c r="E439" i="33"/>
  <c r="D439" i="33" s="1"/>
  <c r="B439" i="33" s="1"/>
  <c r="D440" i="33" s="1"/>
  <c r="F386" i="33"/>
  <c r="E386" i="33"/>
  <c r="F353" i="33"/>
  <c r="E353" i="33"/>
  <c r="D353" i="33" s="1"/>
  <c r="B353" i="33" s="1"/>
  <c r="D354" i="33" s="1"/>
  <c r="F313" i="33"/>
  <c r="E313" i="33"/>
  <c r="F261" i="33"/>
  <c r="E261" i="33"/>
  <c r="D261" i="33" s="1"/>
  <c r="B261" i="33" s="1"/>
  <c r="D262" i="33" s="1"/>
  <c r="F200" i="33"/>
  <c r="E200" i="33"/>
  <c r="F153" i="33"/>
  <c r="E153" i="33"/>
  <c r="D153" i="33" s="1"/>
  <c r="B153" i="33" s="1"/>
  <c r="F99" i="33"/>
  <c r="E99" i="33"/>
  <c r="F41" i="33"/>
  <c r="E41" i="33"/>
  <c r="D41" i="33" s="1"/>
  <c r="B41" i="33" s="1"/>
  <c r="D42" i="33" s="1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32" i="33" l="1"/>
  <c r="B532" i="33" s="1"/>
  <c r="D533" i="33" s="1"/>
  <c r="D534" i="33" s="1"/>
  <c r="D99" i="38"/>
  <c r="D200" i="38"/>
  <c r="B200" i="38" s="1"/>
  <c r="D386" i="38"/>
  <c r="B386" i="38" s="1"/>
  <c r="D387" i="38" s="1"/>
  <c r="D388" i="38" s="1"/>
  <c r="D512" i="38"/>
  <c r="D543" i="38"/>
  <c r="B543" i="38" s="1"/>
  <c r="D544" i="38" s="1"/>
  <c r="D261" i="40"/>
  <c r="B261" i="40" s="1"/>
  <c r="D439" i="40"/>
  <c r="B439" i="40" s="1"/>
  <c r="D532" i="40"/>
  <c r="B532" i="40" s="1"/>
  <c r="D533" i="40" s="1"/>
  <c r="D534" i="40" s="1"/>
  <c r="D313" i="43"/>
  <c r="B313" i="43" s="1"/>
  <c r="D314" i="43" s="1"/>
  <c r="D386" i="43"/>
  <c r="B386" i="43" s="1"/>
  <c r="D387" i="43" s="1"/>
  <c r="D512" i="43"/>
  <c r="B512" i="43" s="1"/>
  <c r="D513" i="43" s="1"/>
  <c r="D514" i="43" s="1"/>
  <c r="B152" i="29" s="1"/>
  <c r="D543" i="43"/>
  <c r="B543" i="43" s="1"/>
  <c r="D544" i="43" s="1"/>
  <c r="D99" i="33"/>
  <c r="D200" i="33"/>
  <c r="B200" i="33" s="1"/>
  <c r="D201" i="33" s="1"/>
  <c r="D313" i="33"/>
  <c r="B313" i="33" s="1"/>
  <c r="D386" i="33"/>
  <c r="B386" i="33" s="1"/>
  <c r="D387" i="33" s="1"/>
  <c r="D512" i="33"/>
  <c r="B512" i="33" s="1"/>
  <c r="D513" i="33" s="1"/>
  <c r="D514" i="33" s="1"/>
  <c r="D543" i="33"/>
  <c r="B543" i="33" s="1"/>
  <c r="D544" i="33" s="1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353" i="38"/>
  <c r="B353" i="38" s="1"/>
  <c r="D354" i="38" s="1"/>
  <c r="D439" i="38"/>
  <c r="D498" i="38"/>
  <c r="B498" i="38" s="1"/>
  <c r="D499" i="38" s="1"/>
  <c r="D532" i="38"/>
  <c r="B532" i="38" s="1"/>
  <c r="D533" i="38" s="1"/>
  <c r="D534" i="38" s="1"/>
  <c r="B41" i="40"/>
  <c r="D42" i="40" s="1"/>
  <c r="D45" i="40" s="1"/>
  <c r="D46" i="40" s="1"/>
  <c r="B99" i="38"/>
  <c r="D100" i="38" s="1"/>
  <c r="D101" i="38" s="1"/>
  <c r="B512" i="38"/>
  <c r="D513" i="38" s="1"/>
  <c r="D514" i="38" s="1"/>
  <c r="D513" i="40"/>
  <c r="D514" i="40" s="1"/>
  <c r="B512" i="40"/>
  <c r="B99" i="33"/>
  <c r="D100" i="33" s="1"/>
  <c r="B439" i="38"/>
  <c r="D440" i="38" s="1"/>
  <c r="D441" i="38" s="1"/>
  <c r="D41" i="43"/>
  <c r="D532" i="43"/>
  <c r="B532" i="43" s="1"/>
  <c r="D533" i="43" s="1"/>
  <c r="D534" i="43" s="1"/>
  <c r="B162" i="29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478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3" i="38" l="1"/>
  <c r="D547" i="33"/>
  <c r="D547" i="40"/>
  <c r="D547" i="38"/>
  <c r="D102" i="33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02" i="39" l="1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D63" i="35" s="1"/>
  <c r="D64" i="35" s="1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02" i="31" l="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C75" i="25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25" l="1"/>
  <c r="D85" i="25" s="1"/>
  <c r="D133" i="25"/>
  <c r="D134" i="25" s="1"/>
  <c r="D161" i="25"/>
  <c r="D162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<sst xmlns="http://schemas.openxmlformats.org/spreadsheetml/2006/main" count="5194" uniqueCount="452">
  <si>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</si>
  <si>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</si>
  <si>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</si>
  <si>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</si>
  <si>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</si>
  <si>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</si>
  <si>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</si>
  <si>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</si>
  <si>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</si>
  <si>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</si>
  <si>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</si>
  <si>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</si>
  <si>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</si>
  <si>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</si>
  <si>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</si>
  <si>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</si>
  <si>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</si>
  <si>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</si>
  <si>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</si>
  <si>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</si>
  <si>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</si>
  <si>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</si>
  <si>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</si>
  <si>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</si>
  <si>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</si>
  <si>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</si>
  <si>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</si>
  <si>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</si>
  <si>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</si>
  <si>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</si>
  <si>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</si>
  <si>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</si>
  <si>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</si>
  <si>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</si>
  <si>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</si>
  <si>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</si>
  <si>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</si>
  <si>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</si>
  <si>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</si>
  <si>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</si>
  <si>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</si>
  <si>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</si>
  <si>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</si>
  <si>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</si>
  <si>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</si>
  <si>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</si>
  <si>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</si>
  <si>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</si>
  <si>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</si>
  <si>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</si>
  <si>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</si>
  <si>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</si>
  <si>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</si>
  <si>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</si>
  <si>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</si>
  <si>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</si>
  <si>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</si>
  <si>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</si>
  <si>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</si>
  <si>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</si>
  <si>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</si>
  <si>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</si>
  <si>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</si>
  <si>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</si>
  <si>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</si>
  <si>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</si>
  <si>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</si>
  <si>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</si>
  <si>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</si>
  <si>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</si>
  <si>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</si>
  <si>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</si>
  <si>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</si>
  <si>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</si>
  <si>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</si>
  <si>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</si>
  <si>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</si>
  <si>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</si>
  <si>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</si>
  <si>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</si>
  <si>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</si>
  <si>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</si>
  <si>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</si>
  <si>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</si>
  <si>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</si>
  <si>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</si>
  <si>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</si>
  <si>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</si>
  <si>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</si>
  <si>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</si>
  <si>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</si>
  <si>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</si>
  <si>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</si>
  <si>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</si>
  <si>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</si>
  <si>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</si>
  <si>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</si>
  <si>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</si>
  <si>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</si>
  <si>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</si>
  <si>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</si>
  <si>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</si>
  <si>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</si>
  <si>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</si>
  <si>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</si>
  <si>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</si>
  <si>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</si>
  <si>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</si>
  <si>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</si>
  <si>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</si>
  <si>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</si>
  <si>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</si>
  <si>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</si>
  <si>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</si>
  <si>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</si>
  <si>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</si>
  <si>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</si>
  <si>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</si>
  <si>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</si>
  <si>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</si>
  <si>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</si>
  <si>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</si>
  <si>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</si>
  <si>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</si>
  <si>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</si>
  <si>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</si>
  <si>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</si>
  <si>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</si>
  <si>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</si>
  <si>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</si>
  <si>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</si>
  <si>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</si>
  <si>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</si>
  <si>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</si>
  <si>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</si>
  <si>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</si>
  <si>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</si>
  <si>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</si>
  <si>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</si>
  <si>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</si>
  <si>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</si>
  <si>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</si>
  <si>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</si>
  <si>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</si>
  <si>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</si>
  <si>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</si>
  <si>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</si>
  <si>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</si>
  <si>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</si>
  <si>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</si>
  <si>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</si>
  <si>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</si>
  <si>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</si>
  <si>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</si>
  <si>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</si>
  <si>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</si>
  <si>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</si>
  <si>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</si>
  <si>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</si>
  <si>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</si>
  <si>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</si>
  <si>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</si>
  <si>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</si>
  <si>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</si>
  <si>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</si>
  <si>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</si>
  <si>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</si>
  <si>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</si>
  <si>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</si>
  <si>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</si>
  <si>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</si>
  <si>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</si>
  <si>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</si>
  <si>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</si>
  <si>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</si>
  <si>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</si>
  <si>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</si>
  <si>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</si>
  <si>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</si>
  <si>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</si>
  <si>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</si>
  <si>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</si>
  <si>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</si>
  <si>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</si>
  <si>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</si>
  <si>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</si>
  <si>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</si>
  <si>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</si>
  <si>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</si>
  <si>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</si>
  <si>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</si>
  <si>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</si>
  <si>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</si>
  <si>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</si>
  <si>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</si>
  <si>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</si>
  <si>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</si>
  <si>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</si>
  <si>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</si>
  <si>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</si>
  <si>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</si>
  <si>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</si>
  <si>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</si>
  <si>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</si>
  <si>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</si>
  <si>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</si>
  <si>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</si>
  <si>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</si>
  <si>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</si>
  <si>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</si>
  <si>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</si>
  <si>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</si>
  <si>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</si>
  <si>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</si>
  <si>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</si>
  <si>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</si>
  <si>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</si>
  <si>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</si>
  <si>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</si>
  <si>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</si>
  <si>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</si>
  <si>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</si>
  <si>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</si>
  <si>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</si>
  <si>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</si>
  <si>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</si>
  <si>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</si>
  <si>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</si>
  <si>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</si>
  <si>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</si>
  <si>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</si>
  <si>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</si>
  <si>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</si>
  <si>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</si>
  <si>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</si>
  <si>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</si>
  <si>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</si>
  <si>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</si>
  <si>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</si>
  <si>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</si>
  <si>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</si>
  <si>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</si>
  <si>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</si>
  <si>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</si>
  <si>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</si>
  <si>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</si>
  <si>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</si>
  <si>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</si>
  <si>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</si>
  <si>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</si>
  <si>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</si>
  <si>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</si>
  <si>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</si>
  <si>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</si>
  <si>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</si>
  <si>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</si>
  <si>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</si>
  <si>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</si>
  <si>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</si>
  <si>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</si>
  <si>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</si>
  <si>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</si>
  <si>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</si>
  <si>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</si>
  <si>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</si>
  <si>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</si>
  <si>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</si>
  <si>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</si>
  <si>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</si>
  <si>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</si>
  <si>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</si>
  <si>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</si>
  <si>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</si>
  <si>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</si>
  <si>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</si>
  <si>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</si>
  <si>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</si>
  <si>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</si>
  <si>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</si>
  <si>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</si>
  <si>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</si>
  <si>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</si>
  <si>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</si>
  <si>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</si>
  <si>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</si>
  <si>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</si>
  <si>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</si>
  <si>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</si>
  <si>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</si>
  <si>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</si>
  <si>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</si>
  <si>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</si>
  <si>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</si>
  <si>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</si>
  <si>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</si>
  <si>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</si>
  <si>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</si>
  <si>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</si>
  <si>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</si>
  <si>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</si>
  <si>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</si>
  <si>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</si>
  <si>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</si>
  <si>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</si>
  <si>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</si>
  <si>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</si>
  <si>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</si>
  <si>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</si>
  <si>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</si>
  <si>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</si>
  <si>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</si>
  <si>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</si>
  <si>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</si>
  <si>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</si>
  <si>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</si>
  <si>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</si>
  <si>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</si>
  <si>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</si>
  <si>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</si>
  <si>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</si>
  <si>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</si>
  <si>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</si>
  <si>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</si>
  <si>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</si>
  <si>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</si>
  <si>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</si>
  <si>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</si>
  <si>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</si>
  <si>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</si>
  <si>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</si>
  <si>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</si>
  <si>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</si>
  <si>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</si>
  <si>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</si>
  <si>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</si>
  <si>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</si>
  <si>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</si>
  <si>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</si>
  <si>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</si>
  <si>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</si>
  <si>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</si>
  <si>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</si>
  <si>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</si>
  <si>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</si>
  <si>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</si>
  <si>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</si>
  <si>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</si>
  <si>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</si>
  <si>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</si>
  <si>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</si>
  <si>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</si>
  <si>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</si>
  <si>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</si>
  <si>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</si>
  <si>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</si>
  <si>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</si>
  <si>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</si>
  <si>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</si>
  <si>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</si>
  <si>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</si>
  <si>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</si>
  <si>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</si>
  <si>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</si>
  <si>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</si>
  <si>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</si>
  <si>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</si>
  <si>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</si>
  <si>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</si>
  <si>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</si>
  <si>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</si>
  <si>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</si>
  <si>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</si>
  <si>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</si>
  <si>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</si>
  <si>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</si>
  <si>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</si>
  <si>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</si>
  <si>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</si>
  <si>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</si>
  <si>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</si>
  <si>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</si>
  <si>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</si>
  <si>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</si>
  <si>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</si>
  <si>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</si>
  <si>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</si>
  <si>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</si>
  <si>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</si>
  <si>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</si>
  <si>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</si>
  <si>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</si>
  <si>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</si>
  <si>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</si>
  <si>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</si>
  <si>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</si>
  <si>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</si>
  <si>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</si>
  <si>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</si>
  <si>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</si>
  <si>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</si>
  <si>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</si>
  <si>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</si>
  <si>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</si>
  <si>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</si>
  <si>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</si>
  <si>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</si>
  <si>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</si>
  <si>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</si>
  <si>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</si>
  <si>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</si>
  <si>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</si>
  <si>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Renforcer le contrôle de DLC</t>
  </si>
  <si>
    <t>Température mesurée à cœur de l'escalope de dinde 1,6°C</t>
  </si>
  <si>
    <t>MENZAH 9</t>
  </si>
  <si>
    <t xml:space="preserve">manque d'enregistrement des produits livrés par l'entrepot (poissons, charcuteries, fromages),     </t>
  </si>
  <si>
    <t>Les traces d'humidité persistent depuis les audits précédents.</t>
  </si>
  <si>
    <t>manque de la mention décongelé à ne pas recongeler sur l’étiquette balance de tarte aux fruits;
manque de la composition sur l’etiquette balance de biscuit et sable</t>
  </si>
  <si>
    <t>Manque de distributeur papier sèche main en pâtisserie et boucherie</t>
  </si>
  <si>
    <t>température mesurée 3°C et celle affichée 1°C</t>
  </si>
  <si>
    <t xml:space="preserve">sur l’etiquette balance la durée de vie de soufflet goutta est de 3 mois 
manque de DLC sur plusieurs etiquettes balance concernant la nouvelle gamme de produits (steak dinde grillé, escalope dinde pané, roule fromage pané, pate thon œuf, soufflet ojja, osso bocco a la tunisienne, brochette kebab, sandwich fleur des champs, poulet grillé)
</t>
  </si>
  <si>
    <t>pas de résultats des analyses microbiologiques</t>
  </si>
  <si>
    <t>température affichée au meuble sandwich est 3,5°C et celle mesurée 2,6°C</t>
  </si>
  <si>
    <t>Meuble d'exposition à moitié protégé</t>
  </si>
  <si>
    <t>stagnation d'eau sous le meuble réfrigéré au labo traiteur</t>
  </si>
  <si>
    <t>absence de la langue arabe sur l’étiquetage des fournisseurs GHARBI et pasta fresca</t>
  </si>
  <si>
    <t>une boule sciciliana meriah dont l’emballage n’est pas sous vide</t>
  </si>
  <si>
    <t>température mesurée au niveau meuble est 4,3°C</t>
  </si>
  <si>
    <t>une formation faite sur le plan d'action suite aux résultats d'analyses non conformes</t>
  </si>
  <si>
    <t>mauvais rangement a meme le sol des emballages</t>
  </si>
  <si>
    <t>poste lave main encombré</t>
  </si>
  <si>
    <t>mélangeur sale apres nettoyage</t>
  </si>
  <si>
    <t>barbe non rasée</t>
  </si>
  <si>
    <t>Planche de découpe fissurée</t>
  </si>
  <si>
    <t>manque de désinfectant pour le thermomètre</t>
  </si>
  <si>
    <t>Manque d’eau chaude en poissonnerie</t>
  </si>
  <si>
    <t xml:space="preserve">La centrale de nettoyage en boucherie est non raccordée à l’eau </t>
  </si>
  <si>
    <t>température mesurée au meubles surgelés est -24°C et température affichée -21°C</t>
  </si>
  <si>
    <t>température mesurée au meuble LS est 1,9°C et température affichée 2°C</t>
  </si>
  <si>
    <t>Manque de DLC sur l’étiquette balance de boulettes bœuf</t>
  </si>
  <si>
    <t>présence de 23 œufs kinder joy non retirés dont la DLC est 10/03/18</t>
  </si>
  <si>
    <t>DLC et DF illisible sur les bouteilles en plastique de jus rouiba</t>
  </si>
  <si>
    <t>manque du rapport et plan d'action</t>
  </si>
  <si>
    <t>fiche de nettoyage non enregistrée</t>
  </si>
  <si>
    <t>présence de 11 pots de crèmes glacées dolce amaro (fraise et caramel) périmés dont les DLC : 02/10/17, 26/11/17, 07/02/18 et 13/02/18</t>
  </si>
  <si>
    <t>Présence d'une barquette d'escalope de poulet non retiré dont la DLC 06/03/18</t>
  </si>
  <si>
    <t>Température du meuble surgelés mesurée est -21°C et celle affichée -17°C</t>
  </si>
  <si>
    <t>L'harissa et hrouss non protégés</t>
  </si>
  <si>
    <t>installer moustiquaires au fenetre sanitaire femmes</t>
  </si>
  <si>
    <t>les analyses de 2018 sont en cours</t>
  </si>
  <si>
    <t>le dossier médical du personnel chahia n'a pas été remis malgré les différentes relances</t>
  </si>
  <si>
    <t>absence de local poubelle</t>
  </si>
  <si>
    <t>présence de givre au niveau du meuble surgelés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</si>
</sst>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91720"/>
        <c:axId val="618688584"/>
      </c:barChart>
      <c:catAx>
        <c:axId val="618691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8688584"/>
        <c:crosses val="autoZero"/>
        <c:auto val="1"/>
        <c:lblAlgn val="ctr"/>
        <c:lblOffset val="100"/>
        <c:noMultiLvlLbl val="0"/>
      </c:catAx>
      <c:valAx>
        <c:axId val="618688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91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6280"/>
        <c:axId val="719635104"/>
      </c:barChart>
      <c:catAx>
        <c:axId val="71963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5104"/>
        <c:crosses val="autoZero"/>
        <c:auto val="1"/>
        <c:lblAlgn val="ctr"/>
        <c:lblOffset val="100"/>
        <c:noMultiLvlLbl val="0"/>
      </c:catAx>
      <c:valAx>
        <c:axId val="71963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6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5864"/>
        <c:axId val="605659592"/>
      </c:barChart>
      <c:catAx>
        <c:axId val="605665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59592"/>
        <c:crosses val="autoZero"/>
        <c:auto val="1"/>
        <c:lblAlgn val="ctr"/>
        <c:lblOffset val="100"/>
        <c:noMultiLvlLbl val="0"/>
      </c:catAx>
      <c:valAx>
        <c:axId val="605659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5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1160"/>
        <c:axId val="605663120"/>
      </c:barChart>
      <c:catAx>
        <c:axId val="60566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3120"/>
        <c:crosses val="autoZero"/>
        <c:auto val="1"/>
        <c:lblAlgn val="ctr"/>
        <c:lblOffset val="100"/>
        <c:noMultiLvlLbl val="0"/>
      </c:catAx>
      <c:valAx>
        <c:axId val="60566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5472"/>
        <c:axId val="605666256"/>
      </c:barChart>
      <c:catAx>
        <c:axId val="6056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6256"/>
        <c:crosses val="autoZero"/>
        <c:auto val="1"/>
        <c:lblAlgn val="ctr"/>
        <c:lblOffset val="100"/>
        <c:noMultiLvlLbl val="0"/>
      </c:catAx>
      <c:valAx>
        <c:axId val="60566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59200"/>
        <c:axId val="605663904"/>
      </c:barChart>
      <c:catAx>
        <c:axId val="60565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3904"/>
        <c:crosses val="autoZero"/>
        <c:auto val="1"/>
        <c:lblAlgn val="ctr"/>
        <c:lblOffset val="100"/>
        <c:noMultiLvlLbl val="0"/>
      </c:catAx>
      <c:valAx>
        <c:axId val="60566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5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0.95258620689655171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0376"/>
        <c:axId val="605663512"/>
      </c:barChart>
      <c:catAx>
        <c:axId val="605660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3512"/>
        <c:crosses val="autoZero"/>
        <c:auto val="1"/>
        <c:lblAlgn val="ctr"/>
        <c:lblOffset val="100"/>
        <c:noMultiLvlLbl val="0"/>
      </c:catAx>
      <c:valAx>
        <c:axId val="605663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0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0.93770491803278688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4296"/>
        <c:axId val="605661944"/>
      </c:barChart>
      <c:catAx>
        <c:axId val="60566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1944"/>
        <c:crosses val="autoZero"/>
        <c:auto val="1"/>
        <c:lblAlgn val="ctr"/>
        <c:lblOffset val="100"/>
        <c:noMultiLvlLbl val="0"/>
      </c:catAx>
      <c:valAx>
        <c:axId val="605661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4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0.9451455624646693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05664688"/>
        <c:axId val="605665080"/>
        <c:extLst xmlns:c16r2="http://schemas.microsoft.com/office/drawing/2015/06/chart"/>
      </c:barChart>
      <c:catAx>
        <c:axId val="605664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5080"/>
        <c:crosses val="autoZero"/>
        <c:auto val="1"/>
        <c:lblAlgn val="ctr"/>
        <c:lblOffset val="100"/>
        <c:noMultiLvlLbl val="0"/>
      </c:catAx>
      <c:valAx>
        <c:axId val="6056650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08972320"/>
        <c:axId val="608975456"/>
        <c:extLst xmlns:c16r2="http://schemas.microsoft.com/office/drawing/2015/06/chart"/>
      </c:barChart>
      <c:catAx>
        <c:axId val="60897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975456"/>
        <c:crosses val="autoZero"/>
        <c:auto val="1"/>
        <c:lblAlgn val="ctr"/>
        <c:lblOffset val="100"/>
        <c:noMultiLvlLbl val="0"/>
      </c:catAx>
      <c:valAx>
        <c:axId val="60897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97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88976"/>
        <c:axId val="618693680"/>
      </c:barChart>
      <c:catAx>
        <c:axId val="61868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8693680"/>
        <c:crosses val="autoZero"/>
        <c:auto val="1"/>
        <c:lblAlgn val="ctr"/>
        <c:lblOffset val="100"/>
        <c:noMultiLvlLbl val="0"/>
      </c:catAx>
      <c:valAx>
        <c:axId val="61869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8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89760"/>
        <c:axId val="618690152"/>
      </c:barChart>
      <c:catAx>
        <c:axId val="6186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8690152"/>
        <c:crosses val="autoZero"/>
        <c:auto val="1"/>
        <c:lblAlgn val="ctr"/>
        <c:lblOffset val="100"/>
        <c:noMultiLvlLbl val="0"/>
      </c:catAx>
      <c:valAx>
        <c:axId val="618690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8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90936"/>
        <c:axId val="719635496"/>
      </c:barChart>
      <c:catAx>
        <c:axId val="618690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5496"/>
        <c:crosses val="autoZero"/>
        <c:auto val="1"/>
        <c:lblAlgn val="ctr"/>
        <c:lblOffset val="100"/>
        <c:noMultiLvlLbl val="0"/>
      </c:catAx>
      <c:valAx>
        <c:axId val="719635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90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28832"/>
        <c:axId val="719631968"/>
      </c:barChart>
      <c:catAx>
        <c:axId val="7196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1968"/>
        <c:crosses val="autoZero"/>
        <c:auto val="1"/>
        <c:lblAlgn val="ctr"/>
        <c:lblOffset val="100"/>
        <c:noMultiLvlLbl val="0"/>
      </c:catAx>
      <c:valAx>
        <c:axId val="71963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2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2360"/>
        <c:axId val="719629224"/>
      </c:barChart>
      <c:catAx>
        <c:axId val="719632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29224"/>
        <c:crosses val="autoZero"/>
        <c:auto val="1"/>
        <c:lblAlgn val="ctr"/>
        <c:lblOffset val="100"/>
        <c:noMultiLvlLbl val="0"/>
      </c:catAx>
      <c:valAx>
        <c:axId val="719629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2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1576"/>
        <c:axId val="719632752"/>
      </c:barChart>
      <c:catAx>
        <c:axId val="719631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2752"/>
        <c:crosses val="autoZero"/>
        <c:auto val="1"/>
        <c:lblAlgn val="ctr"/>
        <c:lblOffset val="100"/>
        <c:noMultiLvlLbl val="0"/>
      </c:catAx>
      <c:valAx>
        <c:axId val="71963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1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0792"/>
        <c:axId val="719633144"/>
      </c:barChart>
      <c:catAx>
        <c:axId val="719630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3144"/>
        <c:crosses val="autoZero"/>
        <c:auto val="1"/>
        <c:lblAlgn val="ctr"/>
        <c:lblOffset val="100"/>
        <c:noMultiLvlLbl val="0"/>
      </c:catAx>
      <c:valAx>
        <c:axId val="719633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4320"/>
        <c:axId val="719631184"/>
      </c:barChart>
      <c:catAx>
        <c:axId val="71963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1184"/>
        <c:crosses val="autoZero"/>
        <c:auto val="1"/>
        <c:lblAlgn val="ctr"/>
        <c:lblOffset val="100"/>
        <c:noMultiLvlLbl val="0"/>
      </c:catAx>
      <c:valAx>
        <c:axId val="71963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47" zoomScaleSheetLayoutView="100" workbookViewId="0">
      <selection activeCell="I182" sqref="I182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8" t="s">
        <v>324</v>
      </c>
      <c r="B18" s="298"/>
      <c r="C18" s="298"/>
      <c r="D18" s="299" t="s">
        <v>413</v>
      </c>
      <c r="E18" s="299"/>
      <c r="F18" s="299"/>
      <c r="G18" s="299"/>
      <c r="H18" s="299"/>
      <c r="I18" s="299"/>
      <c r="J18" s="299"/>
      <c r="K18" s="299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0" t="s">
        <v>325</v>
      </c>
      <c r="B21" s="300"/>
      <c r="C21" s="300"/>
      <c r="D21" s="300"/>
      <c r="E21" s="300"/>
      <c r="F21" s="300"/>
      <c r="G21" s="300"/>
      <c r="H21" s="300"/>
      <c r="I21" s="300"/>
      <c r="J21" s="300"/>
      <c r="K21" s="300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1" t="s">
        <v>327</v>
      </c>
      <c r="C23" s="301"/>
      <c r="D23" s="78"/>
      <c r="E23" s="78"/>
      <c r="F23" s="78"/>
      <c r="G23" s="78"/>
      <c r="H23" s="78"/>
      <c r="I23" s="78"/>
      <c r="J23" s="77" t="str">
        <f>D18</f>
        <v>MENZAH 9</v>
      </c>
    </row>
    <row r="24" spans="1:11" ht="33" customHeight="1" x14ac:dyDescent="0.25">
      <c r="A24" s="86" t="s">
        <v>328</v>
      </c>
      <c r="B24" s="302">
        <f>AVERAGE('A1 Exploitation'!D549,'A1 Technique'!D199)</f>
        <v>0.9451455624646693</v>
      </c>
      <c r="C24" s="302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2">
        <f>AVERAGE('A2 Exploitation'!D549,'A2 Technique'!D199)</f>
        <v>0</v>
      </c>
      <c r="C25" s="302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2">
        <f>AVERAGE('A3 Exploitation'!D549,'A3 Technique'!D199)</f>
        <v>0</v>
      </c>
      <c r="C26" s="302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2">
        <f>AVERAGE('A4 Exploitation'!D549,'A4 Technique'!D199)</f>
        <v>0</v>
      </c>
      <c r="C27" s="302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2">
        <f>AVERAGE('A5 Exploitation'!D549,'A5 Technique'!D199)</f>
        <v>0</v>
      </c>
      <c r="C28" s="302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2">
        <f>AVERAGE('A6 Exploitation'!D549,'A6 Technique'!D199)</f>
        <v>0</v>
      </c>
      <c r="C29" s="302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1" t="s">
        <v>334</v>
      </c>
      <c r="C33" s="301"/>
      <c r="D33" s="78"/>
      <c r="E33" s="78"/>
      <c r="F33" s="78"/>
      <c r="G33" s="78"/>
      <c r="H33" s="78"/>
      <c r="I33" s="78"/>
      <c r="J33" s="77" t="str">
        <f>D18</f>
        <v>MENZAH 9</v>
      </c>
    </row>
    <row r="34" spans="1:10" ht="33" customHeight="1" x14ac:dyDescent="0.25">
      <c r="A34" s="86" t="s">
        <v>328</v>
      </c>
      <c r="B34" s="302">
        <f>'A1 Exploitation'!D549</f>
        <v>0.93770491803278688</v>
      </c>
      <c r="C34" s="302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2">
        <f>'A2 Exploitation'!D549</f>
        <v>0</v>
      </c>
      <c r="C35" s="302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2">
        <f>'A3 Exploitation'!D549</f>
        <v>0</v>
      </c>
      <c r="C36" s="302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2">
        <f>'A4 Exploitation'!D549</f>
        <v>0</v>
      </c>
      <c r="C37" s="302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2">
        <f>'A5 Exploitation'!D549</f>
        <v>0</v>
      </c>
      <c r="C38" s="302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2">
        <f>'A6 Exploitation'!D549</f>
        <v>0</v>
      </c>
      <c r="C39" s="302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3" t="s">
        <v>335</v>
      </c>
      <c r="C42" s="303"/>
      <c r="D42" s="78"/>
      <c r="E42" s="78"/>
      <c r="F42" s="78"/>
      <c r="G42" s="78"/>
      <c r="H42" s="78"/>
      <c r="I42" s="78"/>
      <c r="J42" s="77" t="str">
        <f>D18</f>
        <v>MENZAH 9</v>
      </c>
    </row>
    <row r="43" spans="1:10" ht="33" customHeight="1" x14ac:dyDescent="0.25">
      <c r="A43" s="86" t="s">
        <v>328</v>
      </c>
      <c r="B43" s="302">
        <f>AVERAGE('A1 Exploitation'!D547, 'A1 Technique'!D197)</f>
        <v>0.85</v>
      </c>
      <c r="C43" s="302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2" t="e">
        <f>AVERAGE('A2 Exploitation'!D547, 'A2 Technique'!D197)</f>
        <v>#DIV/0!</v>
      </c>
      <c r="C44" s="302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2" t="e">
        <f>AVERAGE('A3 Exploitation'!D547, 'A3 Technique'!D197)</f>
        <v>#DIV/0!</v>
      </c>
      <c r="C45" s="302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2" t="e">
        <f>AVERAGE('A4 Exploitation'!D547, 'A4 Technique'!D197)</f>
        <v>#DIV/0!</v>
      </c>
      <c r="C46" s="302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2" t="e">
        <f>AVERAGE('A5 Exploitation'!D547, 'A5 Technique'!D197)</f>
        <v>#DIV/0!</v>
      </c>
      <c r="C47" s="302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2" t="e">
        <f>AVERAGE('A6 Exploitation'!D547, 'A6 Technique'!D197)</f>
        <v>#DIV/0!</v>
      </c>
      <c r="C48" s="302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1" t="s">
        <v>336</v>
      </c>
      <c r="C51" s="301"/>
      <c r="D51" s="78"/>
      <c r="E51" s="78"/>
      <c r="F51" s="78"/>
      <c r="G51" s="78"/>
      <c r="H51" s="78"/>
      <c r="I51" s="78"/>
      <c r="J51" s="77" t="str">
        <f>D18</f>
        <v>MENZAH 9</v>
      </c>
    </row>
    <row r="52" spans="1:10" ht="33" customHeight="1" x14ac:dyDescent="0.25">
      <c r="A52" s="86" t="s">
        <v>328</v>
      </c>
      <c r="B52" s="304">
        <f>'A1 Exploitation'!D46</f>
        <v>0.9375</v>
      </c>
      <c r="C52" s="30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4">
        <f>'A2 Exploitation'!D46</f>
        <v>0</v>
      </c>
      <c r="C53" s="30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4">
        <f>'A3 Exploitation'!D46</f>
        <v>0</v>
      </c>
      <c r="C54" s="30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4">
        <f>'A4 Exploitation'!D46</f>
        <v>0</v>
      </c>
      <c r="C55" s="30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4">
        <f>'A5 Exploitation'!D46</f>
        <v>0</v>
      </c>
      <c r="C56" s="30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4">
        <f>'A6 Exploitation'!D46</f>
        <v>0</v>
      </c>
      <c r="C57" s="30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1" t="s">
        <v>337</v>
      </c>
      <c r="C60" s="301"/>
      <c r="D60" s="78"/>
      <c r="E60" s="78"/>
      <c r="F60" s="78"/>
      <c r="G60" s="78"/>
      <c r="H60" s="78"/>
      <c r="I60" s="78"/>
      <c r="J60" s="77" t="str">
        <f>D18</f>
        <v>MENZAH 9</v>
      </c>
    </row>
    <row r="61" spans="1:10" ht="33" customHeight="1" x14ac:dyDescent="0.25">
      <c r="A61" s="86" t="s">
        <v>328</v>
      </c>
      <c r="B61" s="302">
        <f>'A1 Exploitation'!D103</f>
        <v>0.98571428571428577</v>
      </c>
      <c r="C61" s="302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2">
        <f>'A2 Exploitation'!D103</f>
        <v>0</v>
      </c>
      <c r="C62" s="302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2">
        <f>'A3 Exploitation'!D103</f>
        <v>0</v>
      </c>
      <c r="C63" s="302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2">
        <f>'A4 Exploitation'!D103</f>
        <v>0</v>
      </c>
      <c r="C64" s="302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2">
        <f>'A5 Exploitation'!D103</f>
        <v>0</v>
      </c>
      <c r="C65" s="302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2">
        <f>'A6 Exploitation'!D103</f>
        <v>0</v>
      </c>
      <c r="C66" s="302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1" t="s">
        <v>338</v>
      </c>
      <c r="C69" s="301"/>
      <c r="D69" s="78"/>
      <c r="E69" s="78"/>
      <c r="F69" s="78"/>
      <c r="G69" s="78"/>
      <c r="H69" s="78"/>
      <c r="I69" s="78"/>
      <c r="J69" s="77" t="str">
        <f>D18</f>
        <v>MENZAH 9</v>
      </c>
    </row>
    <row r="70" spans="1:10" ht="33" customHeight="1" x14ac:dyDescent="0.25">
      <c r="A70" s="86" t="s">
        <v>328</v>
      </c>
      <c r="B70" s="302">
        <f>'A1 Exploitation'!D158</f>
        <v>0.98484848484848486</v>
      </c>
      <c r="C70" s="302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2">
        <f>'A2 Exploitation'!D158</f>
        <v>0</v>
      </c>
      <c r="C71" s="302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2">
        <f>'A3 Exploitation'!D158</f>
        <v>0</v>
      </c>
      <c r="C72" s="302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2">
        <f>'A4 Exploitation'!D158</f>
        <v>0</v>
      </c>
      <c r="C73" s="302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2">
        <f>'A5 Exploitation'!D158</f>
        <v>0</v>
      </c>
      <c r="C74" s="302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2">
        <f>'A6 Exploitation'!D158</f>
        <v>0</v>
      </c>
      <c r="C75" s="302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1" t="s">
        <v>339</v>
      </c>
      <c r="C78" s="301"/>
      <c r="D78" s="78"/>
      <c r="E78" s="78"/>
      <c r="F78" s="78"/>
      <c r="G78" s="78"/>
      <c r="H78" s="78"/>
      <c r="I78" s="78"/>
      <c r="J78" s="77" t="str">
        <f>D18</f>
        <v>MENZAH 9</v>
      </c>
    </row>
    <row r="79" spans="1:10" ht="33" customHeight="1" x14ac:dyDescent="0.25">
      <c r="A79" s="86" t="s">
        <v>328</v>
      </c>
      <c r="B79" s="302">
        <f>'A1 Exploitation'!D205</f>
        <v>0.96666666666666667</v>
      </c>
      <c r="C79" s="302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2">
        <f>'A2 Exploitation'!D205</f>
        <v>0</v>
      </c>
      <c r="C80" s="302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2">
        <f>'A3 Exploitation'!D205</f>
        <v>0</v>
      </c>
      <c r="C81" s="302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2">
        <f>'A4 Exploitation'!D205</f>
        <v>0</v>
      </c>
      <c r="C82" s="302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2">
        <f>'A5 Exploitation'!D205</f>
        <v>0</v>
      </c>
      <c r="C83" s="302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2">
        <f>'A6 Exploitation'!D205</f>
        <v>0</v>
      </c>
      <c r="C84" s="302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1" t="s">
        <v>340</v>
      </c>
      <c r="C87" s="301"/>
      <c r="D87" s="78"/>
      <c r="E87" s="78"/>
      <c r="F87" s="78"/>
      <c r="G87" s="78"/>
      <c r="H87" s="78"/>
      <c r="I87" s="78"/>
      <c r="J87" s="77" t="str">
        <f>D18</f>
        <v>MENZAH 9</v>
      </c>
    </row>
    <row r="88" spans="1:10" ht="33" customHeight="1" x14ac:dyDescent="0.25">
      <c r="A88" s="86" t="s">
        <v>328</v>
      </c>
      <c r="B88" s="302">
        <f>'A1 Exploitation'!D266</f>
        <v>0.92307692307692313</v>
      </c>
      <c r="C88" s="302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2">
        <f>'A2 Exploitation'!D266</f>
        <v>0</v>
      </c>
      <c r="C89" s="302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2">
        <f>'A3 Exploitation'!D266</f>
        <v>0</v>
      </c>
      <c r="C90" s="302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2">
        <f>'A4 Exploitation'!D266</f>
        <v>0</v>
      </c>
      <c r="C91" s="302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2">
        <f>'A5 Exploitation'!D266</f>
        <v>0</v>
      </c>
      <c r="C92" s="302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2">
        <f>'A6 Exploitation'!D266</f>
        <v>0</v>
      </c>
      <c r="C93" s="302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1" t="s">
        <v>341</v>
      </c>
      <c r="C96" s="301"/>
      <c r="D96" s="78"/>
      <c r="E96" s="78"/>
      <c r="F96" s="78"/>
      <c r="G96" s="78"/>
      <c r="H96" s="78"/>
      <c r="I96" s="78"/>
      <c r="J96" s="77" t="str">
        <f>D18</f>
        <v>MENZAH 9</v>
      </c>
    </row>
    <row r="97" spans="1:10" ht="33" customHeight="1" x14ac:dyDescent="0.25">
      <c r="A97" s="86" t="s">
        <v>328</v>
      </c>
      <c r="B97" s="302">
        <f>'A1 Exploitation'!D318</f>
        <v>1</v>
      </c>
      <c r="C97" s="302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2">
        <f>'A2 Exploitation'!D318</f>
        <v>0</v>
      </c>
      <c r="C98" s="302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2">
        <f>'A3 Exploitation'!D318</f>
        <v>0</v>
      </c>
      <c r="C99" s="302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2">
        <f>'A4 Exploitation'!D318</f>
        <v>0</v>
      </c>
      <c r="C100" s="302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2">
        <f>'A5 Exploitation'!D318</f>
        <v>0</v>
      </c>
      <c r="C101" s="302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2">
        <f>'A6 Exploitation'!D318</f>
        <v>0</v>
      </c>
      <c r="C102" s="302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1" t="s">
        <v>342</v>
      </c>
      <c r="C105" s="301"/>
      <c r="D105" s="78"/>
      <c r="E105" s="78"/>
      <c r="F105" s="78"/>
      <c r="G105" s="78"/>
      <c r="H105" s="78"/>
      <c r="I105" s="78"/>
      <c r="J105" s="77" t="str">
        <f>D18</f>
        <v>MENZAH 9</v>
      </c>
    </row>
    <row r="106" spans="1:10" ht="33" customHeight="1" x14ac:dyDescent="0.25">
      <c r="A106" s="86" t="s">
        <v>328</v>
      </c>
      <c r="B106" s="302">
        <f>'A1 Exploitation'!D358</f>
        <v>1</v>
      </c>
      <c r="C106" s="302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2">
        <f>'A2 Exploitation'!D358</f>
        <v>0</v>
      </c>
      <c r="C107" s="302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2">
        <f>'A3 Exploitation'!D358</f>
        <v>0</v>
      </c>
      <c r="C108" s="302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2">
        <f>'A4 Exploitation'!D358</f>
        <v>0</v>
      </c>
      <c r="C109" s="302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2">
        <f>'A5 Exploitation'!D358</f>
        <v>0</v>
      </c>
      <c r="C110" s="302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2">
        <f>'A6 Exploitation'!D358</f>
        <v>0</v>
      </c>
      <c r="C111" s="302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1" t="s">
        <v>343</v>
      </c>
      <c r="C114" s="301"/>
      <c r="D114" s="78"/>
      <c r="E114" s="78"/>
      <c r="F114" s="78"/>
      <c r="G114" s="78"/>
      <c r="H114" s="78"/>
      <c r="I114" s="78"/>
      <c r="J114" s="77" t="str">
        <f>D18</f>
        <v>MENZAH 9</v>
      </c>
    </row>
    <row r="115" spans="1:10" ht="33" customHeight="1" x14ac:dyDescent="0.25">
      <c r="A115" s="86" t="s">
        <v>328</v>
      </c>
      <c r="B115" s="302">
        <f>'A1 Exploitation'!D391</f>
        <v>0.82352941176470584</v>
      </c>
      <c r="C115" s="302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2">
        <f>'A2 Exploitation'!D391</f>
        <v>0</v>
      </c>
      <c r="C116" s="302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2">
        <f>'A3 Exploitation'!D391</f>
        <v>0</v>
      </c>
      <c r="C117" s="302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2">
        <f>'A4 Exploitation'!D391</f>
        <v>0</v>
      </c>
      <c r="C118" s="302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2">
        <f>'A5 Exploitation'!D391</f>
        <v>0</v>
      </c>
      <c r="C119" s="302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2">
        <f>'A6 Exploitation'!D391</f>
        <v>0</v>
      </c>
      <c r="C120" s="302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1" t="s">
        <v>344</v>
      </c>
      <c r="C123" s="301"/>
      <c r="D123" s="78"/>
      <c r="E123" s="78"/>
      <c r="F123" s="78"/>
      <c r="G123" s="78"/>
      <c r="H123" s="78"/>
      <c r="I123" s="78"/>
      <c r="J123" s="77" t="str">
        <f>D18</f>
        <v>MENZAH 9</v>
      </c>
    </row>
    <row r="124" spans="1:10" ht="33" customHeight="1" x14ac:dyDescent="0.25">
      <c r="A124" s="86" t="s">
        <v>328</v>
      </c>
      <c r="B124" s="302">
        <f>'A1 Exploitation'!D444</f>
        <v>0.75</v>
      </c>
      <c r="C124" s="302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2">
        <f>'A2 Exploitation'!D444</f>
        <v>0</v>
      </c>
      <c r="C125" s="302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2">
        <f>'A3 Exploitation'!D444</f>
        <v>0</v>
      </c>
      <c r="C126" s="302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2">
        <f>'A4 Exploitation'!D444</f>
        <v>0</v>
      </c>
      <c r="C127" s="302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2">
        <f>'A5 Exploitation'!D444</f>
        <v>0</v>
      </c>
      <c r="C128" s="302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2">
        <f>'A6 Exploitation'!D444</f>
        <v>0</v>
      </c>
      <c r="C129" s="302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1" t="s">
        <v>345</v>
      </c>
      <c r="C132" s="301"/>
      <c r="D132" s="78"/>
      <c r="E132" s="78"/>
      <c r="F132" s="78"/>
      <c r="G132" s="78"/>
      <c r="H132" s="78"/>
      <c r="I132" s="78"/>
      <c r="J132" s="77" t="str">
        <f>D18</f>
        <v>MENZAH 9</v>
      </c>
    </row>
    <row r="133" spans="1:10" ht="33" customHeight="1" x14ac:dyDescent="0.25">
      <c r="A133" s="86" t="s">
        <v>328</v>
      </c>
      <c r="B133" s="302">
        <f>'A1 Exploitation'!D481</f>
        <v>0.97619047619047616</v>
      </c>
      <c r="C133" s="302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2">
        <f>'A2 Exploitation'!D481</f>
        <v>0</v>
      </c>
      <c r="C134" s="302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2">
        <f>'A3 Exploitation'!D481</f>
        <v>0</v>
      </c>
      <c r="C135" s="302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2">
        <f>'A4 Exploitation'!D481</f>
        <v>0</v>
      </c>
      <c r="C136" s="302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2">
        <f>'A5 Exploitation'!D481</f>
        <v>0</v>
      </c>
      <c r="C137" s="302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2">
        <f>'A6 Exploitation'!D481</f>
        <v>0</v>
      </c>
      <c r="C138" s="302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1" t="s">
        <v>346</v>
      </c>
      <c r="C141" s="301"/>
      <c r="D141" s="78"/>
      <c r="E141" s="78"/>
      <c r="F141" s="78"/>
      <c r="G141" s="78"/>
      <c r="H141" s="78"/>
      <c r="I141" s="78"/>
      <c r="J141" s="77" t="str">
        <f>D18</f>
        <v>MENZAH 9</v>
      </c>
    </row>
    <row r="142" spans="1:10" ht="33" customHeight="1" x14ac:dyDescent="0.25">
      <c r="A142" s="86" t="s">
        <v>328</v>
      </c>
      <c r="B142" s="302">
        <f>'A1 Exploitation'!D503</f>
        <v>1</v>
      </c>
      <c r="C142" s="302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2">
        <f>'A2 Exploitation'!D503</f>
        <v>0</v>
      </c>
      <c r="C143" s="302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2">
        <f>'A3 Exploitation'!D503</f>
        <v>0</v>
      </c>
      <c r="C144" s="302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2">
        <f>'A4 Exploitation'!D503</f>
        <v>0</v>
      </c>
      <c r="C145" s="302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2">
        <f>'A5 Exploitation'!D503</f>
        <v>0</v>
      </c>
      <c r="C146" s="302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2">
        <f>'A6 Exploitation'!D503</f>
        <v>0</v>
      </c>
      <c r="C147" s="302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1" t="s">
        <v>347</v>
      </c>
      <c r="C150" s="301"/>
      <c r="D150" s="78"/>
      <c r="E150" s="78"/>
      <c r="F150" s="78"/>
      <c r="G150" s="78"/>
      <c r="H150" s="78"/>
      <c r="I150" s="78"/>
      <c r="J150" s="77" t="str">
        <f>D18</f>
        <v>MENZAH 9</v>
      </c>
    </row>
    <row r="151" spans="1:10" ht="33" customHeight="1" x14ac:dyDescent="0.25">
      <c r="A151" s="86" t="s">
        <v>328</v>
      </c>
      <c r="B151" s="302">
        <f>'A1 Exploitation'!D514</f>
        <v>0.625</v>
      </c>
      <c r="C151" s="302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2">
        <f>'A2 Exploitation'!D514</f>
        <v>0</v>
      </c>
      <c r="C152" s="302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2">
        <f>'A3 Exploitation'!D514</f>
        <v>0</v>
      </c>
      <c r="C153" s="302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2">
        <f>'A4 Exploitation'!D514</f>
        <v>0</v>
      </c>
      <c r="C154" s="302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2">
        <f>'A5 Exploitation'!D514</f>
        <v>0</v>
      </c>
      <c r="C155" s="302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2">
        <f>'A6 Exploitation'!D514</f>
        <v>0</v>
      </c>
      <c r="C156" s="302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5"/>
      <c r="C159" s="305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1" t="s">
        <v>348</v>
      </c>
      <c r="C160" s="301"/>
      <c r="D160" s="78"/>
      <c r="E160" s="78"/>
      <c r="F160" s="78"/>
      <c r="G160" s="78"/>
      <c r="H160" s="78"/>
      <c r="I160" s="78"/>
      <c r="J160" s="77" t="str">
        <f>D18</f>
        <v>MENZAH 9</v>
      </c>
    </row>
    <row r="161" spans="1:10" ht="33" customHeight="1" x14ac:dyDescent="0.25">
      <c r="A161" s="86" t="s">
        <v>328</v>
      </c>
      <c r="B161" s="302">
        <f>'A1 Exploitation'!D534</f>
        <v>0.95454545454545459</v>
      </c>
      <c r="C161" s="302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2">
        <f>'A2 Exploitation'!D534</f>
        <v>0</v>
      </c>
      <c r="C162" s="302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2">
        <f>'A3 Exploitation'!D534</f>
        <v>0</v>
      </c>
      <c r="C163" s="302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2">
        <f>'A4 Exploitation'!D534</f>
        <v>0</v>
      </c>
      <c r="C164" s="302"/>
    </row>
    <row r="165" spans="1:10" ht="33" customHeight="1" x14ac:dyDescent="0.25">
      <c r="A165" s="85" t="s">
        <v>332</v>
      </c>
      <c r="B165" s="302">
        <f>'A5 Exploitation'!D534</f>
        <v>0</v>
      </c>
      <c r="C165" s="302"/>
    </row>
    <row r="166" spans="1:10" ht="18" x14ac:dyDescent="0.25">
      <c r="A166" s="85" t="s">
        <v>333</v>
      </c>
      <c r="B166" s="302">
        <f>'A6 Exploitation'!D534</f>
        <v>0</v>
      </c>
      <c r="C166" s="302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1" t="s">
        <v>349</v>
      </c>
      <c r="C169" s="301"/>
      <c r="J169" s="77" t="str">
        <f>D18</f>
        <v>MENZAH 9</v>
      </c>
    </row>
    <row r="170" spans="1:10" ht="33" customHeight="1" x14ac:dyDescent="0.25">
      <c r="A170" s="86" t="s">
        <v>328</v>
      </c>
      <c r="B170" s="302">
        <f>'A1 Exploitation'!D545</f>
        <v>1</v>
      </c>
      <c r="C170" s="302"/>
    </row>
    <row r="171" spans="1:10" ht="33" customHeight="1" x14ac:dyDescent="0.25">
      <c r="A171" s="85" t="s">
        <v>329</v>
      </c>
      <c r="B171" s="302">
        <f>'A2 Exploitation'!D545</f>
        <v>0</v>
      </c>
      <c r="C171" s="302"/>
    </row>
    <row r="172" spans="1:10" ht="33" customHeight="1" x14ac:dyDescent="0.25">
      <c r="A172" s="86" t="s">
        <v>330</v>
      </c>
      <c r="B172" s="302">
        <f>'A3 Exploitation'!D545</f>
        <v>0</v>
      </c>
      <c r="C172" s="302"/>
    </row>
    <row r="173" spans="1:10" ht="33" customHeight="1" x14ac:dyDescent="0.25">
      <c r="A173" s="86" t="s">
        <v>331</v>
      </c>
      <c r="B173" s="302">
        <f>'A4 Exploitation'!D545</f>
        <v>0</v>
      </c>
      <c r="C173" s="302"/>
    </row>
    <row r="174" spans="1:10" ht="33" customHeight="1" x14ac:dyDescent="0.25">
      <c r="A174" s="85" t="s">
        <v>332</v>
      </c>
      <c r="B174" s="302">
        <f>'A5 Exploitation'!D545</f>
        <v>0</v>
      </c>
      <c r="C174" s="302"/>
    </row>
    <row r="175" spans="1:10" ht="18" x14ac:dyDescent="0.25">
      <c r="A175" s="85" t="s">
        <v>333</v>
      </c>
      <c r="B175" s="302">
        <f>'A6 Exploitation'!D545</f>
        <v>0</v>
      </c>
      <c r="C175" s="302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1" t="s">
        <v>350</v>
      </c>
      <c r="C178" s="301"/>
      <c r="J178" s="77" t="str">
        <f>D18</f>
        <v>MENZAH 9</v>
      </c>
    </row>
    <row r="179" spans="1:10" ht="33" customHeight="1" x14ac:dyDescent="0.25">
      <c r="A179" s="86" t="s">
        <v>328</v>
      </c>
      <c r="B179" s="302">
        <f>'A1 Technique'!D199</f>
        <v>0.95258620689655171</v>
      </c>
      <c r="C179" s="302"/>
    </row>
    <row r="180" spans="1:10" ht="33" customHeight="1" x14ac:dyDescent="0.25">
      <c r="A180" s="85" t="s">
        <v>329</v>
      </c>
      <c r="B180" s="302">
        <f>'A2 Technique'!D199</f>
        <v>0</v>
      </c>
      <c r="C180" s="302"/>
    </row>
    <row r="181" spans="1:10" ht="33" customHeight="1" x14ac:dyDescent="0.25">
      <c r="A181" s="86" t="s">
        <v>330</v>
      </c>
      <c r="B181" s="302">
        <f>'A3 Technique'!D199</f>
        <v>0</v>
      </c>
      <c r="C181" s="302"/>
    </row>
    <row r="182" spans="1:10" ht="33" customHeight="1" x14ac:dyDescent="0.25">
      <c r="A182" s="86" t="s">
        <v>331</v>
      </c>
      <c r="B182" s="302">
        <f>'A4 Technique'!D199</f>
        <v>0</v>
      </c>
      <c r="C182" s="302"/>
    </row>
    <row r="183" spans="1:10" ht="33" customHeight="1" x14ac:dyDescent="0.25">
      <c r="A183" s="85" t="s">
        <v>332</v>
      </c>
      <c r="B183" s="302">
        <f>'A5 Technique'!D199</f>
        <v>0</v>
      </c>
      <c r="C183" s="302"/>
    </row>
    <row r="184" spans="1:10" ht="18" x14ac:dyDescent="0.25">
      <c r="A184" s="85" t="s">
        <v>333</v>
      </c>
      <c r="B184" s="302">
        <f>'A6 Technique'!D199</f>
        <v>0</v>
      </c>
      <c r="C184" s="30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MENZAH 9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ht="16.5" customHeight="1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'A5 Exploitation'!A8:F8</f>
        <v>MENZAH 9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'A5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'A5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'A5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MENZAH 9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ht="16.5" customHeight="1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'A6 Exploitation'!A8:F8</f>
        <v>MENZAH 9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'A6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'A6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'A6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500" zoomScale="84" zoomScaleSheetLayoutView="84" workbookViewId="0">
      <selection activeCell="D509" sqref="D50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MENZAH 9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 t="s">
        <v>408</v>
      </c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 t="s">
        <v>409</v>
      </c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>
        <v>43164</v>
      </c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0.93770491803278688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43164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47" t="s">
        <v>414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1</v>
      </c>
      <c r="C41" s="130"/>
      <c r="D41" s="251">
        <v>0.5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0.91666666666666663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0.9375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43164</v>
      </c>
      <c r="B49" s="124"/>
      <c r="C49" s="135"/>
      <c r="D49" s="124"/>
    </row>
    <row r="50" spans="1:7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416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0.98571428571428577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43164</v>
      </c>
      <c r="B106" s="124"/>
      <c r="C106" s="135"/>
      <c r="D106" s="124"/>
    </row>
    <row r="107" spans="1:7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148.5" x14ac:dyDescent="0.3">
      <c r="A146" s="191" t="s">
        <v>136</v>
      </c>
      <c r="B146" s="130">
        <v>1</v>
      </c>
      <c r="C146" s="150"/>
      <c r="D146" s="223" t="s">
        <v>419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 t="s">
        <v>420</v>
      </c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0.9375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0.98484848484848486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43164</v>
      </c>
      <c r="B161" s="124"/>
      <c r="C161" s="135"/>
      <c r="D161" s="127"/>
    </row>
    <row r="162" spans="1:7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3" x14ac:dyDescent="0.3">
      <c r="A169" s="7" t="s">
        <v>171</v>
      </c>
      <c r="B169" s="130">
        <v>1</v>
      </c>
      <c r="C169" s="130"/>
      <c r="D169" s="95" t="s">
        <v>425</v>
      </c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424</v>
      </c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 t="s">
        <v>420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0.96666666666666667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43164</v>
      </c>
      <c r="B208" s="124"/>
      <c r="C208" s="135"/>
      <c r="D208" s="124"/>
    </row>
    <row r="209" spans="1:7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 t="s">
        <v>430</v>
      </c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1</v>
      </c>
      <c r="C233" s="130"/>
      <c r="D233" s="157" t="s">
        <v>428</v>
      </c>
      <c r="E233" s="94"/>
      <c r="F233" s="204"/>
    </row>
    <row r="234" spans="1:7" x14ac:dyDescent="0.3">
      <c r="A234" s="4" t="s">
        <v>170</v>
      </c>
      <c r="B234" s="130">
        <v>1</v>
      </c>
      <c r="C234" s="130"/>
      <c r="D234" s="95" t="s">
        <v>433</v>
      </c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1</v>
      </c>
      <c r="C239" s="131"/>
      <c r="D239" s="95" t="s">
        <v>429</v>
      </c>
      <c r="E239" s="67"/>
      <c r="F239" s="204"/>
      <c r="G239" s="127"/>
    </row>
    <row r="240" spans="1:7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431</v>
      </c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0.8529411764705882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33" x14ac:dyDescent="0.3">
      <c r="A255" s="70" t="s">
        <v>143</v>
      </c>
      <c r="B255" s="130">
        <v>1</v>
      </c>
      <c r="C255" s="130"/>
      <c r="D255" s="138" t="s">
        <v>438</v>
      </c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33" x14ac:dyDescent="0.3">
      <c r="A258" s="55" t="s">
        <v>386</v>
      </c>
      <c r="B258" s="130" t="s">
        <v>32</v>
      </c>
      <c r="C258" s="131"/>
      <c r="D258" s="147" t="s">
        <v>427</v>
      </c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0.95833333333333337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0.92307692307692313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43164</v>
      </c>
      <c r="B269" s="124"/>
      <c r="C269" s="135"/>
      <c r="D269" s="124"/>
      <c r="F269" s="206"/>
      <c r="G269" s="214"/>
    </row>
    <row r="270" spans="1:7" s="16" customForma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43164</v>
      </c>
      <c r="B321" s="124"/>
      <c r="C321" s="135"/>
      <c r="D321" s="127"/>
    </row>
    <row r="322" spans="1:7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43164</v>
      </c>
      <c r="B361" s="124"/>
      <c r="C361" s="135"/>
      <c r="D361" s="124"/>
    </row>
    <row r="362" spans="1:7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ht="33" x14ac:dyDescent="0.3">
      <c r="A380" s="70" t="s">
        <v>225</v>
      </c>
      <c r="B380" s="130">
        <v>0</v>
      </c>
      <c r="C380" s="130"/>
      <c r="D380" s="95" t="s">
        <v>439</v>
      </c>
      <c r="E380" s="94"/>
      <c r="F380" s="204"/>
      <c r="G380" s="127"/>
    </row>
    <row r="381" spans="1:7" ht="33" x14ac:dyDescent="0.3">
      <c r="A381" s="8" t="s">
        <v>101</v>
      </c>
      <c r="B381" s="130">
        <v>1</v>
      </c>
      <c r="C381" s="280" t="str">
        <f>IF(B381=0, -5, "0")</f>
        <v>0</v>
      </c>
      <c r="D381" s="149" t="s">
        <v>440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410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 t="s">
        <v>441</v>
      </c>
      <c r="E384" s="94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442</v>
      </c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0.66666666666666663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0.82352941176470584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43164</v>
      </c>
      <c r="B394" s="124"/>
      <c r="C394" s="135"/>
      <c r="D394" s="127"/>
      <c r="G394" s="127"/>
    </row>
    <row r="395" spans="1:7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ht="33" x14ac:dyDescent="0.3">
      <c r="A412" s="4" t="s">
        <v>225</v>
      </c>
      <c r="B412" s="130">
        <v>1</v>
      </c>
      <c r="C412" s="130"/>
      <c r="D412" s="95" t="s">
        <v>444</v>
      </c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50.25" x14ac:dyDescent="0.35">
      <c r="A432" s="261" t="s">
        <v>107</v>
      </c>
      <c r="B432" s="130">
        <v>0</v>
      </c>
      <c r="C432" s="136">
        <f>IF(B432=0, -10, IF(B432=1, -5, "0"))</f>
        <v>-10</v>
      </c>
      <c r="D432" s="95" t="s">
        <v>443</v>
      </c>
      <c r="E432" s="94" t="s">
        <v>411</v>
      </c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0.3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0.75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43164</v>
      </c>
      <c r="B447" s="124"/>
      <c r="C447" s="135"/>
      <c r="D447" s="124"/>
    </row>
    <row r="448" spans="1:7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446</v>
      </c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43164</v>
      </c>
      <c r="B484" s="124"/>
      <c r="C484" s="135"/>
      <c r="D484" s="124"/>
    </row>
    <row r="485" spans="1:7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43164</v>
      </c>
      <c r="B506" s="124"/>
      <c r="C506" s="135"/>
      <c r="D506" s="124"/>
    </row>
    <row r="507" spans="1:7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ht="33" x14ac:dyDescent="0.3">
      <c r="A509" s="6" t="s">
        <v>15</v>
      </c>
      <c r="B509" s="130">
        <v>1</v>
      </c>
      <c r="C509" s="130"/>
      <c r="D509" s="95" t="s">
        <v>447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0</v>
      </c>
      <c r="C512" s="140"/>
      <c r="D512" s="251">
        <v>0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5</v>
      </c>
    </row>
    <row r="514" spans="1:7" x14ac:dyDescent="0.3">
      <c r="A514" s="5" t="s">
        <v>35</v>
      </c>
      <c r="B514" s="132"/>
      <c r="C514" s="133"/>
      <c r="D514" s="134">
        <f>D513/(COUNT(B509:C512)*2)</f>
        <v>0.625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43164</v>
      </c>
      <c r="B517" s="124"/>
      <c r="C517" s="135"/>
      <c r="D517" s="124"/>
    </row>
    <row r="518" spans="1:7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448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1</v>
      </c>
      <c r="C529" s="140"/>
      <c r="D529" s="174" t="s">
        <v>449</v>
      </c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43164</v>
      </c>
      <c r="B537" s="124"/>
      <c r="C537" s="135"/>
      <c r="D537" s="124"/>
      <c r="G537" s="127"/>
    </row>
    <row r="538" spans="1:7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0.85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0.93770491803278688</v>
      </c>
    </row>
  </sheetData>
  <sheetProtection algorithmName="SHA-512" hashValue="l699lsHJ/+G0K8cFycfVqGrLHLZvoAP8rV6ZvItTQ/aRwKIr6PcY9sULnrDvf5LhdrWMcIzNiPOQWpfWfxTAQQ==" saltValue="eN3iS3YpxAxhEYO9Q6hM8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D190" sqref="D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'A1 Exploitation'!A8:F8</f>
        <v>MENZAH 9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 t="str">
        <f>'A1 Exploitation'!B9:F9</f>
        <v>Dr Hend KAMOUN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 t="str">
        <f>'A1 Exploitation'!B10:F10</f>
        <v>Chefs rayons et directeur magasin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'A1 Exploitation'!B11:F11</f>
        <v>43164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0.95258620689655171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ht="30.75" x14ac:dyDescent="0.3">
      <c r="A20" s="17" t="s">
        <v>151</v>
      </c>
      <c r="B20" s="94">
        <v>1</v>
      </c>
      <c r="C20" s="94"/>
      <c r="D20" s="96" t="s">
        <v>415</v>
      </c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0">
        <f>SUM(B17:C21)</f>
        <v>9</v>
      </c>
    </row>
    <row r="23" spans="1:7" x14ac:dyDescent="0.3">
      <c r="A23" s="335" t="s">
        <v>295</v>
      </c>
      <c r="B23" s="336"/>
      <c r="C23" s="337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12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7">
        <v>0.43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12</v>
      </c>
    </row>
    <row r="53" spans="1:7" x14ac:dyDescent="0.3">
      <c r="A53" s="335" t="s">
        <v>295</v>
      </c>
      <c r="B53" s="336"/>
      <c r="C53" s="337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14</v>
      </c>
    </row>
    <row r="64" spans="1:7" x14ac:dyDescent="0.3">
      <c r="A64" s="335" t="s">
        <v>295</v>
      </c>
      <c r="B64" s="336"/>
      <c r="C64" s="337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1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418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27</v>
      </c>
    </row>
    <row r="85" spans="1:7" x14ac:dyDescent="0.3">
      <c r="A85" s="335" t="s">
        <v>295</v>
      </c>
      <c r="B85" s="336"/>
      <c r="C85" s="337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422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421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27</v>
      </c>
    </row>
    <row r="103" spans="1:7" x14ac:dyDescent="0.3">
      <c r="A103" s="335" t="s">
        <v>295</v>
      </c>
      <c r="B103" s="336"/>
      <c r="C103" s="337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107" t="s">
        <v>432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412</v>
      </c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21</v>
      </c>
    </row>
    <row r="134" spans="1:7" x14ac:dyDescent="0.3">
      <c r="A134" s="335" t="s">
        <v>295</v>
      </c>
      <c r="B134" s="336"/>
      <c r="C134" s="337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129" t="s">
        <v>437</v>
      </c>
      <c r="E144" s="94"/>
      <c r="F144" s="94"/>
    </row>
    <row r="145" spans="1:7" ht="50.2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436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24</v>
      </c>
    </row>
    <row r="150" spans="1:7" x14ac:dyDescent="0.3">
      <c r="A150" s="335" t="s">
        <v>295</v>
      </c>
      <c r="B150" s="336"/>
      <c r="C150" s="337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116" t="s">
        <v>417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0">
        <f>SUM(B153:C160)</f>
        <v>15</v>
      </c>
    </row>
    <row r="162" spans="1:7" x14ac:dyDescent="0.3">
      <c r="A162" s="335" t="s">
        <v>295</v>
      </c>
      <c r="B162" s="336"/>
      <c r="C162" s="337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116" t="s">
        <v>435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1</v>
      </c>
      <c r="C168" s="94"/>
      <c r="D168" s="106" t="s">
        <v>434</v>
      </c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6</v>
      </c>
    </row>
    <row r="170" spans="1:7" x14ac:dyDescent="0.3">
      <c r="A170" s="335" t="s">
        <v>295</v>
      </c>
      <c r="B170" s="336"/>
      <c r="C170" s="337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8</v>
      </c>
    </row>
    <row r="178" spans="1:7" x14ac:dyDescent="0.3">
      <c r="A178" s="335" t="s">
        <v>295</v>
      </c>
      <c r="B178" s="336"/>
      <c r="C178" s="337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 t="s">
        <v>450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116" t="s">
        <v>423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7</v>
      </c>
    </row>
    <row r="187" spans="1:7" x14ac:dyDescent="0.3">
      <c r="A187" s="335" t="s">
        <v>295</v>
      </c>
      <c r="B187" s="336"/>
      <c r="C187" s="337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1</v>
      </c>
      <c r="C192" s="94"/>
      <c r="D192" s="94" t="s">
        <v>451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7</v>
      </c>
    </row>
    <row r="195" spans="1:6" x14ac:dyDescent="0.3">
      <c r="A195" s="335" t="s">
        <v>295</v>
      </c>
      <c r="B195" s="336"/>
      <c r="C195" s="337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0.95258620689655171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MENZAH 9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4"/>
      <c r="B508" s="41" t="s">
        <v>34</v>
      </c>
      <c r="C508" s="41" t="s">
        <v>33</v>
      </c>
      <c r="D508" s="349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4"/>
      <c r="B519" s="41" t="s">
        <v>34</v>
      </c>
      <c r="C519" s="41" t="s">
        <v>33</v>
      </c>
      <c r="D519" s="349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4"/>
      <c r="B539" s="41" t="s">
        <v>34</v>
      </c>
      <c r="C539" s="41" t="s">
        <v>33</v>
      </c>
      <c r="D539" s="349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'A2 Exploitation'!A8:F8</f>
        <v>MENZAH 9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'A2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'A2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'A2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0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0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MENZAH 9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'A3 Exploitation'!A8:F8</f>
        <v>MENZAH 9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'A3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'A3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'A3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92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91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91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91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91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91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91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91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91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92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91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91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91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MENZAH 9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ht="16.5" customHeight="1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e">
        <f>#REF!</f>
        <v>#REF!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'A4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'A4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'A4 Exploitation'!A8:F8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45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4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4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4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4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4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4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4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4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45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4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4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4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2018-07-11T14:24:44Z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