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CM Menzah 9\05-mai 2017\"/>
    </mc:Choice>
  </mc:AlternateContent>
  <bookViews>
    <workbookView xWindow="0" yWindow="0" windowWidth="20490" windowHeight="7065"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52511"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3" i="29" l="1"/>
  <c r="B182" i="29"/>
  <c r="B181" i="29"/>
  <c r="B180" i="29"/>
  <c r="B179" i="29"/>
  <c r="B174" i="29"/>
  <c r="B173" i="29"/>
  <c r="B172" i="29"/>
  <c r="B171" i="29"/>
  <c r="B170" i="29"/>
  <c r="B165" i="29"/>
  <c r="B164" i="29"/>
  <c r="B163" i="29"/>
  <c r="B162" i="29"/>
  <c r="B161" i="29"/>
  <c r="B156" i="29"/>
  <c r="B155" i="29"/>
  <c r="B154" i="29"/>
  <c r="B153" i="29"/>
  <c r="B152" i="29"/>
  <c r="B147" i="29"/>
  <c r="B146" i="29"/>
  <c r="B145" i="29"/>
  <c r="B144" i="29"/>
  <c r="B143" i="29"/>
  <c r="B138" i="29"/>
  <c r="B137" i="29"/>
  <c r="B136" i="29"/>
  <c r="B135" i="29"/>
  <c r="B134" i="29"/>
  <c r="B48" i="29"/>
  <c r="B47" i="29"/>
  <c r="B46" i="29"/>
  <c r="B45" i="29"/>
  <c r="B44" i="29"/>
  <c r="B39" i="29"/>
  <c r="B38" i="29"/>
  <c r="B37" i="29"/>
  <c r="B36" i="29"/>
  <c r="B35" i="29"/>
  <c r="B29" i="29"/>
  <c r="B28" i="29"/>
  <c r="B27" i="29"/>
  <c r="B26" i="29"/>
  <c r="B25" i="29"/>
  <c r="A8" i="16" l="1"/>
  <c r="B9" i="17" l="1"/>
  <c r="B8" i="17"/>
  <c r="C26" i="17"/>
  <c r="B10" i="17"/>
  <c r="D503" i="18" l="1"/>
  <c r="D503" i="22"/>
  <c r="D503" i="16" l="1"/>
  <c r="C51" i="16"/>
  <c r="D23" i="16"/>
  <c r="B10" i="21" l="1"/>
  <c r="B9" i="21"/>
  <c r="B8" i="21"/>
  <c r="B10" i="23"/>
  <c r="B9" i="23"/>
  <c r="B8" i="23"/>
  <c r="B10" i="27"/>
  <c r="B9" i="27"/>
  <c r="B8" i="27"/>
  <c r="B10" i="25"/>
  <c r="B9" i="25"/>
  <c r="B8" i="25"/>
  <c r="B10" i="19"/>
  <c r="B9" i="19"/>
  <c r="B8" i="19"/>
  <c r="D193" i="27"/>
  <c r="C190" i="27"/>
  <c r="D185" i="27"/>
  <c r="D186" i="27" s="1"/>
  <c r="D177" i="27"/>
  <c r="D176" i="27"/>
  <c r="C164" i="27"/>
  <c r="D168" i="27" s="1"/>
  <c r="D169" i="27" s="1"/>
  <c r="C156" i="27"/>
  <c r="C155" i="27"/>
  <c r="C154" i="27"/>
  <c r="C144" i="27"/>
  <c r="C143" i="27"/>
  <c r="C137" i="27"/>
  <c r="D148" i="27" s="1"/>
  <c r="D149" i="27" s="1"/>
  <c r="C131" i="27"/>
  <c r="C129" i="27"/>
  <c r="C127" i="27"/>
  <c r="C126" i="27"/>
  <c r="D132" i="27" s="1"/>
  <c r="D133" i="27" s="1"/>
  <c r="C115" i="27"/>
  <c r="C114" i="27"/>
  <c r="D117" i="27" s="1"/>
  <c r="D118" i="27" s="1"/>
  <c r="C111" i="27"/>
  <c r="C99" i="27"/>
  <c r="C98" i="27"/>
  <c r="C93" i="27"/>
  <c r="C92" i="27"/>
  <c r="C81" i="27"/>
  <c r="C79" i="27"/>
  <c r="C76" i="27"/>
  <c r="C75" i="27"/>
  <c r="C74" i="27"/>
  <c r="D83" i="27" s="1"/>
  <c r="D84" i="27" s="1"/>
  <c r="C60" i="27"/>
  <c r="C59" i="27"/>
  <c r="C55" i="27"/>
  <c r="D62" i="27" s="1"/>
  <c r="D63" i="27" s="1"/>
  <c r="C50" i="27"/>
  <c r="D51" i="27" s="1"/>
  <c r="D52" i="27" s="1"/>
  <c r="D41" i="27"/>
  <c r="D42" i="27" s="1"/>
  <c r="C36" i="27"/>
  <c r="C26" i="27"/>
  <c r="D32" i="27" s="1"/>
  <c r="D33" i="27" s="1"/>
  <c r="D22" i="27"/>
  <c r="D23" i="27" s="1"/>
  <c r="D193" i="25"/>
  <c r="C190" i="25"/>
  <c r="D186" i="25"/>
  <c r="D185" i="25"/>
  <c r="D177" i="25"/>
  <c r="D176" i="25"/>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D62" i="25" s="1"/>
  <c r="D63" i="25" s="1"/>
  <c r="C50" i="25"/>
  <c r="D51" i="25" s="1"/>
  <c r="D52" i="25" s="1"/>
  <c r="D41" i="25"/>
  <c r="D42" i="25" s="1"/>
  <c r="C36" i="25"/>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D62" i="23" s="1"/>
  <c r="D63" i="23" s="1"/>
  <c r="C55" i="23"/>
  <c r="C50" i="23"/>
  <c r="D51" i="23" s="1"/>
  <c r="D52" i="23" s="1"/>
  <c r="C36" i="23"/>
  <c r="D41" i="23" s="1"/>
  <c r="D42" i="23" s="1"/>
  <c r="C26" i="23"/>
  <c r="D32" i="23" s="1"/>
  <c r="D33" i="23" s="1"/>
  <c r="D22" i="23"/>
  <c r="D23" i="23" s="1"/>
  <c r="D193" i="21"/>
  <c r="C190" i="21"/>
  <c r="D186" i="21"/>
  <c r="D185" i="21"/>
  <c r="D177" i="21"/>
  <c r="D176" i="21"/>
  <c r="C164" i="21"/>
  <c r="D168" i="21" s="1"/>
  <c r="D169" i="21" s="1"/>
  <c r="C156" i="21"/>
  <c r="C155" i="21"/>
  <c r="D160" i="21" s="1"/>
  <c r="D161" i="21" s="1"/>
  <c r="C154" i="21"/>
  <c r="C144" i="21"/>
  <c r="C143" i="21"/>
  <c r="C137" i="21"/>
  <c r="C131" i="21"/>
  <c r="C129" i="21"/>
  <c r="C127" i="21"/>
  <c r="C126" i="21"/>
  <c r="C115" i="21"/>
  <c r="C114" i="21"/>
  <c r="D117" i="21" s="1"/>
  <c r="D118" i="21" s="1"/>
  <c r="C111" i="21"/>
  <c r="C99" i="21"/>
  <c r="C98" i="21"/>
  <c r="C93" i="21"/>
  <c r="C92" i="21"/>
  <c r="C81" i="21"/>
  <c r="C79" i="21"/>
  <c r="C76" i="21"/>
  <c r="C75" i="21"/>
  <c r="C74" i="21"/>
  <c r="C60" i="21"/>
  <c r="C59" i="21"/>
  <c r="C55" i="21"/>
  <c r="D62" i="21" s="1"/>
  <c r="D63" i="21" s="1"/>
  <c r="C50" i="21"/>
  <c r="D51" i="21" s="1"/>
  <c r="D52" i="21" s="1"/>
  <c r="D41" i="21"/>
  <c r="D42" i="21" s="1"/>
  <c r="C36" i="21"/>
  <c r="C26" i="21"/>
  <c r="D32" i="21" s="1"/>
  <c r="D33" i="21" s="1"/>
  <c r="D22" i="21"/>
  <c r="D23" i="21" s="1"/>
  <c r="D193" i="19"/>
  <c r="C190" i="19"/>
  <c r="D186" i="19"/>
  <c r="D185" i="19"/>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D41" i="19"/>
  <c r="D42" i="19" s="1"/>
  <c r="C36" i="19"/>
  <c r="C26" i="19"/>
  <c r="D32" i="19" s="1"/>
  <c r="D33" i="19" s="1"/>
  <c r="D22" i="19"/>
  <c r="D23" i="19" s="1"/>
  <c r="D503" i="26"/>
  <c r="C498" i="26"/>
  <c r="D500" i="26" s="1"/>
  <c r="C477" i="26"/>
  <c r="C476" i="26"/>
  <c r="D491" i="26" s="1"/>
  <c r="D492" i="26" s="1"/>
  <c r="C467" i="26"/>
  <c r="D470" i="26" s="1"/>
  <c r="D471" i="26" s="1"/>
  <c r="D461" i="26"/>
  <c r="D462" i="26" s="1"/>
  <c r="D448" i="26"/>
  <c r="D451" i="26" s="1"/>
  <c r="D452" i="26" s="1"/>
  <c r="D442" i="26"/>
  <c r="D443" i="26" s="1"/>
  <c r="C439" i="26"/>
  <c r="A436" i="26"/>
  <c r="C426" i="26"/>
  <c r="C423" i="26"/>
  <c r="C419" i="26"/>
  <c r="D415" i="26"/>
  <c r="D416" i="26" s="1"/>
  <c r="C413" i="26"/>
  <c r="A406" i="26"/>
  <c r="C396" i="26"/>
  <c r="C395" i="26"/>
  <c r="D399" i="26" s="1"/>
  <c r="C387" i="26"/>
  <c r="C384" i="26"/>
  <c r="D388" i="26" s="1"/>
  <c r="D389" i="26" s="1"/>
  <c r="C374" i="26"/>
  <c r="C369" i="26"/>
  <c r="D379" i="26" s="1"/>
  <c r="D380" i="26" s="1"/>
  <c r="C359" i="26"/>
  <c r="D363" i="26" s="1"/>
  <c r="D364" i="26" s="1"/>
  <c r="A353" i="26"/>
  <c r="C341" i="26"/>
  <c r="D346" i="26" s="1"/>
  <c r="C333" i="26"/>
  <c r="C331" i="26"/>
  <c r="C330" i="26"/>
  <c r="A325" i="26"/>
  <c r="C315" i="26"/>
  <c r="C311" i="26"/>
  <c r="C309" i="26"/>
  <c r="D302" i="26"/>
  <c r="D303" i="26" s="1"/>
  <c r="C300" i="26"/>
  <c r="A292" i="26"/>
  <c r="C279" i="26"/>
  <c r="C277" i="26"/>
  <c r="C271" i="26"/>
  <c r="C260" i="26"/>
  <c r="C256" i="26"/>
  <c r="C251" i="26"/>
  <c r="A249" i="26"/>
  <c r="C236" i="26"/>
  <c r="D242" i="26" s="1"/>
  <c r="C235" i="26"/>
  <c r="C224" i="26"/>
  <c r="C222" i="26"/>
  <c r="C214" i="26"/>
  <c r="C211" i="26"/>
  <c r="C204" i="26"/>
  <c r="C203" i="26"/>
  <c r="C195" i="26"/>
  <c r="A193" i="26"/>
  <c r="C180" i="26"/>
  <c r="C176" i="26"/>
  <c r="C174" i="26"/>
  <c r="C172" i="26"/>
  <c r="C160" i="26"/>
  <c r="D163" i="26" s="1"/>
  <c r="A153" i="26"/>
  <c r="C143" i="26"/>
  <c r="C141" i="26"/>
  <c r="C140" i="26"/>
  <c r="D146" i="26" s="1"/>
  <c r="C129" i="26"/>
  <c r="C127" i="26"/>
  <c r="C125" i="26"/>
  <c r="C121" i="26"/>
  <c r="D134" i="26" s="1"/>
  <c r="D135" i="26" s="1"/>
  <c r="C109" i="26"/>
  <c r="D110" i="26" s="1"/>
  <c r="D111" i="26" s="1"/>
  <c r="C107" i="26"/>
  <c r="A100" i="26"/>
  <c r="C87" i="26"/>
  <c r="D93" i="26" s="1"/>
  <c r="D94" i="26" s="1"/>
  <c r="C76" i="26"/>
  <c r="C75" i="26"/>
  <c r="C70" i="26"/>
  <c r="C64" i="26"/>
  <c r="C62" i="26"/>
  <c r="C53" i="26"/>
  <c r="C51" i="26"/>
  <c r="D54" i="26" s="1"/>
  <c r="D55" i="26" s="1"/>
  <c r="A44" i="26"/>
  <c r="C33" i="26"/>
  <c r="C28" i="26"/>
  <c r="D37" i="26" s="1"/>
  <c r="D23" i="26"/>
  <c r="D24" i="26" s="1"/>
  <c r="A17" i="26"/>
  <c r="A8" i="26"/>
  <c r="D503" i="24"/>
  <c r="D500" i="24"/>
  <c r="D501" i="24" s="1"/>
  <c r="C498" i="24"/>
  <c r="D491" i="24"/>
  <c r="D492" i="24" s="1"/>
  <c r="C477" i="24"/>
  <c r="C476" i="24"/>
  <c r="C467" i="24"/>
  <c r="D470" i="24" s="1"/>
  <c r="D471" i="24" s="1"/>
  <c r="D461" i="24"/>
  <c r="D462" i="24" s="1"/>
  <c r="D448" i="24"/>
  <c r="D449" i="24" s="1"/>
  <c r="D442" i="24"/>
  <c r="D451" i="24" s="1"/>
  <c r="D452" i="24" s="1"/>
  <c r="C439" i="24"/>
  <c r="A436" i="24"/>
  <c r="C426" i="24"/>
  <c r="C423" i="24"/>
  <c r="D429" i="24" s="1"/>
  <c r="C419" i="24"/>
  <c r="D415" i="24"/>
  <c r="D416" i="24" s="1"/>
  <c r="C413" i="24"/>
  <c r="A406" i="24"/>
  <c r="C396" i="24"/>
  <c r="C395" i="24"/>
  <c r="D399" i="24" s="1"/>
  <c r="C387" i="24"/>
  <c r="C384" i="24"/>
  <c r="D388" i="24" s="1"/>
  <c r="D389" i="24" s="1"/>
  <c r="C374" i="24"/>
  <c r="C369" i="24"/>
  <c r="D379" i="24" s="1"/>
  <c r="D380" i="24" s="1"/>
  <c r="C359" i="24"/>
  <c r="D363" i="24" s="1"/>
  <c r="D364" i="24" s="1"/>
  <c r="A353" i="24"/>
  <c r="C341" i="24"/>
  <c r="D346" i="24" s="1"/>
  <c r="D349" i="24" s="1"/>
  <c r="D350" i="24" s="1"/>
  <c r="C333" i="24"/>
  <c r="C331" i="24"/>
  <c r="D336" i="24" s="1"/>
  <c r="D337" i="24" s="1"/>
  <c r="C330" i="24"/>
  <c r="A325" i="24"/>
  <c r="C315" i="24"/>
  <c r="C311" i="24"/>
  <c r="D318" i="24" s="1"/>
  <c r="C309" i="24"/>
  <c r="D302" i="24"/>
  <c r="D303" i="24" s="1"/>
  <c r="C300" i="24"/>
  <c r="A292" i="24"/>
  <c r="C279" i="24"/>
  <c r="C277" i="24"/>
  <c r="C271" i="24"/>
  <c r="C260" i="24"/>
  <c r="C256" i="24"/>
  <c r="C251" i="24"/>
  <c r="A249" i="24"/>
  <c r="C236" i="24"/>
  <c r="C235" i="24"/>
  <c r="C224" i="24"/>
  <c r="C222" i="24"/>
  <c r="C214" i="24"/>
  <c r="C211" i="24"/>
  <c r="C204" i="24"/>
  <c r="C203" i="24"/>
  <c r="C195" i="24"/>
  <c r="D206" i="24" s="1"/>
  <c r="D207" i="24" s="1"/>
  <c r="A193" i="24"/>
  <c r="C180" i="24"/>
  <c r="C176" i="24"/>
  <c r="C174" i="24"/>
  <c r="C172" i="24"/>
  <c r="C160" i="24"/>
  <c r="D163" i="24" s="1"/>
  <c r="A153" i="24"/>
  <c r="C143" i="24"/>
  <c r="C141" i="24"/>
  <c r="C140" i="24"/>
  <c r="C129" i="24"/>
  <c r="C127" i="24"/>
  <c r="C125" i="24"/>
  <c r="C121" i="24"/>
  <c r="C109" i="24"/>
  <c r="C107" i="24"/>
  <c r="D110" i="24" s="1"/>
  <c r="D111" i="24" s="1"/>
  <c r="A100" i="24"/>
  <c r="C87" i="24"/>
  <c r="D93" i="24" s="1"/>
  <c r="D94" i="24" s="1"/>
  <c r="C76" i="24"/>
  <c r="C75" i="24"/>
  <c r="C70" i="24"/>
  <c r="C64" i="24"/>
  <c r="C62" i="24"/>
  <c r="D81" i="24" s="1"/>
  <c r="C53" i="24"/>
  <c r="C51" i="24"/>
  <c r="D54" i="24" s="1"/>
  <c r="D55" i="24" s="1"/>
  <c r="A44" i="24"/>
  <c r="C33" i="24"/>
  <c r="C28" i="24"/>
  <c r="D37" i="24" s="1"/>
  <c r="D23" i="24"/>
  <c r="D24" i="24" s="1"/>
  <c r="A17" i="24"/>
  <c r="A8" i="24"/>
  <c r="C498" i="22"/>
  <c r="D500" i="22" s="1"/>
  <c r="C477" i="22"/>
  <c r="D491" i="22" s="1"/>
  <c r="D492" i="22" s="1"/>
  <c r="C476" i="22"/>
  <c r="D470" i="22"/>
  <c r="D471" i="22" s="1"/>
  <c r="C467" i="22"/>
  <c r="D461" i="22"/>
  <c r="D462" i="22" s="1"/>
  <c r="D448" i="22"/>
  <c r="C439" i="22"/>
  <c r="D442" i="22" s="1"/>
  <c r="D443" i="22" s="1"/>
  <c r="A436" i="22"/>
  <c r="C426" i="22"/>
  <c r="C423" i="22"/>
  <c r="C419" i="22"/>
  <c r="C413" i="22"/>
  <c r="D415" i="22" s="1"/>
  <c r="D416" i="22" s="1"/>
  <c r="A406" i="22"/>
  <c r="C396" i="22"/>
  <c r="C395" i="22"/>
  <c r="D399" i="22" s="1"/>
  <c r="C387" i="22"/>
  <c r="C384" i="22"/>
  <c r="D388" i="22" s="1"/>
  <c r="D389" i="22" s="1"/>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D206" i="22"/>
  <c r="D207" i="22" s="1"/>
  <c r="C204" i="22"/>
  <c r="C203" i="22"/>
  <c r="C195" i="22"/>
  <c r="A193" i="22"/>
  <c r="C180" i="22"/>
  <c r="C176" i="22"/>
  <c r="C174" i="22"/>
  <c r="C172" i="22"/>
  <c r="D186" i="22" s="1"/>
  <c r="D187" i="22" s="1"/>
  <c r="C160" i="22"/>
  <c r="D163" i="22" s="1"/>
  <c r="A153" i="22"/>
  <c r="C143" i="22"/>
  <c r="C141" i="22"/>
  <c r="C140" i="22"/>
  <c r="D146" i="22" s="1"/>
  <c r="C129" i="22"/>
  <c r="C127" i="22"/>
  <c r="C125" i="22"/>
  <c r="C121" i="22"/>
  <c r="C109" i="22"/>
  <c r="C107" i="22"/>
  <c r="A100" i="22"/>
  <c r="C87" i="22"/>
  <c r="D93" i="22" s="1"/>
  <c r="D94" i="22" s="1"/>
  <c r="C76" i="22"/>
  <c r="C75" i="22"/>
  <c r="C70" i="22"/>
  <c r="C64" i="22"/>
  <c r="C62" i="22"/>
  <c r="D54" i="22"/>
  <c r="D55" i="22" s="1"/>
  <c r="C53" i="22"/>
  <c r="C51" i="22"/>
  <c r="A44" i="22"/>
  <c r="C33" i="22"/>
  <c r="D37" i="22" s="1"/>
  <c r="C28" i="22"/>
  <c r="D23" i="22"/>
  <c r="D24" i="22" s="1"/>
  <c r="A17" i="22"/>
  <c r="A8" i="22"/>
  <c r="D503" i="20"/>
  <c r="C498" i="20"/>
  <c r="D500" i="20" s="1"/>
  <c r="C477" i="20"/>
  <c r="C476" i="20"/>
  <c r="D491" i="20" s="1"/>
  <c r="D492" i="20" s="1"/>
  <c r="D470" i="20"/>
  <c r="D471" i="20" s="1"/>
  <c r="C467" i="20"/>
  <c r="D461" i="20"/>
  <c r="D462" i="20" s="1"/>
  <c r="D448" i="20"/>
  <c r="C439" i="20"/>
  <c r="D442" i="20" s="1"/>
  <c r="D443" i="20" s="1"/>
  <c r="A436" i="20"/>
  <c r="C426" i="20"/>
  <c r="D429" i="20" s="1"/>
  <c r="C423" i="20"/>
  <c r="C419" i="20"/>
  <c r="C413" i="20"/>
  <c r="D415" i="20" s="1"/>
  <c r="D416" i="20" s="1"/>
  <c r="A406" i="20"/>
  <c r="C396" i="20"/>
  <c r="C395" i="20"/>
  <c r="C387" i="20"/>
  <c r="C384" i="20"/>
  <c r="C374" i="20"/>
  <c r="C369" i="20"/>
  <c r="C359" i="20"/>
  <c r="D363" i="20" s="1"/>
  <c r="D364" i="20" s="1"/>
  <c r="A353" i="20"/>
  <c r="D346" i="20"/>
  <c r="C341" i="20"/>
  <c r="C333" i="20"/>
  <c r="D336" i="20" s="1"/>
  <c r="D337" i="20" s="1"/>
  <c r="C331" i="20"/>
  <c r="C330" i="20"/>
  <c r="A325" i="20"/>
  <c r="C315" i="20"/>
  <c r="D318" i="20" s="1"/>
  <c r="C311" i="20"/>
  <c r="C309" i="20"/>
  <c r="C300" i="20"/>
  <c r="D302" i="20" s="1"/>
  <c r="D303" i="20" s="1"/>
  <c r="A292" i="20"/>
  <c r="C279" i="20"/>
  <c r="C277" i="20"/>
  <c r="C271" i="20"/>
  <c r="D285" i="20" s="1"/>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D110" i="20"/>
  <c r="D111" i="20" s="1"/>
  <c r="C109" i="20"/>
  <c r="C107" i="20"/>
  <c r="A100" i="20"/>
  <c r="C87" i="20"/>
  <c r="D93" i="20" s="1"/>
  <c r="D94" i="20" s="1"/>
  <c r="C76" i="20"/>
  <c r="C75" i="20"/>
  <c r="C70" i="20"/>
  <c r="C64" i="20"/>
  <c r="C62" i="20"/>
  <c r="C53" i="20"/>
  <c r="C51" i="20"/>
  <c r="A44" i="20"/>
  <c r="C33" i="20"/>
  <c r="D37" i="20" s="1"/>
  <c r="D38" i="20" s="1"/>
  <c r="C28" i="20"/>
  <c r="D23" i="20"/>
  <c r="D24" i="20" s="1"/>
  <c r="A17" i="20"/>
  <c r="A8" i="20"/>
  <c r="C498" i="18"/>
  <c r="D500" i="18" s="1"/>
  <c r="C477" i="18"/>
  <c r="C476" i="18"/>
  <c r="C467" i="18"/>
  <c r="D470" i="18" s="1"/>
  <c r="D471" i="18" s="1"/>
  <c r="D461" i="18"/>
  <c r="D462" i="18"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D346" i="18"/>
  <c r="C341" i="18"/>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54" i="20" l="1"/>
  <c r="D55" i="20" s="1"/>
  <c r="D134" i="20"/>
  <c r="D135" i="20" s="1"/>
  <c r="D146" i="20"/>
  <c r="D379" i="20"/>
  <c r="D380" i="20" s="1"/>
  <c r="D399" i="20"/>
  <c r="D81" i="22"/>
  <c r="D110" i="22"/>
  <c r="D111" i="22" s="1"/>
  <c r="D229" i="22"/>
  <c r="D230" i="22" s="1"/>
  <c r="D242" i="22"/>
  <c r="D263" i="22"/>
  <c r="D264" i="22" s="1"/>
  <c r="D318" i="22"/>
  <c r="D336" i="22"/>
  <c r="D337" i="22" s="1"/>
  <c r="D451" i="22"/>
  <c r="D452" i="22" s="1"/>
  <c r="D285" i="24"/>
  <c r="D443" i="24"/>
  <c r="D186" i="26"/>
  <c r="D187" i="26" s="1"/>
  <c r="D229" i="26"/>
  <c r="D230" i="26" s="1"/>
  <c r="D160" i="23"/>
  <c r="D161" i="23" s="1"/>
  <c r="D160" i="25"/>
  <c r="D161" i="25" s="1"/>
  <c r="D101" i="27"/>
  <c r="D102" i="27" s="1"/>
  <c r="D134" i="22"/>
  <c r="D135" i="22" s="1"/>
  <c r="D134" i="24"/>
  <c r="D135" i="24" s="1"/>
  <c r="D146" i="24"/>
  <c r="D81" i="26"/>
  <c r="D206" i="26"/>
  <c r="D207" i="26" s="1"/>
  <c r="D263" i="26"/>
  <c r="D264" i="26" s="1"/>
  <c r="D83" i="21"/>
  <c r="D84" i="21" s="1"/>
  <c r="D132" i="21"/>
  <c r="D133" i="21" s="1"/>
  <c r="D148" i="21"/>
  <c r="D149" i="21" s="1"/>
  <c r="D83" i="23"/>
  <c r="D84" i="23" s="1"/>
  <c r="D132" i="23"/>
  <c r="D133" i="23" s="1"/>
  <c r="D148" i="23"/>
  <c r="D149" i="23" s="1"/>
  <c r="D83" i="25"/>
  <c r="D84" i="25" s="1"/>
  <c r="D132" i="25"/>
  <c r="D133" i="25" s="1"/>
  <c r="D148" i="25"/>
  <c r="D149" i="25" s="1"/>
  <c r="D186" i="20"/>
  <c r="D187" i="20" s="1"/>
  <c r="D229" i="20"/>
  <c r="D230" i="20" s="1"/>
  <c r="D81" i="20"/>
  <c r="D206" i="20"/>
  <c r="D207" i="20" s="1"/>
  <c r="D242" i="20"/>
  <c r="D263" i="20"/>
  <c r="D264" i="20" s="1"/>
  <c r="D388" i="20"/>
  <c r="D389" i="20" s="1"/>
  <c r="D285" i="22"/>
  <c r="D429" i="22"/>
  <c r="D186" i="24"/>
  <c r="D187" i="24" s="1"/>
  <c r="D229" i="24"/>
  <c r="D230" i="24" s="1"/>
  <c r="D242" i="24"/>
  <c r="D263" i="24"/>
  <c r="D264" i="24" s="1"/>
  <c r="D285" i="26"/>
  <c r="D318" i="26"/>
  <c r="D336" i="26"/>
  <c r="D337" i="26" s="1"/>
  <c r="D429" i="26"/>
  <c r="D101" i="21"/>
  <c r="D102" i="21" s="1"/>
  <c r="D101" i="23"/>
  <c r="D102" i="23" s="1"/>
  <c r="D117" i="23"/>
  <c r="D118" i="23" s="1"/>
  <c r="D101" i="25"/>
  <c r="D102" i="25" s="1"/>
  <c r="D117" i="25"/>
  <c r="D118" i="25" s="1"/>
  <c r="D160" i="27"/>
  <c r="D161" i="27" s="1"/>
  <c r="D160" i="19"/>
  <c r="D161" i="19" s="1"/>
  <c r="D491" i="18"/>
  <c r="D492" i="18" s="1"/>
  <c r="D451" i="18"/>
  <c r="D452" i="18" s="1"/>
  <c r="D429" i="18"/>
  <c r="D432" i="18" s="1"/>
  <c r="D433" i="18" s="1"/>
  <c r="D62" i="19"/>
  <c r="D63" i="19" s="1"/>
  <c r="D399" i="18"/>
  <c r="D388" i="18"/>
  <c r="D389" i="18" s="1"/>
  <c r="D379" i="18"/>
  <c r="D380" i="18" s="1"/>
  <c r="D336" i="18"/>
  <c r="D337" i="18" s="1"/>
  <c r="D318" i="18"/>
  <c r="D321" i="18" s="1"/>
  <c r="D322" i="18" s="1"/>
  <c r="D148" i="19"/>
  <c r="D149" i="19" s="1"/>
  <c r="D285" i="18"/>
  <c r="D286" i="18" s="1"/>
  <c r="D263" i="18"/>
  <c r="D264" i="18" s="1"/>
  <c r="D132" i="19"/>
  <c r="D133" i="19" s="1"/>
  <c r="D242" i="18"/>
  <c r="D243" i="18" s="1"/>
  <c r="D229" i="18"/>
  <c r="D230" i="18" s="1"/>
  <c r="D206" i="18"/>
  <c r="D207" i="18" s="1"/>
  <c r="D117" i="19"/>
  <c r="D118" i="19" s="1"/>
  <c r="D186" i="18"/>
  <c r="D187" i="18" s="1"/>
  <c r="D101" i="19"/>
  <c r="D102" i="19" s="1"/>
  <c r="D146" i="18"/>
  <c r="D147" i="18" s="1"/>
  <c r="D134" i="18"/>
  <c r="D135" i="18" s="1"/>
  <c r="D110" i="18"/>
  <c r="D111" i="18" s="1"/>
  <c r="D83" i="19"/>
  <c r="D84" i="19" s="1"/>
  <c r="D81" i="18"/>
  <c r="D82" i="18" s="1"/>
  <c r="D54" i="18"/>
  <c r="D55" i="18" s="1"/>
  <c r="D37" i="18"/>
  <c r="D40" i="18" s="1"/>
  <c r="D41" i="18" s="1"/>
  <c r="D40" i="24"/>
  <c r="D41" i="24" s="1"/>
  <c r="D40" i="26"/>
  <c r="D41" i="26" s="1"/>
  <c r="D197" i="27"/>
  <c r="D198" i="27" s="1"/>
  <c r="B11" i="27" s="1"/>
  <c r="D194" i="27"/>
  <c r="D197" i="25"/>
  <c r="D198" i="25" s="1"/>
  <c r="B11" i="25" s="1"/>
  <c r="D194" i="25"/>
  <c r="D197" i="23"/>
  <c r="D198" i="23" s="1"/>
  <c r="B11" i="23" s="1"/>
  <c r="D194" i="23"/>
  <c r="D197" i="21"/>
  <c r="D198" i="21" s="1"/>
  <c r="B11" i="21" s="1"/>
  <c r="D194" i="21"/>
  <c r="D194" i="19"/>
  <c r="D245" i="26"/>
  <c r="D246" i="26" s="1"/>
  <c r="D243" i="26"/>
  <c r="D286" i="26"/>
  <c r="D288" i="26"/>
  <c r="D289" i="26" s="1"/>
  <c r="D321" i="26"/>
  <c r="D322" i="26" s="1"/>
  <c r="D319" i="26"/>
  <c r="D432" i="26"/>
  <c r="D433" i="26" s="1"/>
  <c r="D430" i="26"/>
  <c r="D501" i="26"/>
  <c r="D96" i="26"/>
  <c r="D97" i="26" s="1"/>
  <c r="D82" i="26"/>
  <c r="D147" i="26"/>
  <c r="D149" i="26"/>
  <c r="D150" i="26" s="1"/>
  <c r="D164" i="26"/>
  <c r="D189" i="26"/>
  <c r="D190" i="26" s="1"/>
  <c r="D400" i="26"/>
  <c r="D402" i="26"/>
  <c r="D403" i="26" s="1"/>
  <c r="D38" i="26"/>
  <c r="D347" i="26"/>
  <c r="D449" i="26"/>
  <c r="D286" i="24"/>
  <c r="D288" i="24"/>
  <c r="D289" i="24" s="1"/>
  <c r="D245" i="24"/>
  <c r="D246" i="24" s="1"/>
  <c r="D243" i="24"/>
  <c r="D147" i="24"/>
  <c r="D149" i="24"/>
  <c r="D150" i="24" s="1"/>
  <c r="D164" i="24"/>
  <c r="D189" i="24"/>
  <c r="D190" i="24" s="1"/>
  <c r="D400" i="24"/>
  <c r="D402" i="24"/>
  <c r="D403" i="24" s="1"/>
  <c r="D96" i="24"/>
  <c r="D97" i="24" s="1"/>
  <c r="D82" i="24"/>
  <c r="D321" i="24"/>
  <c r="D322" i="24" s="1"/>
  <c r="D319" i="24"/>
  <c r="D432" i="24"/>
  <c r="D433" i="24" s="1"/>
  <c r="D430" i="24"/>
  <c r="D38" i="24"/>
  <c r="D347" i="24"/>
  <c r="D288" i="22"/>
  <c r="D289" i="22" s="1"/>
  <c r="D286" i="22"/>
  <c r="D349" i="22"/>
  <c r="D350" i="22" s="1"/>
  <c r="D347" i="22"/>
  <c r="D40" i="22"/>
  <c r="D41" i="22" s="1"/>
  <c r="D38" i="22"/>
  <c r="D501" i="22"/>
  <c r="D402" i="22"/>
  <c r="D403" i="22" s="1"/>
  <c r="D400" i="22"/>
  <c r="D164" i="22"/>
  <c r="D189" i="22"/>
  <c r="D190" i="22" s="1"/>
  <c r="D432" i="22"/>
  <c r="D433" i="22" s="1"/>
  <c r="D430" i="22"/>
  <c r="D82" i="22"/>
  <c r="D96" i="22"/>
  <c r="D97" i="22" s="1"/>
  <c r="D149" i="22"/>
  <c r="D150" i="22" s="1"/>
  <c r="D243" i="22"/>
  <c r="D245" i="22"/>
  <c r="D246" i="22" s="1"/>
  <c r="D319" i="22"/>
  <c r="D321" i="22"/>
  <c r="D322" i="22" s="1"/>
  <c r="D147" i="22"/>
  <c r="D449" i="22"/>
  <c r="D321" i="20"/>
  <c r="D322" i="20" s="1"/>
  <c r="D319" i="20"/>
  <c r="D432" i="20"/>
  <c r="D433" i="20" s="1"/>
  <c r="D430" i="20"/>
  <c r="D149" i="20"/>
  <c r="D150" i="20" s="1"/>
  <c r="D147" i="20"/>
  <c r="D349" i="20"/>
  <c r="D350" i="20" s="1"/>
  <c r="D501" i="20"/>
  <c r="D286" i="20"/>
  <c r="D288" i="20"/>
  <c r="D289" i="20" s="1"/>
  <c r="D189" i="20"/>
  <c r="D190" i="20" s="1"/>
  <c r="D164" i="20"/>
  <c r="D400" i="20"/>
  <c r="D402" i="20"/>
  <c r="D403" i="20" s="1"/>
  <c r="D96" i="20"/>
  <c r="D97" i="20" s="1"/>
  <c r="D82" i="20"/>
  <c r="D245" i="20"/>
  <c r="D246" i="20" s="1"/>
  <c r="D243" i="20"/>
  <c r="D451" i="20"/>
  <c r="D452" i="20" s="1"/>
  <c r="D347" i="20"/>
  <c r="D40" i="20"/>
  <c r="D41" i="20" s="1"/>
  <c r="D449" i="20"/>
  <c r="D501" i="18"/>
  <c r="D164" i="18"/>
  <c r="D189" i="18"/>
  <c r="D190" i="18" s="1"/>
  <c r="D400" i="18"/>
  <c r="D347" i="18"/>
  <c r="D449" i="18"/>
  <c r="D349" i="26" l="1"/>
  <c r="D350" i="26" s="1"/>
  <c r="D430" i="18"/>
  <c r="D402" i="18"/>
  <c r="D403" i="18" s="1"/>
  <c r="B125" i="29" s="1"/>
  <c r="D349" i="18"/>
  <c r="D350" i="18" s="1"/>
  <c r="B116" i="29" s="1"/>
  <c r="D319" i="18"/>
  <c r="D288" i="18"/>
  <c r="D289" i="18" s="1"/>
  <c r="B98" i="29" s="1"/>
  <c r="D245" i="18"/>
  <c r="D246" i="18" s="1"/>
  <c r="B89" i="29" s="1"/>
  <c r="D197" i="19"/>
  <c r="D198" i="19" s="1"/>
  <c r="B11" i="19" s="1"/>
  <c r="D149" i="18"/>
  <c r="D150" i="18" s="1"/>
  <c r="B71" i="29" s="1"/>
  <c r="D96" i="18"/>
  <c r="D97" i="18" s="1"/>
  <c r="D38" i="18"/>
  <c r="D504" i="26"/>
  <c r="D505" i="26" s="1"/>
  <c r="B12" i="26" s="1"/>
  <c r="D504" i="24"/>
  <c r="D505" i="24" s="1"/>
  <c r="B12" i="24" s="1"/>
  <c r="D504" i="22"/>
  <c r="D505" i="22" s="1"/>
  <c r="B12" i="22" s="1"/>
  <c r="D504" i="20"/>
  <c r="D505" i="20" s="1"/>
  <c r="B12" i="20" s="1"/>
  <c r="B53" i="29"/>
  <c r="B93" i="29"/>
  <c r="B75" i="29"/>
  <c r="B128" i="29"/>
  <c r="B101" i="29"/>
  <c r="B100" i="29"/>
  <c r="B55" i="29"/>
  <c r="B99" i="29"/>
  <c r="B126" i="29"/>
  <c r="B80" i="29"/>
  <c r="B107" i="29"/>
  <c r="B192" i="29"/>
  <c r="B191" i="29"/>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B188" i="29" l="1"/>
  <c r="D504" i="18"/>
  <c r="D505" i="18" s="1"/>
  <c r="B12" i="18"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C190" i="17" l="1"/>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<sst xmlns="http://schemas.openxmlformats.org/spreadsheetml/2006/main" count="4547" uniqueCount="601">
  <si>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</si>
  <si>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</si>
  <si>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</si>
  <si>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</si>
  <si>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</si>
  <si>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</si>
  <si>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</si>
  <si>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</si>
  <si>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</si>
  <si>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</si>
  <si>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</si>
  <si>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</si>
  <si>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</si>
  <si>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</si>
  <si>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</si>
  <si>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</si>
  <si>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</si>
  <si>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</si>
  <si>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</si>
  <si>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</si>
  <si>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</si>
  <si>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</si>
  <si>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</si>
  <si>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</si>
  <si>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</si>
  <si>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</si>
  <si>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</si>
  <si>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</si>
  <si>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</si>
  <si>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</si>
  <si>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</si>
  <si>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</si>
  <si>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</si>
  <si>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</si>
  <si>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</si>
  <si>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</si>
  <si>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</si>
  <si>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</si>
  <si>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</si>
  <si>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</si>
  <si>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</si>
  <si>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</si>
  <si>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</si>
  <si>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</si>
  <si>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</si>
  <si>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</si>
  <si>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</si>
  <si>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</si>
  <si>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</si>
  <si>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</si>
  <si>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</si>
  <si>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</si>
  <si>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</si>
  <si>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</si>
  <si>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</si>
  <si>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</si>
  <si>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</si>
  <si>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</si>
  <si>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</si>
  <si>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</si>
  <si>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</si>
  <si>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</si>
  <si>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</si>
  <si>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</si>
  <si>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</si>
  <si>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</si>
  <si>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</si>
  <si>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</si>
  <si>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</si>
  <si>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</si>
  <si>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</si>
  <si>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</si>
  <si>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</si>
  <si>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</si>
  <si>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</si>
  <si>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</si>
  <si>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</si>
  <si>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</si>
  <si>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</si>
  <si>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</si>
  <si>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</si>
  <si>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</si>
  <si>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</si>
  <si>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</si>
  <si>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</si>
  <si>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</si>
  <si>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</si>
  <si>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</si>
  <si>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</si>
  <si>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</si>
  <si>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</si>
  <si>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</si>
  <si>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</si>
  <si>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</si>
  <si>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</si>
  <si>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</si>
  <si>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</si>
  <si>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</si>
  <si>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</si>
  <si>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</si>
  <si>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</si>
  <si>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</si>
  <si>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</si>
  <si>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</si>
  <si>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</si>
  <si>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</si>
  <si>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</si>
  <si>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</si>
  <si>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</si>
  <si>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</si>
  <si>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</si>
  <si>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</si>
  <si>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</si>
  <si>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</si>
  <si>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</si>
  <si>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</si>
  <si>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</si>
  <si>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</si>
  <si>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</si>
  <si>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</si>
  <si>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</si>
  <si>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</si>
  <si>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</si>
  <si>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</si>
  <si>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</si>
  <si>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</si>
  <si>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</si>
  <si>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</si>
  <si>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</si>
  <si>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</si>
  <si>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</si>
  <si>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</si>
  <si>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</si>
  <si>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</si>
  <si>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</si>
  <si>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</si>
  <si>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</si>
  <si>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</si>
  <si>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</si>
  <si>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</si>
  <si>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</si>
  <si>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</si>
  <si>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</si>
  <si>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</si>
  <si>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</si>
  <si>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</si>
  <si>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</si>
  <si>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</si>
  <si>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</si>
  <si>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</si>
  <si>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</si>
  <si>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</si>
  <si>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</si>
  <si>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</si>
  <si>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</si>
  <si>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</si>
  <si>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</si>
  <si>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</si>
  <si>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</si>
  <si>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</si>
  <si>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</si>
  <si>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</si>
  <si>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</si>
  <si>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</si>
  <si>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</si>
  <si>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</si>
  <si>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</si>
  <si>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</si>
  <si>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</si>
  <si>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</si>
  <si>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</si>
  <si>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</si>
  <si>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</si>
  <si>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</si>
  <si>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</si>
  <si>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</si>
  <si>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</si>
  <si>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</si>
  <si>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</si>
  <si>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</si>
  <si>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</si>
  <si>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</si>
  <si>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</si>
  <si>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</si>
  <si>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</si>
  <si>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</si>
  <si>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</si>
  <si>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</si>
  <si>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</si>
  <si>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</si>
  <si>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</si>
  <si>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</si>
  <si>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</si>
  <si>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</si>
  <si>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</si>
  <si>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</si>
  <si>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</si>
  <si>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</si>
  <si>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</si>
  <si>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</si>
  <si>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</si>
  <si>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</si>
  <si>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</si>
  <si>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</si>
  <si>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</si>
  <si>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</si>
  <si>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</si>
  <si>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</si>
  <si>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</si>
  <si>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</si>
  <si>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</si>
  <si>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</si>
  <si>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</si>
  <si>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</si>
  <si>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</si>
  <si>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</si>
  <si>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</si>
  <si>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</si>
  <si>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</si>
  <si>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</si>
  <si>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</si>
  <si>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</si>
  <si>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</si>
  <si>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</si>
  <si>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</si>
  <si>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</si>
  <si>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</si>
  <si>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</si>
  <si>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</si>
  <si>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</si>
  <si>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</si>
  <si>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</si>
  <si>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</si>
  <si>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</si>
  <si>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</si>
  <si>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</si>
  <si>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</si>
  <si>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</si>
  <si>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</si>
  <si>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</si>
  <si>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</si>
  <si>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</si>
  <si>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</si>
  <si>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</si>
  <si>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</si>
  <si>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</si>
  <si>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</si>
  <si>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</si>
  <si>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</si>
  <si>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</si>
  <si>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</si>
  <si>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</si>
  <si>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</si>
  <si>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</si>
  <si>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</si>
  <si>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</si>
  <si>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</si>
  <si>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</si>
  <si>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</si>
  <si>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</si>
  <si>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</si>
  <si>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</si>
  <si>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</si>
  <si>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</si>
  <si>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</si>
  <si>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</si>
  <si>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</si>
  <si>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</si>
  <si>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</si>
  <si>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</si>
  <si>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</si>
  <si>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</si>
  <si>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</si>
  <si>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</si>
  <si>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</si>
  <si>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</si>
  <si>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</si>
  <si>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</si>
  <si>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</si>
  <si>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</si>
  <si>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</si>
  <si>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</si>
  <si>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</si>
  <si>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</si>
  <si>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</si>
  <si>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</si>
  <si>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</si>
  <si>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</si>
  <si>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</si>
  <si>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</si>
  <si>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</si>
  <si>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</si>
  <si>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</si>
  <si>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</si>
  <si>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</si>
  <si>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</si>
  <si>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</si>
  <si>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</si>
  <si>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</si>
  <si>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</si>
  <si>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</si>
  <si>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</si>
  <si>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</si>
  <si>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</si>
  <si>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</si>
  <si>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</si>
  <si>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</si>
  <si>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</si>
  <si>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</si>
  <si>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</si>
  <si>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</si>
  <si>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</si>
  <si>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</si>
  <si>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</si>
  <si>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</si>
  <si>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</si>
  <si>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</si>
  <si>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</si>
  <si>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</si>
  <si>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</si>
  <si>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</si>
  <si>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</si>
  <si>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</si>
  <si>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</si>
  <si>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</si>
  <si>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</si>
  <si>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</si>
  <si>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</si>
  <si>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</si>
  <si>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</si>
  <si>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</si>
  <si>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</si>
  <si>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</si>
  <si>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</si>
  <si>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</si>
  <si>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</si>
  <si>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</si>
  <si>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</si>
  <si>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</si>
  <si>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</si>
  <si>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</si>
  <si>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</si>
  <si>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</si>
  <si>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</si>
  <si>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</si>
  <si>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</si>
  <si>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</si>
  <si>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</si>
  <si>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</si>
  <si>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</si>
  <si>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</si>
  <si>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</si>
  <si>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</si>
  <si>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</si>
  <si>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</si>
  <si>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</si>
  <si>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</si>
  <si>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</si>
  <si>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</si>
  <si>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</si>
  <si>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</si>
  <si>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</si>
  <si>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</si>
  <si>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</si>
  <si>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</si>
  <si>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</si>
  <si>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</si>
  <si>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</si>
  <si>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</si>
  <si>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</si>
  <si>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</si>
  <si>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</si>
  <si>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</si>
  <si>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</si>
  <si>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</si>
  <si>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</si>
  <si>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</si>
  <si>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</si>
  <si>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</si>
  <si>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</si>
  <si>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</si>
  <si>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</si>
  <si>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</si>
  <si>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</si>
  <si>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</si>
  <si>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</si>
  <si>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</si>
  <si>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</si>
  <si>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</si>
  <si>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</si>
  <si>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</si>
  <si>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</si>
  <si>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</si>
  <si>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</si>
  <si>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</si>
  <si>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</si>
  <si>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</si>
  <si>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</si>
  <si>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</si>
  <si>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</si>
  <si>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</si>
  <si>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</si>
  <si>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</si>
  <si>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</si>
  <si>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</si>
  <si>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</si>
  <si>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</si>
  <si>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</si>
  <si>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</si>
  <si>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</si>
  <si>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</si>
  <si>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Menzah 9</t>
  </si>
  <si>
    <t>Un foulard était maintenu dans le meuble  froid en contact avec les sandwichs.</t>
  </si>
  <si>
    <t>Le rasage de la barbe est obligatoire si l'opérateur ne porte pas de cache barbe.</t>
  </si>
  <si>
    <t>Le port de bijoux pendant les heures de travail est interdit.</t>
  </si>
  <si>
    <t>Renforcer le nettoyage au dessous des caisses.</t>
  </si>
  <si>
    <t>Le rayon fromagerie-charcuterie et le rayon traiteur utilisent le même thermomètre.</t>
  </si>
  <si>
    <t xml:space="preserve">Un paquet d'épice taberner était entamé mais non protégé. 
Protéger et identifier touts les produits entamés.  </t>
  </si>
  <si>
    <t>Durée d'exposition des produits</t>
  </si>
  <si>
    <t>Le nombre de pelles et de louches était insuffisant.
L'état de propreté de ces ustensiles était insatisfaisant.</t>
  </si>
  <si>
    <t>Les présentoirs des condiments et des bouteilles des huiles d'olive manquaient de propreté à l'ouverture du magasin.</t>
  </si>
  <si>
    <t xml:space="preserve">
</t>
  </si>
  <si>
    <t>La température du meuble froid affichée est 2,1°C; la température prélevée est 2,9°C.</t>
  </si>
  <si>
    <t>Le meuble froid est écaillé.</t>
  </si>
  <si>
    <t>Renforcer le contrôle de l'état de conditionnement des produits préemballés et respecter les températures de stockage préconisées par le fournisseur.</t>
  </si>
  <si>
    <t>Présence de rouille sur le revêtement mural et celui de l'évaporateur.
Le revêtement du sol est crevassé.</t>
  </si>
  <si>
    <t xml:space="preserve">Les N° de lot des viandes rouges emballées et utilisées pour la préparation des viandes hachées n'étaient pas inscrits dans le document de la traçabilité.
</t>
  </si>
  <si>
    <t>Les billots étaient souillés; le nettoyage devient difficile à cause des fissures profondes.</t>
  </si>
  <si>
    <t>Absence du distributeur de savon liquide au niveau de la boucherie.</t>
  </si>
  <si>
    <t>Prévoir une porte étanche.
Assurer une séparation à ce niveau.</t>
  </si>
  <si>
    <t>La température du laboratoire est 12,6°C.</t>
  </si>
  <si>
    <t>Absence de code couleur ou autre identification pour les couteaux (viande blanche, viande rouge, abats)</t>
  </si>
  <si>
    <t>La fabrique de glace était en panne le jour de l'audit.
Développement de rouille sur la gaine de la fabrique de glace.</t>
  </si>
  <si>
    <t>Réparer la fabrique de glace et procéder à un traitement anti rouille pour la gaine.</t>
  </si>
  <si>
    <t>La chambre froide était en panne le jour de l'audit. La température affichée est de 7,2°C.</t>
  </si>
  <si>
    <t>La température du meuble surgelée est -17,5°C.</t>
  </si>
  <si>
    <t>L'enregistrement de vérification de thermomètre n'était pas rempli. Le document n'a pas été fourni au chef rayon.
Absence de produit désinfectant pour le thermomètre.</t>
  </si>
  <si>
    <t>Exiger au fournisseur de livrer la glace dans des emballages conformes.
Interdire la mise des caisses de poissons à même le sol.</t>
  </si>
  <si>
    <t>Les échantillons vérifiés sont conformes.</t>
  </si>
  <si>
    <t xml:space="preserve">Nous rappelons que la décontamination des fruits et des œufs doit avoir lieu en fin de journée pour le 
lendemain. 
Ces produits seront protégés et maintenus au froid le 
soir. </t>
  </si>
  <si>
    <t>Le tamis électrique est en panne.</t>
  </si>
  <si>
    <t>Réparer le tamis électrique.</t>
  </si>
  <si>
    <t xml:space="preserve">
Le scarificateur était usé, et entreposé à un endroit sensible (à coté du four); Cet ustensile demeure utilisé dans la boulangerie.
Entreposage d’un tournevis sur l’armoire électrique boulangerie
Utilisation d’un récipient, avec des manches facilement démontables, pour la manipulation du sucre. </t>
  </si>
  <si>
    <t xml:space="preserve">Des poulets rôtis, ayant dépassés 4 heures après cuisson, ont été gardés pour la préparation ultérieure des cigards au poulet.
</t>
  </si>
  <si>
    <t>Le revêtement du sol de la chambre négative est crevassé.
Présence de rouille sur l'évaporateur de la chambre froide des PF.</t>
  </si>
  <si>
    <t>La température est de 10°C. Mais le laboratoire n'est pas utilisé pour la fabrication.</t>
  </si>
  <si>
    <t>Les plateaux utilisés étaient ébréchés.
L'ouvre boite était souillé.</t>
  </si>
  <si>
    <t>Les poulets rôtis, qui ont dépassé 4h dès leur cuisson, ne doivent plus être consommés ou utilisés pour d'autres fabrications.</t>
  </si>
  <si>
    <t>Présence de traces de rouille sur le revêtement mural de la plonge pâtisserie et traiteur.</t>
  </si>
  <si>
    <t>Améliorer l'éclairage à ce niveau.</t>
  </si>
  <si>
    <t>Colmater les fissures. 
Repeindre le plafond.</t>
  </si>
  <si>
    <t>Le revêtement du sol est crevassé à plusieurs niveaux.</t>
  </si>
  <si>
    <t>Le revêtement externe du meuble surgelé est écaillé.</t>
  </si>
  <si>
    <t>Revoir le problème de dégivrage.</t>
  </si>
  <si>
    <t>Des casiers étaient rouillés ou défoncés.</t>
  </si>
  <si>
    <t>Fixer les casiers défoncés et procéder à un traitement anti rouille.</t>
  </si>
  <si>
    <t>Présence d'une fissure profonde au mur de la zone de stockage des caisses.</t>
  </si>
  <si>
    <t>Présence d'odeur de regard au niveau de la plonge de la boucherie.</t>
  </si>
  <si>
    <t>Absence de local déchet à la boucherie.
Absence de local déchets au magasin.</t>
  </si>
  <si>
    <t>Le système d'ouverture à pédale de la poubelle boulangerie est abimé.</t>
  </si>
  <si>
    <t>La fiche de suivi du refroidissement des crèmes n'a pas été fournie au chef rayon.
Une sensibilisation a eu lieu sur le protocole de refroidissement des crèmes le jour de l'audit.</t>
  </si>
  <si>
    <t>Etat d'usure avancée de des tapis de la façonneuse.</t>
  </si>
  <si>
    <t>Remplacer les tapis de la façonneuse.</t>
  </si>
  <si>
    <t>La porte de la réserve est en bois.
Remplacer par du matériau facilement lavable et nettoyable.</t>
  </si>
  <si>
    <t>Le taux d'hygrométrie est 48%; correct</t>
  </si>
  <si>
    <t>Colmater les fissures et repeindre le plafond.
Remplacer les carrelages crevassés.</t>
  </si>
  <si>
    <t>Présence de fissures et des traces d'humidité au plafond du laboratoire boulangerie.
Le revêtement du sol du laboratoire pâtisserie et celui de la plonge est crevassé à plusieurs niveau.
Présence de rouille en bas du laboratoire pâtisserie.</t>
  </si>
  <si>
    <t>Des portes étiquettes du meuble boulangerie sont démontés.</t>
  </si>
  <si>
    <t>Le revêtement externe du meuble froid est défoncé.</t>
  </si>
  <si>
    <t>La zone a été désignée le jour de l'audit.</t>
  </si>
  <si>
    <t>Renforcer le nettoyage dans les zones sous palettes.</t>
  </si>
  <si>
    <t>Ecarter les palettes défoncées.</t>
  </si>
  <si>
    <t>Fixer le faux plafond au niveau de l'espace d'exposition.</t>
  </si>
  <si>
    <t>Eclairage insuffisant; remplacer les tubes néon grillés.</t>
  </si>
  <si>
    <t xml:space="preserve">Egouttage de l'eau de dégivrage à l'intérieur de la chambre froide.
Accumulation de givre sur l'évaporateur. </t>
  </si>
  <si>
    <t>Les plateaux four sont usés; le nettoyage devient difficile.
Le tapis du laminoir était souillé.</t>
  </si>
  <si>
    <t xml:space="preserve">Absence de local poubelle au niveau de la boucherie.
Absence d'un local déchets au magasin.
Les déchets sont maintenus dans une benne dans la zone de réception. 
</t>
  </si>
  <si>
    <t>Les nouveaux paramètres de contrôle ont été transmis au directeur.</t>
  </si>
  <si>
    <t>L'état de propreté des paniers en rotin était insatisfaisant.</t>
  </si>
  <si>
    <t>La décontamination des œufs et des légumes ne faisait pas l'objet d'enregistrement.
Veiller à enregistrement les décontaminations des œufs et des fruits dans la fiche concernée.</t>
  </si>
  <si>
    <t xml:space="preserve">Glaçage étiquetage des produits </t>
  </si>
  <si>
    <t xml:space="preserve">Absence d'odeur nauséabonde </t>
  </si>
  <si>
    <t>Mme Meriam CHOUCHENE &amp; M. Haithem BOUGAALECH</t>
  </si>
  <si>
    <t>Directeur Magasin &amp; chefs rayons</t>
  </si>
  <si>
    <t>Veiller à joindre les étiquettes des produits au documents de traçabilité.</t>
  </si>
  <si>
    <t xml:space="preserve">Stockage du pain précuit dans des cartons ondulés au laboratoire boulangerie. Ces emballages peuvent être une source de nuisibles.
Prévoir des caisses propres et dédiées à cet usage.
</t>
  </si>
  <si>
    <t>Interdire cette pratique. Les habits personnels doivent être maintenus aux vestiaires.</t>
  </si>
  <si>
    <t>Présence de traces de viande hachée sur les barquettes prêtes à l'utilisation.
Le stockage des emballages était au niveau de la chambre froide en marche.</t>
  </si>
  <si>
    <t>Présence de savon liquide et de papier essuie-mains</t>
  </si>
  <si>
    <t>Prévoir une benne à ordure au niveau de la boucherie.</t>
  </si>
  <si>
    <t xml:space="preserve">La crème préparée était conservée dans le laboratoire à une température de 10°C °C.
</t>
  </si>
  <si>
    <t>Conserver la crème dans la chambre froide à une température  de 4° à 6°C.</t>
  </si>
  <si>
    <t xml:space="preserve">La farine n'a pas été tamisée avant utilisation.
Le tamis électrique était en panne. Un tamis manuel de petit calibre était disponible.
</t>
  </si>
  <si>
    <t>Tamiser la farine avant toute utilisation. 
Prévoir davantage de tamis manuels si nécessaire.</t>
  </si>
  <si>
    <t>Les corps étrangers susceptibles de représenter un danger physique, tel que le scarificateur, doivent être écartés. Un enregistrement de contrôle journalier doit être rempli.
Les suivis de l’état des outils, dans la boulangerie et  la pâtisserie, doivent être réalisés en fin de production par les chefs rayons.</t>
  </si>
  <si>
    <t>Entreposage des flacons de produits de nettoyage sur l'armoire électrique boulangerie.</t>
  </si>
  <si>
    <t xml:space="preserve">Absence de pelle pour l'approvisionnement journalier en farine; l'opérateur utilisait directement ses mains. 
Envisager un ustensile convenable à cet effet.
Veiller au port des devants jetables.
</t>
  </si>
  <si>
    <t>Les étiquettes des gâteaux n'étaient pas totalement lisibles; avertir les services qualité et informatique sur cet écart.</t>
  </si>
  <si>
    <t>Le laboratoire climatisé n'était pas utilisé pour la préparation des sandwichs.
Les préparations sensibles étaient fabriquées au niveau du couloir des chambres froides non climatisé.</t>
  </si>
  <si>
    <t xml:space="preserve">Le rayon traiteur ainsi que le rayon fromagerie-charcuterie partagent le même thermomètre.
Absence de produits désinfectants pour le thermomètre.
Chaque rayon doit disposer d'un thermomètre.
</t>
  </si>
  <si>
    <t xml:space="preserve">Nous rappelons que la décontamination des légumes et des œufs doit avoir lieu en fin de journée pour le 
lendemain. 
Ces produits seront protégés et maintenus au froid le 
soir. </t>
  </si>
  <si>
    <t>Les étiquettes ont été modifiées le jour de l'audit suite à une modification de prix des articles. Il y'a perte de traçabilité des produits réemballés.
Avertir le service qualité sur cet écart.</t>
  </si>
  <si>
    <t>La FEFO ne pourra être maitrisée vu la pratique de la réemballe appliquée suite à la modification des prix. 
Avertir le service qualité sur cet écart.</t>
  </si>
  <si>
    <t xml:space="preserve">Les barquettes de viande hachée ainsi que celles du merguez, n'étant pas encore filmées et étiquetées, étaient superposées les unes sur les autres.
Ces pratiques risquent de contaminer les produits.
 </t>
  </si>
  <si>
    <t>L'enregistrement de vérification du thermomètre n'était pas rempli. Le document n'a pas été fourni au chef rayon.</t>
  </si>
  <si>
    <t>Le magasin s'approvisionnait en glace depuis un fournisseur externe  vu la panne survenue à la fabrique de glace. La glace était livrée dans des sacs ayant servi d'emballage pour sucre.
Les caisses de poissons déchargées du caisson étaient placées à même le sol avant leur stockage dans la chambre froide. Il y a risque de contamination par des résidus du sol.</t>
  </si>
  <si>
    <t xml:space="preserve">Présence de double étiquetage sur l'emballage des crevettes  surgelées calibre 00; La DL indiquée par l'étiquette Carrefour était 17/4/17 alors que celle imposée par le fournisseur 08/11/17. Il s'agit d'une non-conformité réglementaire (AM 08 septembre 2008).
</t>
  </si>
  <si>
    <t>Garder une seule étiquette sur le produit. Le cas échéant, veiller à ce que la DL de l'étiquette Carrefour soit identique à celle indiquée par le fournisseur.</t>
  </si>
  <si>
    <t>La chambre des légumes était vide.</t>
  </si>
  <si>
    <t>Présence de coloration verte dans les pommes de terre.
L'état de fraicheur des petits pois et des carottes était insatisfaisant.
Avertir le service achat sur cet écart et renforcer le triage des produits exposés.</t>
  </si>
  <si>
    <t>Perte du sous vide d'un paquet de fève en provenance de Fresh express.
Certaines barquettes de fraises en provenance de Sanlucar, étaient exposées à la température ambiante alors que l'exigence fournisseur était un stockage à une température 4°C (voir étiquetage)</t>
  </si>
  <si>
    <t xml:space="preserve">La pâte d'ail ainsi que la harissa n'étaient pas protégées . </t>
  </si>
  <si>
    <t>Absence de benne à ordure au niveau de la boucherie. Le sac à ordure était placé à même le sol au niveau du laboratoire.
Nous rappelons que les horaires de sortie des déchets doivent être fixés et indiqués au niveau de tous les rayons.</t>
  </si>
  <si>
    <t>Les dossiers médicaux sont obligatoires pour les personnes externes à Carrefour.</t>
  </si>
  <si>
    <t>Présence de traces d'humidité et des fissures au plafond de la zone de réception.</t>
  </si>
  <si>
    <t>Assurer un traitement anti rouille à ce niveau.
Fixer le revêtement du sol.</t>
  </si>
  <si>
    <t xml:space="preserve">Le présentoir est écaillé à plusieurs niveaux.
Les chevalets sont rouillés.
</t>
  </si>
  <si>
    <t>Présence de trace de rouille sur certaines étagères.
Des palettes en bois étaient usées et défoncées.</t>
  </si>
  <si>
    <t>Une seule chambre de pousse était en marche. Les deux autres étaient en arrêt pour état d'usure avancée.
Remplacer les jointure usées des chambres de pousse.</t>
  </si>
  <si>
    <t>Améliorer l'aménagement du laboratoire pour faciliter les opérations à ce niveau.</t>
  </si>
  <si>
    <t>La poignée du rôtissoire est démontée.</t>
  </si>
  <si>
    <t>Meuble usé</t>
  </si>
  <si>
    <t>Correcte</t>
  </si>
  <si>
    <t>Réparer la chambre froide.</t>
  </si>
  <si>
    <t>Présence de moustiques au rayon condiments.</t>
  </si>
  <si>
    <t>Emplacement des portes appâts chimiques dans les locaux de manipulation des aliments (stand poissonnerie, labo traiteur, labo boulangerie).
Les DEIV sont placés au dessus du rayon légumes.</t>
  </si>
  <si>
    <t>Présence de givre dans la chambre froide poissonnerie et la chambre froide négative des pâtisseries.</t>
  </si>
  <si>
    <t>Certaines étiquettes des paquets de thym et de menthe séchée, étaient illisibles; effacées.
Un paquet de menthe était exposé à l'état ouvert . 
Renforcer le contrôle de l'état de conditionnement des produits exposés.
Le balisage des condiments n'est pas totalement réalisé.</t>
  </si>
  <si>
    <t>Vérifier l'état de conditionnement des produits exposés.
Assurer le balisage de tous les produits exposés.</t>
  </si>
  <si>
    <t>La porte du quai de réception n'est pas totalement étanche.</t>
  </si>
  <si>
    <t>Les condiments sont transférés dans une chambre froide spécifique à cet effet..</t>
  </si>
  <si>
    <t>Egouttage du condensat depuis la conduite de l'évaporateur du laboratoire pâtisserie
Les grilles de l'évaporateur du local laminoir sont fortement poussiéreuses et moisies.</t>
  </si>
  <si>
    <t>La hotte est uniquement mise en marche lors des horaires fixés suite à des réclamations du voisinage.</t>
  </si>
  <si>
    <t>La porte de la chambre froide n'est pas étanche.
Absence de séparation physique entre les aliments de différentes catégories (MP et PF)
Une chambre froide en marche était utilisée pour le stockage des emballages.</t>
  </si>
  <si>
    <t>Les billots sont fortement fissurés. Raboter ces ustensiles.</t>
  </si>
  <si>
    <t>Le bouton poussoir du poste lave-mains est coincé (traiteur)</t>
  </si>
  <si>
    <t>Ecarter les appâts chimiques des locaux de traitement des aliments pour une meilleure maitrise de la Food defense.
Revoir le positionnement des DEIV au rayon légumes.</t>
  </si>
  <si>
    <t>Prévoir des locaux de déchets adaptés.</t>
  </si>
  <si>
    <t>Taux de réalisation du plan d'action précédent</t>
  </si>
  <si>
    <t xml:space="preserve">Le transport des pâtes d'ail et de la harrissa a été réalisé dans un camion non frigorifique. Egalement la température à cœur des produits était &gt; 17°C. 
Les étiquettes des produits n'indiquaient pas la température exigée pour le stockage/ transport. Il s'agit d'une non conformité réglementaire (AM 03 septembre 2008). 
Aviser le fournisseur vis-à-vis la rectification de l'étiquetage.
Le glaçage des poissons réceptionnés par l'entrepôt n'était pas suffisant. Avertir les services concernés sur cet écart.
</t>
  </si>
  <si>
    <t>La décontamination des œufs et des fruits ne faisait pas l'objet d'enregistrement.
Veiller à enregistrement les décontaminations des œufs et des fruits dans la fiche concernée.</t>
  </si>
  <si>
    <t>Stockage des matières premières (viandes blanches et rouges) et des produits finis dans la même chambre froide. La séparation n'est que spatiale.</t>
  </si>
  <si>
    <t>Assurer l'enregistrement des N° lots des viandes préemballées pour une meilleure maitrise de la traçabilité.</t>
  </si>
  <si>
    <t>Prévoir suffisamment de pelles et de louches aux produits.</t>
  </si>
  <si>
    <t>Dr Hend KAMOUN</t>
  </si>
  <si>
    <t>directeur magasin et chefs rayons</t>
  </si>
  <si>
    <t>acceptation de Rognons emballés du fournisseur MARAII ne comportant pas de DLC sur l’étiquetage (ceci témoigne du manque de contrôle de l’étiquetage depuis la réception jusqu’au stockage)</t>
  </si>
  <si>
    <t>manque d'enregistrement du contrôle a la reception des produits livrés par l'entrepot (charcuteries, fromages, poissons). sur le certificat de salubrité de la société chahia, il est indiqué la conservation des produits entre 0 et 4°C quelque soit le produit réfrigéré ou surgelé</t>
  </si>
  <si>
    <t>monte charge en panne</t>
  </si>
  <si>
    <t>eliminer les cartons des barquettes de biscuit</t>
  </si>
  <si>
    <t>Les plateaux four sont usés; le nettoyage devient difficile.</t>
  </si>
  <si>
    <t xml:space="preserve">
Le scarificateur était usé, et entreposé à un endroit sensible (à coté du four); Cet ustensile demeure utilisé dans la boulangerie.</t>
  </si>
  <si>
    <t>Manque de pistolet pour la centrale de la bou/pat</t>
  </si>
  <si>
    <t>depot de givre au niveau de l'évaporateur de la chambre froide negative, Une seule chambre de pousse était en marche. Les deux autres étaient en arrêt pour état d'usure avancée.
Remplacer les jointure usées des chambres de pousse.</t>
  </si>
  <si>
    <t>armoire UV non fonctionnel, Etat d'usure avancée de des tapis de la façonneuse. Diviseuse en panne</t>
  </si>
  <si>
    <t>Le taux d'hygrométrie est38%; correct</t>
  </si>
  <si>
    <t xml:space="preserve">manque d'indication du sesam (allergène majeur) sur la composition de l'etiquetage de kaak sesam de la société ennajari , double étiquetage du pain hamburger BFH </t>
  </si>
  <si>
    <t>présence de cadavres de cafards dans la boulangerie</t>
  </si>
  <si>
    <t>manque d'enregistrement des températures du meuble réfrigéré et des températures a cœur des produits</t>
  </si>
  <si>
    <t>prévoir de l'alcool pour la desinfection du thermometre</t>
  </si>
  <si>
    <t>prévoir un troplein pour boucher le bac de la plonge (eviter l'utilisation de tomate ou citron)</t>
  </si>
  <si>
    <t>meuble d'exposition est sale (bords, coins)</t>
  </si>
  <si>
    <t>durée d'exposition des produits le 01/05/17 est de 5heures ex: nuggets, croquettes, poulet, roulé</t>
  </si>
  <si>
    <t>Mozarella entamé non filmé , poulet mariné non identifié dans la chambre froide</t>
  </si>
  <si>
    <t>broches de la rotissoire a meme le sol</t>
  </si>
  <si>
    <t>température a cœur de la salade mechouia est 12,8°C</t>
  </si>
  <si>
    <t>evaporateur du laboratoire est très sale</t>
  </si>
  <si>
    <t>meuble non protégé</t>
  </si>
  <si>
    <t>panier de la friteuse sale</t>
  </si>
  <si>
    <t>traces de moisissures au niveau des prises électriques du laboratoire</t>
  </si>
  <si>
    <t>Le revêtement du sol de la chambre négative est crevassé.
Présence de rouille sur l'évaporateur de la chambre froide des PF. dépôt de givre au mur et palette dans la chambre froide negative</t>
  </si>
  <si>
    <t>depot de givre au niveau de l'évaporateur de la chambre froide negative boul/pat, dépôt de givre au mur et palette dans la chambre froide negative</t>
  </si>
  <si>
    <t>absence de tracabilité pour les produits charcuterie depuis le 24/04/17</t>
  </si>
  <si>
    <t>meuble charcuterie fromage sale</t>
  </si>
  <si>
    <t>plusieurs boudins de charcuterie entamés et non identifiés par la date d'entame, DF et la DLC</t>
  </si>
  <si>
    <t>présence dans la chambre froide boucherie de Rognons emballés du fournisseur MARAII ne comportant pas de DLC sur l’étiquetage (ceci témoigne du manque de contrôle de l’étiquetage depuis la réception jusqu’au stockage)</t>
  </si>
  <si>
    <t>Linéaire volaille trad sale</t>
  </si>
  <si>
    <t>Le rasage de la barbe est obligatoire si l'opérateur ne porte pas de cache barbe. Personnel chahia porte des chaussures de ville</t>
  </si>
  <si>
    <t>manque d'enregistrement des températures du linéaire pour avril 17 (fiche utilisée c'est celle du rayon traiteur)</t>
  </si>
  <si>
    <t xml:space="preserve">absence de traçabilité pour l’agneau et plusieurs produits volaille en boucherie LS (escalope dinde, caille, brochette, nuggets, croquette, escalope dinde pag). Manque de tracabilité du 22/04 au 27/04 et du 01/05/17
 Manque de classement des fiches de tracabilité. </t>
  </si>
  <si>
    <t>Absence de poubelle en boucherie</t>
  </si>
  <si>
    <t>armoire UV non fonctionnel</t>
  </si>
  <si>
    <t>manque d'enregistrement des températures du meuble produits surgelés et a cœur des produits</t>
  </si>
  <si>
    <t>double etiquetage pour le produit ringa fumé</t>
  </si>
  <si>
    <t>La température du meuble surgelée est -19,5°C.</t>
  </si>
  <si>
    <t>depot de givre au niveau de l'évaporateur de la chambre froide negative. décollement des carreaux de carrelage au sol de la chambre froide positive</t>
  </si>
  <si>
    <t>renforcer le nettoyage en dessous du linéaire</t>
  </si>
  <si>
    <t>absence du rapport d'audit  et plan d'action pour la reception et l'epicerie</t>
  </si>
  <si>
    <t>Présence de trace de rouille sur certaines étagères.</t>
  </si>
  <si>
    <t>présence de 76 pots de dolce creme noisette dont la DLC est 03/05/17 et non retirés du linéaire</t>
  </si>
  <si>
    <t>manque du referentiel version 2017 en PLS</t>
  </si>
  <si>
    <t>depot de givre au niveau de l'évaporateur de la chambre froide negative, Crraelage ebreché et cassé au sol de la chambre froide. Thermometre afficheur non fixé au niveau chambre froide positive</t>
  </si>
  <si>
    <t>manque de grille au niveau du linéaire Yaourt</t>
  </si>
  <si>
    <t>Utilisation d'un pot de ricotte pour le prelevement d'olives</t>
  </si>
  <si>
    <t>egouttage d'eau au niveau de l'evaporateur de la chambre froide</t>
  </si>
  <si>
    <t>Absence de benne à ordure au niveau de la boucherie. Le sac à ordure était placé à même le sol au niveau du laboratoire.</t>
  </si>
  <si>
    <t>Absence de local poubelle au niveau de la boucherie.</t>
  </si>
  <si>
    <t>Les analyses coproparasitologiques sont en cours</t>
  </si>
  <si>
    <t>prevoir les dossiers pour le personnel externe</t>
  </si>
  <si>
    <t>assurer le classement des dossiers retrait en version papier</t>
  </si>
  <si>
    <t>absence de distributeur papier dans les vestiaires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</si>
</sst>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12">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0" fontId="0" fillId="0" borderId="1" xfId="0" applyBorder="1" applyAlignment="1" applyProtection="1">
      <alignment vertical="top"/>
      <protection locked="0"/>
    </xf>
    <xf numFmtId="0" fontId="0" fillId="0" borderId="1" xfId="0" applyBorder="1" applyAlignment="1" applyProtection="1">
      <alignment vertical="center"/>
      <protection locked="0"/>
    </xf>
    <xf numFmtId="0" fontId="0" fillId="0" borderId="0" xfId="0" applyAlignment="1" applyProtection="1">
      <alignment vertical="top" wrapText="1"/>
      <protection locked="0"/>
    </xf>
    <xf numFmtId="9" fontId="0" fillId="0" borderId="1" xfId="0" applyNumberFormat="1" applyBorder="1" applyAlignment="1" applyProtection="1">
      <alignment horizontal="right" wrapText="1"/>
      <protection locked="0"/>
    </xf>
    <xf numFmtId="0" fontId="11" fillId="0" borderId="1" xfId="0" applyFont="1" applyFill="1" applyBorder="1" applyAlignment="1" applyProtection="1">
      <alignment vertical="top" wrapText="1"/>
      <protection locked="0"/>
    </xf>
    <xf numFmtId="0" fontId="24" fillId="0" borderId="1" xfId="0" applyFont="1" applyFill="1" applyBorder="1" applyAlignment="1" applyProtection="1">
      <alignment vertical="top" wrapText="1"/>
      <protection locked="0"/>
    </xf>
    <xf numFmtId="0" fontId="0" fillId="2" borderId="7" xfId="0" applyFill="1" applyBorder="1" applyAlignment="1" applyProtection="1">
      <alignment horizontal="left" vertical="top" wrapText="1"/>
      <protection locked="0"/>
    </xf>
    <xf numFmtId="10" fontId="24" fillId="0" borderId="1" xfId="0" applyNumberFormat="1" applyFont="1" applyBorder="1" applyAlignment="1" applyProtection="1">
      <alignment wrapText="1"/>
      <protection locked="0"/>
    </xf>
    <xf numFmtId="10"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0.96153846153846156</c:v>
                </c:pt>
                <c:pt idx="1">
                  <c:v>0.92307692307692313</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ser>
        <c:dLbls>
          <c:showLegendKey val="0"/>
          <c:showVal val="1"/>
          <c:showCatName val="0"/>
          <c:showSerName val="0"/>
          <c:showPercent val="0"/>
          <c:showBubbleSize val="0"/>
        </c:dLbls>
        <c:gapWidth val="75"/>
        <c:overlap val="40"/>
        <c:axId val="525633088"/>
        <c:axId val="525633648"/>
      </c:barChart>
      <c:catAx>
        <c:axId val="525633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5633648"/>
        <c:crosses val="autoZero"/>
        <c:auto val="1"/>
        <c:lblAlgn val="ctr"/>
        <c:lblOffset val="100"/>
        <c:noMultiLvlLbl val="0"/>
      </c:catAx>
      <c:valAx>
        <c:axId val="525633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5633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0.72727272727272729</c:v>
                </c:pt>
                <c:pt idx="1">
                  <c:v>0.96875</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ser>
        <c:dLbls>
          <c:showLegendKey val="0"/>
          <c:showVal val="1"/>
          <c:showCatName val="0"/>
          <c:showSerName val="0"/>
          <c:showPercent val="0"/>
          <c:showBubbleSize val="0"/>
        </c:dLbls>
        <c:gapWidth val="75"/>
        <c:overlap val="40"/>
        <c:axId val="568123472"/>
        <c:axId val="568124032"/>
      </c:barChart>
      <c:catAx>
        <c:axId val="568123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8124032"/>
        <c:crosses val="autoZero"/>
        <c:auto val="1"/>
        <c:lblAlgn val="ctr"/>
        <c:lblOffset val="100"/>
        <c:noMultiLvlLbl val="0"/>
      </c:catAx>
      <c:valAx>
        <c:axId val="568124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8123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ser>
        <c:dLbls>
          <c:showLegendKey val="0"/>
          <c:showVal val="1"/>
          <c:showCatName val="0"/>
          <c:showSerName val="0"/>
          <c:showPercent val="0"/>
          <c:showBubbleSize val="0"/>
        </c:dLbls>
        <c:gapWidth val="75"/>
        <c:overlap val="40"/>
        <c:axId val="568126832"/>
        <c:axId val="568127392"/>
      </c:barChart>
      <c:catAx>
        <c:axId val="568126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8127392"/>
        <c:crosses val="autoZero"/>
        <c:auto val="1"/>
        <c:lblAlgn val="ctr"/>
        <c:lblOffset val="100"/>
        <c:noMultiLvlLbl val="0"/>
      </c:catAx>
      <c:valAx>
        <c:axId val="568127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8126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0.75</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ser>
        <c:dLbls>
          <c:showLegendKey val="0"/>
          <c:showVal val="1"/>
          <c:showCatName val="0"/>
          <c:showSerName val="0"/>
          <c:showPercent val="0"/>
          <c:showBubbleSize val="0"/>
        </c:dLbls>
        <c:gapWidth val="75"/>
        <c:overlap val="40"/>
        <c:axId val="568130192"/>
        <c:axId val="568130752"/>
      </c:barChart>
      <c:catAx>
        <c:axId val="568130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8130752"/>
        <c:crosses val="autoZero"/>
        <c:auto val="1"/>
        <c:lblAlgn val="ctr"/>
        <c:lblOffset val="100"/>
        <c:noMultiLvlLbl val="0"/>
      </c:catAx>
      <c:valAx>
        <c:axId val="568130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8130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0.5</c:v>
                </c:pt>
                <c:pt idx="1">
                  <c:v>0.66666666666666663</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ser>
        <c:dLbls>
          <c:showLegendKey val="0"/>
          <c:showVal val="1"/>
          <c:showCatName val="0"/>
          <c:showSerName val="0"/>
          <c:showPercent val="0"/>
          <c:showBubbleSize val="0"/>
        </c:dLbls>
        <c:gapWidth val="75"/>
        <c:overlap val="40"/>
        <c:axId val="531663152"/>
        <c:axId val="531663712"/>
      </c:barChart>
      <c:catAx>
        <c:axId val="531663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31663712"/>
        <c:crosses val="autoZero"/>
        <c:auto val="1"/>
        <c:lblAlgn val="ctr"/>
        <c:lblOffset val="100"/>
        <c:noMultiLvlLbl val="0"/>
      </c:catAx>
      <c:valAx>
        <c:axId val="531663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31663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0.9285714285714286</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ser>
        <c:dLbls>
          <c:showLegendKey val="0"/>
          <c:showVal val="1"/>
          <c:showCatName val="0"/>
          <c:showSerName val="0"/>
          <c:showPercent val="0"/>
          <c:showBubbleSize val="0"/>
        </c:dLbls>
        <c:gapWidth val="75"/>
        <c:overlap val="40"/>
        <c:axId val="531666512"/>
        <c:axId val="531667072"/>
      </c:barChart>
      <c:catAx>
        <c:axId val="531666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31667072"/>
        <c:crosses val="autoZero"/>
        <c:auto val="1"/>
        <c:lblAlgn val="ctr"/>
        <c:lblOffset val="100"/>
        <c:noMultiLvlLbl val="0"/>
      </c:catAx>
      <c:valAx>
        <c:axId val="531667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31666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ser>
        <c:dLbls>
          <c:showLegendKey val="0"/>
          <c:showVal val="1"/>
          <c:showCatName val="0"/>
          <c:showSerName val="0"/>
          <c:showPercent val="0"/>
          <c:showBubbleSize val="0"/>
        </c:dLbls>
        <c:gapWidth val="75"/>
        <c:overlap val="40"/>
        <c:axId val="531669872"/>
        <c:axId val="531670432"/>
      </c:barChart>
      <c:catAx>
        <c:axId val="531669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31670432"/>
        <c:crosses val="autoZero"/>
        <c:auto val="1"/>
        <c:lblAlgn val="ctr"/>
        <c:lblOffset val="100"/>
        <c:noMultiLvlLbl val="0"/>
      </c:catAx>
      <c:valAx>
        <c:axId val="531670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31669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0.73043478260869565</c:v>
                </c:pt>
                <c:pt idx="1">
                  <c:v>0.7142857142857143</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ser>
        <c:dLbls>
          <c:showLegendKey val="0"/>
          <c:showVal val="1"/>
          <c:showCatName val="0"/>
          <c:showSerName val="0"/>
          <c:showPercent val="0"/>
          <c:showBubbleSize val="0"/>
        </c:dLbls>
        <c:gapWidth val="75"/>
        <c:overlap val="40"/>
        <c:axId val="531673232"/>
        <c:axId val="531673792"/>
      </c:barChart>
      <c:catAx>
        <c:axId val="531673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31673792"/>
        <c:crosses val="autoZero"/>
        <c:auto val="1"/>
        <c:lblAlgn val="ctr"/>
        <c:lblOffset val="100"/>
        <c:noMultiLvlLbl val="0"/>
      </c:catAx>
      <c:valAx>
        <c:axId val="531673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31673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0.87739463601532564</c:v>
                </c:pt>
                <c:pt idx="1">
                  <c:v>0.89862542955326463</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ser>
        <c:dLbls>
          <c:showLegendKey val="0"/>
          <c:showVal val="1"/>
          <c:showCatName val="0"/>
          <c:showSerName val="0"/>
          <c:showPercent val="0"/>
          <c:showBubbleSize val="0"/>
        </c:dLbls>
        <c:gapWidth val="75"/>
        <c:overlap val="40"/>
        <c:axId val="531676592"/>
        <c:axId val="573567040"/>
      </c:barChart>
      <c:catAx>
        <c:axId val="531676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73567040"/>
        <c:crosses val="autoZero"/>
        <c:auto val="1"/>
        <c:lblAlgn val="ctr"/>
        <c:lblOffset val="100"/>
        <c:noMultiLvlLbl val="0"/>
      </c:catAx>
      <c:valAx>
        <c:axId val="573567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31676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0.8039147093120107</c:v>
                </c:pt>
                <c:pt idx="1">
                  <c:v>0.80645557191948947</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ser>
        <c:dLbls>
          <c:showLegendKey val="0"/>
          <c:showVal val="0"/>
          <c:showCatName val="0"/>
          <c:showSerName val="0"/>
          <c:showPercent val="0"/>
          <c:showBubbleSize val="0"/>
        </c:dLbls>
        <c:gapWidth val="75"/>
        <c:overlap val="-25"/>
        <c:axId val="573569840"/>
        <c:axId val="573570400"/>
        <c:extLst/>
      </c:barChart>
      <c:catAx>
        <c:axId val="57356984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73570400"/>
        <c:crosses val="autoZero"/>
        <c:auto val="1"/>
        <c:lblAlgn val="ctr"/>
        <c:lblOffset val="100"/>
        <c:noMultiLvlLbl val="0"/>
      </c:catAx>
      <c:valAx>
        <c:axId val="57357040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73569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0.63928571428571423</c:v>
                </c:pt>
                <c:pt idx="1">
                  <c:v>0.41154999999999997</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ser>
        <c:dLbls>
          <c:showLegendKey val="0"/>
          <c:showVal val="1"/>
          <c:showCatName val="0"/>
          <c:showSerName val="0"/>
          <c:showPercent val="0"/>
          <c:showBubbleSize val="0"/>
        </c:dLbls>
        <c:gapWidth val="65"/>
        <c:axId val="573573200"/>
        <c:axId val="573573760"/>
        <c:extLst/>
      </c:barChart>
      <c:catAx>
        <c:axId val="573573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73573760"/>
        <c:crosses val="autoZero"/>
        <c:auto val="1"/>
        <c:lblAlgn val="ctr"/>
        <c:lblOffset val="100"/>
        <c:noMultiLvlLbl val="0"/>
      </c:catAx>
      <c:valAx>
        <c:axId val="573573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73573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c:v>
                </c:pt>
                <c:pt idx="1">
                  <c:v>0.93421052631578949</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ser>
        <c:dLbls>
          <c:showLegendKey val="0"/>
          <c:showVal val="1"/>
          <c:showCatName val="0"/>
          <c:showSerName val="0"/>
          <c:showPercent val="0"/>
          <c:showBubbleSize val="0"/>
        </c:dLbls>
        <c:gapWidth val="75"/>
        <c:overlap val="40"/>
        <c:axId val="525636448"/>
        <c:axId val="525637008"/>
      </c:barChart>
      <c:catAx>
        <c:axId val="525636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5637008"/>
        <c:crosses val="autoZero"/>
        <c:auto val="1"/>
        <c:lblAlgn val="ctr"/>
        <c:lblOffset val="100"/>
        <c:noMultiLvlLbl val="0"/>
      </c:catAx>
      <c:valAx>
        <c:axId val="525637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5636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0.76470588235294112</c:v>
                </c:pt>
                <c:pt idx="1">
                  <c:v>0.80555555555555558</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ser>
        <c:dLbls>
          <c:showLegendKey val="0"/>
          <c:showVal val="1"/>
          <c:showCatName val="0"/>
          <c:showSerName val="0"/>
          <c:showPercent val="0"/>
          <c:showBubbleSize val="0"/>
        </c:dLbls>
        <c:gapWidth val="75"/>
        <c:overlap val="40"/>
        <c:axId val="525647984"/>
        <c:axId val="525648544"/>
      </c:barChart>
      <c:catAx>
        <c:axId val="525647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5648544"/>
        <c:crosses val="autoZero"/>
        <c:auto val="1"/>
        <c:lblAlgn val="ctr"/>
        <c:lblOffset val="100"/>
        <c:noMultiLvlLbl val="0"/>
      </c:catAx>
      <c:valAx>
        <c:axId val="525648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5647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0.95833333333333337</c:v>
                </c:pt>
                <c:pt idx="1">
                  <c:v>0.79629629629629628</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ser>
        <c:dLbls>
          <c:showLegendKey val="0"/>
          <c:showVal val="1"/>
          <c:showCatName val="0"/>
          <c:showSerName val="0"/>
          <c:showPercent val="0"/>
          <c:showBubbleSize val="0"/>
        </c:dLbls>
        <c:gapWidth val="75"/>
        <c:overlap val="40"/>
        <c:axId val="525651344"/>
        <c:axId val="525651904"/>
      </c:barChart>
      <c:catAx>
        <c:axId val="525651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5651904"/>
        <c:crosses val="autoZero"/>
        <c:auto val="1"/>
        <c:lblAlgn val="ctr"/>
        <c:lblOffset val="100"/>
        <c:noMultiLvlLbl val="0"/>
      </c:catAx>
      <c:valAx>
        <c:axId val="525651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5651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0.79487179487179482</c:v>
                </c:pt>
                <c:pt idx="1">
                  <c:v>0.80769230769230771</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ser>
        <c:dLbls>
          <c:showLegendKey val="0"/>
          <c:showVal val="1"/>
          <c:showCatName val="0"/>
          <c:showSerName val="0"/>
          <c:showPercent val="0"/>
          <c:showBubbleSize val="0"/>
        </c:dLbls>
        <c:gapWidth val="75"/>
        <c:overlap val="40"/>
        <c:axId val="525654704"/>
        <c:axId val="525655264"/>
      </c:barChart>
      <c:catAx>
        <c:axId val="525654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5655264"/>
        <c:crosses val="autoZero"/>
        <c:auto val="1"/>
        <c:lblAlgn val="ctr"/>
        <c:lblOffset val="100"/>
        <c:noMultiLvlLbl val="0"/>
      </c:catAx>
      <c:valAx>
        <c:axId val="525655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5654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0.9107142857142857</c:v>
                </c:pt>
                <c:pt idx="1">
                  <c:v>0.93103448275862066</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ser>
        <c:dLbls>
          <c:showLegendKey val="0"/>
          <c:showVal val="1"/>
          <c:showCatName val="0"/>
          <c:showSerName val="0"/>
          <c:showPercent val="0"/>
          <c:showBubbleSize val="0"/>
        </c:dLbls>
        <c:gapWidth val="75"/>
        <c:overlap val="40"/>
        <c:axId val="525658064"/>
        <c:axId val="525658624"/>
      </c:barChart>
      <c:catAx>
        <c:axId val="525658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5658624"/>
        <c:crosses val="autoZero"/>
        <c:auto val="1"/>
        <c:lblAlgn val="ctr"/>
        <c:lblOffset val="100"/>
        <c:noMultiLvlLbl val="0"/>
      </c:catAx>
      <c:valAx>
        <c:axId val="525658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5658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c:v>
                </c:pt>
                <c:pt idx="1">
                  <c:v>0.97368421052631582</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ser>
        <c:dLbls>
          <c:showLegendKey val="0"/>
          <c:showVal val="1"/>
          <c:showCatName val="0"/>
          <c:showSerName val="0"/>
          <c:showPercent val="0"/>
          <c:showBubbleSize val="0"/>
        </c:dLbls>
        <c:gapWidth val="75"/>
        <c:overlap val="40"/>
        <c:axId val="525661424"/>
        <c:axId val="525661984"/>
      </c:barChart>
      <c:catAx>
        <c:axId val="525661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5661984"/>
        <c:crosses val="autoZero"/>
        <c:auto val="1"/>
        <c:lblAlgn val="ctr"/>
        <c:lblOffset val="100"/>
        <c:noMultiLvlLbl val="0"/>
      </c:catAx>
      <c:valAx>
        <c:axId val="525661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5661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0.96153846153846156</c:v>
                </c:pt>
                <c:pt idx="1">
                  <c:v>1</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ser>
        <c:dLbls>
          <c:showLegendKey val="0"/>
          <c:showVal val="1"/>
          <c:showCatName val="0"/>
          <c:showSerName val="0"/>
          <c:showPercent val="0"/>
          <c:showBubbleSize val="0"/>
        </c:dLbls>
        <c:gapWidth val="75"/>
        <c:overlap val="40"/>
        <c:axId val="568116752"/>
        <c:axId val="568117312"/>
      </c:barChart>
      <c:catAx>
        <c:axId val="568116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8117312"/>
        <c:crosses val="autoZero"/>
        <c:auto val="1"/>
        <c:lblAlgn val="ctr"/>
        <c:lblOffset val="100"/>
        <c:noMultiLvlLbl val="0"/>
      </c:catAx>
      <c:valAx>
        <c:axId val="568117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8116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0.967741935483871</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ser>
        <c:dLbls>
          <c:showLegendKey val="0"/>
          <c:showVal val="1"/>
          <c:showCatName val="0"/>
          <c:showSerName val="0"/>
          <c:showPercent val="0"/>
          <c:showBubbleSize val="0"/>
        </c:dLbls>
        <c:gapWidth val="75"/>
        <c:overlap val="40"/>
        <c:axId val="568120112"/>
        <c:axId val="568120672"/>
      </c:barChart>
      <c:catAx>
        <c:axId val="568120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8120672"/>
        <c:crosses val="autoZero"/>
        <c:auto val="1"/>
        <c:lblAlgn val="ctr"/>
        <c:lblOffset val="100"/>
        <c:noMultiLvlLbl val="0"/>
      </c:catAx>
      <c:valAx>
        <c:axId val="568120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8120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48" zoomScale="60" zoomScaleNormal="100" workbookViewId="0">
      <selection activeCell="B191" sqref="B191:C191"/>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66" t="s">
        <v>379</v>
      </c>
      <c r="B18" s="266"/>
      <c r="C18" s="266"/>
      <c r="D18" s="267" t="s">
        <v>411</v>
      </c>
      <c r="E18" s="267"/>
      <c r="F18" s="267"/>
      <c r="G18" s="267"/>
      <c r="H18" s="267"/>
      <c r="I18" s="267"/>
      <c r="J18" s="267"/>
      <c r="K18" s="267"/>
    </row>
    <row r="20" spans="1:11" ht="16.5" x14ac:dyDescent="0.3">
      <c r="A20" s="204"/>
      <c r="B20" s="199"/>
      <c r="C20" s="199"/>
      <c r="D20" s="199"/>
      <c r="E20" s="199"/>
      <c r="F20" s="199"/>
      <c r="G20" s="199"/>
      <c r="H20" s="199"/>
      <c r="I20" s="199"/>
    </row>
    <row r="21" spans="1:11" x14ac:dyDescent="0.25">
      <c r="A21" s="268" t="s">
        <v>380</v>
      </c>
      <c r="B21" s="268"/>
      <c r="C21" s="268"/>
      <c r="D21" s="268"/>
      <c r="E21" s="268"/>
      <c r="F21" s="268"/>
      <c r="G21" s="268"/>
      <c r="H21" s="268"/>
      <c r="I21" s="268"/>
      <c r="J21" s="268"/>
      <c r="K21" s="268"/>
    </row>
    <row r="22" spans="1:11" x14ac:dyDescent="0.25">
      <c r="A22" s="205"/>
      <c r="B22" s="200"/>
      <c r="C22" s="200"/>
      <c r="D22" s="199"/>
      <c r="E22" s="199"/>
      <c r="F22" s="199"/>
      <c r="G22" s="199"/>
      <c r="H22" s="199"/>
      <c r="I22" s="199"/>
    </row>
    <row r="23" spans="1:11" ht="42" customHeight="1" x14ac:dyDescent="0.25">
      <c r="A23" s="206" t="s">
        <v>381</v>
      </c>
      <c r="B23" s="269" t="s">
        <v>382</v>
      </c>
      <c r="C23" s="269"/>
      <c r="D23" s="199"/>
      <c r="E23" s="199"/>
      <c r="F23" s="199"/>
      <c r="G23" s="199"/>
      <c r="H23" s="199"/>
      <c r="I23" s="199"/>
      <c r="J23" s="198" t="str">
        <f>D18</f>
        <v>Menzah 9</v>
      </c>
    </row>
    <row r="24" spans="1:11" ht="33" customHeight="1" x14ac:dyDescent="0.25">
      <c r="A24" s="207" t="s">
        <v>383</v>
      </c>
      <c r="B24" s="270">
        <f>AVERAGE('A1 Exploitation'!D505,'A1 Technique'!D198)</f>
        <v>0.8039147093120107</v>
      </c>
      <c r="C24" s="270"/>
      <c r="D24" s="199"/>
      <c r="E24" s="199"/>
      <c r="F24" s="199"/>
      <c r="G24" s="199"/>
      <c r="H24" s="199"/>
      <c r="I24" s="199"/>
    </row>
    <row r="25" spans="1:11" ht="33" customHeight="1" x14ac:dyDescent="0.25">
      <c r="A25" s="206" t="s">
        <v>384</v>
      </c>
      <c r="B25" s="270">
        <f>AVERAGE('A2 Exploitation'!D505,'A2 Technique'!D198)</f>
        <v>0.80645557191948947</v>
      </c>
      <c r="C25" s="270"/>
      <c r="D25" s="199"/>
      <c r="E25" s="199"/>
      <c r="F25" s="199"/>
      <c r="G25" s="199"/>
      <c r="H25" s="199"/>
      <c r="I25" s="199"/>
    </row>
    <row r="26" spans="1:11" ht="33" customHeight="1" x14ac:dyDescent="0.25">
      <c r="A26" s="207" t="s">
        <v>385</v>
      </c>
      <c r="B26" s="270">
        <f>AVERAGE('A3 Exploitation'!D505,'A3 Technique'!D198)</f>
        <v>0</v>
      </c>
      <c r="C26" s="270"/>
      <c r="D26" s="199"/>
      <c r="E26" s="199"/>
      <c r="F26" s="199"/>
      <c r="G26" s="199"/>
      <c r="H26" s="199"/>
      <c r="I26" s="199"/>
    </row>
    <row r="27" spans="1:11" ht="33" customHeight="1" x14ac:dyDescent="0.25">
      <c r="A27" s="207" t="s">
        <v>386</v>
      </c>
      <c r="B27" s="270">
        <f>AVERAGE('A4 Exploitation'!D505,'A4 Technique'!D198)</f>
        <v>0</v>
      </c>
      <c r="C27" s="270"/>
      <c r="D27" s="199"/>
      <c r="E27" s="199"/>
      <c r="F27" s="199"/>
      <c r="G27" s="199"/>
      <c r="H27" s="199"/>
      <c r="I27" s="199"/>
    </row>
    <row r="28" spans="1:11" ht="33" customHeight="1" x14ac:dyDescent="0.25">
      <c r="A28" s="206" t="s">
        <v>387</v>
      </c>
      <c r="B28" s="270">
        <f>AVERAGE('A5 Exploitation'!D505,'A5 Technique'!D198)</f>
        <v>0</v>
      </c>
      <c r="C28" s="270"/>
      <c r="D28" s="199"/>
      <c r="E28" s="199"/>
      <c r="F28" s="199"/>
      <c r="G28" s="199"/>
      <c r="H28" s="199"/>
      <c r="I28" s="199"/>
    </row>
    <row r="29" spans="1:11" ht="33" customHeight="1" x14ac:dyDescent="0.25">
      <c r="A29" s="206" t="s">
        <v>388</v>
      </c>
      <c r="B29" s="270">
        <f>AVERAGE('A6 Exploitation'!D505,'A6 Technique'!D198)</f>
        <v>0</v>
      </c>
      <c r="C29" s="270"/>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69" t="s">
        <v>389</v>
      </c>
      <c r="C33" s="269"/>
      <c r="D33" s="199"/>
      <c r="E33" s="199"/>
      <c r="F33" s="199"/>
      <c r="G33" s="199"/>
      <c r="H33" s="199"/>
      <c r="I33" s="199"/>
      <c r="J33" s="198" t="str">
        <f>D18</f>
        <v>Menzah 9</v>
      </c>
    </row>
    <row r="34" spans="1:10" ht="33" customHeight="1" x14ac:dyDescent="0.25">
      <c r="A34" s="207" t="s">
        <v>383</v>
      </c>
      <c r="B34" s="270">
        <f>'A1 Exploitation'!D505</f>
        <v>0.87739463601532564</v>
      </c>
      <c r="C34" s="270"/>
      <c r="D34" s="199"/>
      <c r="E34" s="199"/>
      <c r="F34" s="199"/>
      <c r="G34" s="199"/>
      <c r="H34" s="199"/>
      <c r="I34" s="199"/>
    </row>
    <row r="35" spans="1:10" ht="33" customHeight="1" x14ac:dyDescent="0.25">
      <c r="A35" s="206" t="s">
        <v>384</v>
      </c>
      <c r="B35" s="270">
        <f>'A2 Exploitation'!D505</f>
        <v>0.89862542955326463</v>
      </c>
      <c r="C35" s="270"/>
      <c r="D35" s="199"/>
      <c r="E35" s="199"/>
      <c r="F35" s="199"/>
      <c r="G35" s="199"/>
      <c r="H35" s="199"/>
      <c r="I35" s="199"/>
    </row>
    <row r="36" spans="1:10" ht="33" customHeight="1" x14ac:dyDescent="0.25">
      <c r="A36" s="207" t="s">
        <v>385</v>
      </c>
      <c r="B36" s="270">
        <f>'A3 Exploitation'!D505</f>
        <v>0</v>
      </c>
      <c r="C36" s="270"/>
      <c r="D36" s="199"/>
      <c r="E36" s="199"/>
      <c r="F36" s="199"/>
      <c r="G36" s="199"/>
      <c r="H36" s="199"/>
      <c r="I36" s="199"/>
    </row>
    <row r="37" spans="1:10" ht="33" customHeight="1" x14ac:dyDescent="0.25">
      <c r="A37" s="207" t="s">
        <v>386</v>
      </c>
      <c r="B37" s="270">
        <f>'A4 Exploitation'!D505</f>
        <v>0</v>
      </c>
      <c r="C37" s="270"/>
      <c r="D37" s="199"/>
      <c r="E37" s="199"/>
      <c r="F37" s="199"/>
      <c r="G37" s="199"/>
      <c r="H37" s="199"/>
      <c r="I37" s="199"/>
    </row>
    <row r="38" spans="1:10" ht="33" customHeight="1" x14ac:dyDescent="0.25">
      <c r="A38" s="206" t="s">
        <v>387</v>
      </c>
      <c r="B38" s="270">
        <f>'A5 Exploitation'!D505</f>
        <v>0</v>
      </c>
      <c r="C38" s="270"/>
      <c r="D38" s="199"/>
      <c r="E38" s="199"/>
      <c r="F38" s="199"/>
      <c r="G38" s="199"/>
      <c r="H38" s="199"/>
      <c r="I38" s="199"/>
    </row>
    <row r="39" spans="1:10" ht="33" customHeight="1" x14ac:dyDescent="0.25">
      <c r="A39" s="206" t="s">
        <v>388</v>
      </c>
      <c r="B39" s="270">
        <f>'A6 Exploitation'!D505</f>
        <v>0</v>
      </c>
      <c r="C39" s="270"/>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71" t="s">
        <v>390</v>
      </c>
      <c r="C42" s="271"/>
      <c r="D42" s="199"/>
      <c r="E42" s="199"/>
      <c r="F42" s="199"/>
      <c r="G42" s="199"/>
      <c r="H42" s="199"/>
      <c r="I42" s="199"/>
      <c r="J42" s="198" t="str">
        <f>D18</f>
        <v>Menzah 9</v>
      </c>
    </row>
    <row r="43" spans="1:10" ht="33" customHeight="1" x14ac:dyDescent="0.25">
      <c r="A43" s="207" t="s">
        <v>383</v>
      </c>
      <c r="B43" s="270">
        <f>AVERAGE('A1 Exploitation'!D503, 'A1 Technique'!D196)</f>
        <v>0.63928571428571423</v>
      </c>
      <c r="C43" s="270"/>
      <c r="D43" s="199"/>
      <c r="E43" s="199"/>
      <c r="F43" s="199"/>
      <c r="G43" s="199"/>
      <c r="H43" s="199"/>
      <c r="I43" s="199"/>
    </row>
    <row r="44" spans="1:10" ht="33" customHeight="1" x14ac:dyDescent="0.25">
      <c r="A44" s="206" t="s">
        <v>384</v>
      </c>
      <c r="B44" s="270">
        <f>AVERAGE('A2 Exploitation'!D503, 'A2 Technique'!D196)</f>
        <v>0.41154999999999997</v>
      </c>
      <c r="C44" s="270"/>
      <c r="D44" s="199"/>
      <c r="E44" s="199"/>
      <c r="F44" s="199"/>
      <c r="G44" s="199"/>
      <c r="H44" s="199"/>
      <c r="I44" s="199"/>
    </row>
    <row r="45" spans="1:10" ht="33" customHeight="1" x14ac:dyDescent="0.25">
      <c r="A45" s="207" t="s">
        <v>385</v>
      </c>
      <c r="B45" s="270">
        <f>AVERAGE('A3 Exploitation'!D503, 'A3 Technique'!D196)</f>
        <v>0</v>
      </c>
      <c r="C45" s="270"/>
      <c r="D45" s="199"/>
      <c r="E45" s="199"/>
      <c r="F45" s="199"/>
      <c r="G45" s="199"/>
      <c r="H45" s="199"/>
      <c r="I45" s="199"/>
    </row>
    <row r="46" spans="1:10" ht="33" customHeight="1" x14ac:dyDescent="0.25">
      <c r="A46" s="207" t="s">
        <v>386</v>
      </c>
      <c r="B46" s="270">
        <f>AVERAGE('A4 Exploitation'!D503, 'A4 Technique'!D196)</f>
        <v>0</v>
      </c>
      <c r="C46" s="270"/>
      <c r="D46" s="199"/>
      <c r="E46" s="199"/>
      <c r="F46" s="199"/>
      <c r="G46" s="199"/>
      <c r="H46" s="199"/>
      <c r="I46" s="199"/>
    </row>
    <row r="47" spans="1:10" ht="33" customHeight="1" x14ac:dyDescent="0.25">
      <c r="A47" s="206" t="s">
        <v>387</v>
      </c>
      <c r="B47" s="270">
        <f>AVERAGE('A5 Exploitation'!D503, 'A5 Technique'!D196)</f>
        <v>0</v>
      </c>
      <c r="C47" s="270"/>
      <c r="D47" s="199"/>
      <c r="E47" s="199"/>
      <c r="F47" s="199"/>
      <c r="G47" s="199"/>
      <c r="H47" s="199"/>
      <c r="I47" s="199"/>
    </row>
    <row r="48" spans="1:10" ht="33" customHeight="1" x14ac:dyDescent="0.25">
      <c r="A48" s="206" t="s">
        <v>388</v>
      </c>
      <c r="B48" s="270">
        <f>AVERAGE('A6 Exploitation'!D503, 'A6 Technique'!D196)</f>
        <v>0</v>
      </c>
      <c r="C48" s="270"/>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69" t="s">
        <v>391</v>
      </c>
      <c r="C51" s="269"/>
      <c r="D51" s="199"/>
      <c r="E51" s="199"/>
      <c r="F51" s="199"/>
      <c r="G51" s="199"/>
      <c r="H51" s="199"/>
      <c r="I51" s="199"/>
      <c r="J51" s="198" t="str">
        <f>D18</f>
        <v>Menzah 9</v>
      </c>
    </row>
    <row r="52" spans="1:10" ht="33" customHeight="1" x14ac:dyDescent="0.25">
      <c r="A52" s="207" t="s">
        <v>383</v>
      </c>
      <c r="B52" s="272">
        <f>'A1 Exploitation'!D41</f>
        <v>0.96153846153846156</v>
      </c>
      <c r="C52" s="272"/>
      <c r="D52" s="199"/>
      <c r="E52" s="199"/>
      <c r="F52" s="199"/>
      <c r="G52" s="199"/>
      <c r="H52" s="199"/>
      <c r="I52" s="199"/>
    </row>
    <row r="53" spans="1:10" ht="33" customHeight="1" x14ac:dyDescent="0.25">
      <c r="A53" s="206" t="s">
        <v>384</v>
      </c>
      <c r="B53" s="272">
        <f>'A2 Exploitation'!D41</f>
        <v>0.92307692307692313</v>
      </c>
      <c r="C53" s="272"/>
      <c r="D53" s="199"/>
      <c r="E53" s="199"/>
      <c r="F53" s="199"/>
      <c r="G53" s="199"/>
      <c r="H53" s="199"/>
      <c r="I53" s="199"/>
    </row>
    <row r="54" spans="1:10" ht="33" customHeight="1" x14ac:dyDescent="0.25">
      <c r="A54" s="207" t="s">
        <v>385</v>
      </c>
      <c r="B54" s="272">
        <f>'A3 Exploitation'!D41</f>
        <v>0</v>
      </c>
      <c r="C54" s="272"/>
      <c r="D54" s="199"/>
      <c r="E54" s="199"/>
      <c r="F54" s="199"/>
      <c r="G54" s="199"/>
      <c r="H54" s="199"/>
      <c r="I54" s="199"/>
    </row>
    <row r="55" spans="1:10" ht="33" customHeight="1" x14ac:dyDescent="0.25">
      <c r="A55" s="207" t="s">
        <v>386</v>
      </c>
      <c r="B55" s="272">
        <f>'A4 Exploitation'!D41</f>
        <v>0</v>
      </c>
      <c r="C55" s="272"/>
      <c r="D55" s="199"/>
      <c r="E55" s="199"/>
      <c r="F55" s="199"/>
      <c r="G55" s="199"/>
      <c r="H55" s="199"/>
      <c r="I55" s="199"/>
    </row>
    <row r="56" spans="1:10" ht="33" customHeight="1" x14ac:dyDescent="0.25">
      <c r="A56" s="206" t="s">
        <v>387</v>
      </c>
      <c r="B56" s="272">
        <f>'A5 Exploitation'!D41</f>
        <v>0</v>
      </c>
      <c r="C56" s="272"/>
      <c r="D56" s="199"/>
      <c r="E56" s="199"/>
      <c r="F56" s="199"/>
      <c r="G56" s="199"/>
      <c r="H56" s="199"/>
      <c r="I56" s="199"/>
    </row>
    <row r="57" spans="1:10" ht="33" customHeight="1" x14ac:dyDescent="0.25">
      <c r="A57" s="206" t="s">
        <v>388</v>
      </c>
      <c r="B57" s="272">
        <f>'A6 Exploitation'!D41</f>
        <v>0</v>
      </c>
      <c r="C57" s="272"/>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69" t="s">
        <v>392</v>
      </c>
      <c r="C60" s="269"/>
      <c r="D60" s="199"/>
      <c r="E60" s="199"/>
      <c r="F60" s="199"/>
      <c r="G60" s="199"/>
      <c r="H60" s="199"/>
      <c r="I60" s="199"/>
      <c r="J60" s="198" t="str">
        <f>D18</f>
        <v>Menzah 9</v>
      </c>
    </row>
    <row r="61" spans="1:10" ht="33" customHeight="1" x14ac:dyDescent="0.25">
      <c r="A61" s="207" t="s">
        <v>383</v>
      </c>
      <c r="B61" s="270">
        <f>'A1 Exploitation'!D97</f>
        <v>0.8</v>
      </c>
      <c r="C61" s="270"/>
      <c r="D61" s="199"/>
      <c r="E61" s="199"/>
      <c r="F61" s="199"/>
      <c r="G61" s="199"/>
      <c r="H61" s="199"/>
      <c r="I61" s="199"/>
    </row>
    <row r="62" spans="1:10" ht="33" customHeight="1" x14ac:dyDescent="0.25">
      <c r="A62" s="206" t="s">
        <v>384</v>
      </c>
      <c r="B62" s="270">
        <f>'A2 Exploitation'!D97</f>
        <v>0.93421052631578949</v>
      </c>
      <c r="C62" s="270"/>
      <c r="D62" s="199"/>
      <c r="E62" s="199"/>
      <c r="F62" s="199"/>
      <c r="G62" s="199"/>
      <c r="H62" s="199"/>
      <c r="I62" s="199"/>
    </row>
    <row r="63" spans="1:10" ht="33" customHeight="1" x14ac:dyDescent="0.25">
      <c r="A63" s="207" t="s">
        <v>385</v>
      </c>
      <c r="B63" s="270">
        <f>'A3 Exploitation'!D97</f>
        <v>0</v>
      </c>
      <c r="C63" s="270"/>
      <c r="D63" s="199"/>
      <c r="E63" s="199"/>
      <c r="F63" s="199"/>
      <c r="G63" s="199"/>
      <c r="H63" s="199"/>
      <c r="I63" s="199"/>
    </row>
    <row r="64" spans="1:10" ht="33" customHeight="1" x14ac:dyDescent="0.25">
      <c r="A64" s="207" t="s">
        <v>386</v>
      </c>
      <c r="B64" s="270">
        <f>'A4 Exploitation'!D97</f>
        <v>0</v>
      </c>
      <c r="C64" s="270"/>
      <c r="D64" s="199"/>
      <c r="E64" s="199"/>
      <c r="F64" s="199"/>
      <c r="G64" s="199"/>
      <c r="H64" s="199"/>
      <c r="I64" s="199"/>
    </row>
    <row r="65" spans="1:10" ht="33" customHeight="1" x14ac:dyDescent="0.25">
      <c r="A65" s="206" t="s">
        <v>387</v>
      </c>
      <c r="B65" s="270">
        <f>'A5 Exploitation'!D97</f>
        <v>0</v>
      </c>
      <c r="C65" s="270"/>
      <c r="D65" s="199"/>
      <c r="E65" s="199"/>
      <c r="F65" s="199"/>
      <c r="G65" s="199"/>
      <c r="H65" s="199"/>
      <c r="I65" s="199"/>
    </row>
    <row r="66" spans="1:10" ht="33" customHeight="1" x14ac:dyDescent="0.25">
      <c r="A66" s="206" t="s">
        <v>388</v>
      </c>
      <c r="B66" s="270">
        <f>'A6 Exploitation'!D97</f>
        <v>0</v>
      </c>
      <c r="C66" s="270"/>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69" t="s">
        <v>393</v>
      </c>
      <c r="C69" s="269"/>
      <c r="D69" s="199"/>
      <c r="E69" s="199"/>
      <c r="F69" s="199"/>
      <c r="G69" s="199"/>
      <c r="H69" s="199"/>
      <c r="I69" s="199"/>
      <c r="J69" s="198" t="str">
        <f>D18</f>
        <v>Menzah 9</v>
      </c>
    </row>
    <row r="70" spans="1:10" ht="33" customHeight="1" x14ac:dyDescent="0.25">
      <c r="A70" s="207" t="s">
        <v>383</v>
      </c>
      <c r="B70" s="270">
        <f>'A1 Exploitation'!D150</f>
        <v>0.76470588235294112</v>
      </c>
      <c r="C70" s="270"/>
      <c r="D70" s="199"/>
      <c r="E70" s="199"/>
      <c r="F70" s="199"/>
      <c r="G70" s="199"/>
      <c r="H70" s="199"/>
      <c r="I70" s="199"/>
    </row>
    <row r="71" spans="1:10" ht="33" customHeight="1" x14ac:dyDescent="0.25">
      <c r="A71" s="206" t="s">
        <v>384</v>
      </c>
      <c r="B71" s="270">
        <f>'A2 Exploitation'!D150</f>
        <v>0.80555555555555558</v>
      </c>
      <c r="C71" s="270"/>
      <c r="D71" s="199"/>
      <c r="E71" s="199"/>
      <c r="F71" s="199"/>
      <c r="G71" s="199"/>
      <c r="H71" s="199"/>
      <c r="I71" s="199"/>
    </row>
    <row r="72" spans="1:10" ht="33" customHeight="1" x14ac:dyDescent="0.25">
      <c r="A72" s="207" t="s">
        <v>385</v>
      </c>
      <c r="B72" s="270">
        <f>'A3 Exploitation'!D150</f>
        <v>0</v>
      </c>
      <c r="C72" s="270"/>
      <c r="D72" s="199"/>
      <c r="E72" s="199"/>
      <c r="F72" s="199"/>
      <c r="G72" s="199"/>
      <c r="H72" s="199"/>
      <c r="I72" s="199"/>
    </row>
    <row r="73" spans="1:10" ht="33" customHeight="1" x14ac:dyDescent="0.25">
      <c r="A73" s="207" t="s">
        <v>386</v>
      </c>
      <c r="B73" s="270">
        <f>'A4 Exploitation'!D150</f>
        <v>0</v>
      </c>
      <c r="C73" s="270"/>
      <c r="D73" s="199"/>
      <c r="E73" s="199"/>
      <c r="F73" s="199"/>
      <c r="G73" s="199"/>
      <c r="H73" s="199"/>
      <c r="I73" s="199"/>
    </row>
    <row r="74" spans="1:10" ht="33" customHeight="1" x14ac:dyDescent="0.25">
      <c r="A74" s="206" t="s">
        <v>387</v>
      </c>
      <c r="B74" s="270">
        <f>'A5 Exploitation'!D150</f>
        <v>0</v>
      </c>
      <c r="C74" s="270"/>
      <c r="D74" s="199"/>
      <c r="E74" s="199"/>
      <c r="F74" s="199"/>
      <c r="G74" s="199"/>
      <c r="H74" s="199"/>
      <c r="I74" s="199"/>
    </row>
    <row r="75" spans="1:10" ht="33" customHeight="1" x14ac:dyDescent="0.25">
      <c r="A75" s="206" t="s">
        <v>388</v>
      </c>
      <c r="B75" s="270">
        <f>'A6 Exploitation'!D150</f>
        <v>0</v>
      </c>
      <c r="C75" s="270"/>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69" t="s">
        <v>394</v>
      </c>
      <c r="C78" s="269"/>
      <c r="D78" s="199"/>
      <c r="E78" s="199"/>
      <c r="F78" s="199"/>
      <c r="G78" s="199"/>
      <c r="H78" s="199"/>
      <c r="I78" s="199"/>
      <c r="J78" s="198" t="str">
        <f>D18</f>
        <v>Menzah 9</v>
      </c>
    </row>
    <row r="79" spans="1:10" ht="33" customHeight="1" x14ac:dyDescent="0.25">
      <c r="A79" s="207" t="s">
        <v>383</v>
      </c>
      <c r="B79" s="270">
        <f>'A1 Exploitation'!D190</f>
        <v>0.95833333333333337</v>
      </c>
      <c r="C79" s="270"/>
      <c r="D79" s="199"/>
      <c r="E79" s="199"/>
      <c r="F79" s="199"/>
      <c r="G79" s="199"/>
      <c r="H79" s="199"/>
      <c r="I79" s="199"/>
    </row>
    <row r="80" spans="1:10" ht="33" customHeight="1" x14ac:dyDescent="0.25">
      <c r="A80" s="206" t="s">
        <v>384</v>
      </c>
      <c r="B80" s="270">
        <f>'A2 Exploitation'!D190</f>
        <v>0.79629629629629628</v>
      </c>
      <c r="C80" s="270"/>
      <c r="D80" s="199"/>
      <c r="E80" s="199"/>
      <c r="F80" s="199"/>
      <c r="G80" s="199"/>
      <c r="H80" s="199"/>
      <c r="I80" s="199"/>
    </row>
    <row r="81" spans="1:10" ht="33" customHeight="1" x14ac:dyDescent="0.25">
      <c r="A81" s="207" t="s">
        <v>385</v>
      </c>
      <c r="B81" s="270">
        <f>'A3 Exploitation'!D190</f>
        <v>0</v>
      </c>
      <c r="C81" s="270"/>
      <c r="D81" s="199"/>
      <c r="E81" s="199"/>
      <c r="F81" s="199"/>
      <c r="G81" s="199"/>
      <c r="H81" s="199"/>
      <c r="I81" s="199"/>
    </row>
    <row r="82" spans="1:10" ht="33" customHeight="1" x14ac:dyDescent="0.25">
      <c r="A82" s="207" t="s">
        <v>386</v>
      </c>
      <c r="B82" s="270">
        <f>'A4 Exploitation'!D190</f>
        <v>0</v>
      </c>
      <c r="C82" s="270"/>
      <c r="D82" s="199"/>
      <c r="E82" s="199"/>
      <c r="F82" s="199"/>
      <c r="G82" s="199"/>
      <c r="H82" s="199"/>
      <c r="I82" s="199"/>
    </row>
    <row r="83" spans="1:10" ht="33" customHeight="1" x14ac:dyDescent="0.25">
      <c r="A83" s="206" t="s">
        <v>387</v>
      </c>
      <c r="B83" s="270">
        <f>'A5 Exploitation'!D190</f>
        <v>0</v>
      </c>
      <c r="C83" s="270"/>
      <c r="D83" s="199"/>
      <c r="E83" s="199"/>
      <c r="F83" s="199"/>
      <c r="G83" s="199"/>
      <c r="H83" s="199"/>
      <c r="I83" s="199"/>
    </row>
    <row r="84" spans="1:10" ht="33" customHeight="1" x14ac:dyDescent="0.25">
      <c r="A84" s="206" t="s">
        <v>388</v>
      </c>
      <c r="B84" s="270">
        <f>'A6 Exploitation'!D190</f>
        <v>0</v>
      </c>
      <c r="C84" s="270"/>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69" t="s">
        <v>395</v>
      </c>
      <c r="C87" s="269"/>
      <c r="D87" s="199"/>
      <c r="E87" s="199"/>
      <c r="F87" s="199"/>
      <c r="G87" s="199"/>
      <c r="H87" s="199"/>
      <c r="I87" s="199"/>
      <c r="J87" s="198" t="str">
        <f>D18</f>
        <v>Menzah 9</v>
      </c>
    </row>
    <row r="88" spans="1:10" ht="33" customHeight="1" x14ac:dyDescent="0.25">
      <c r="A88" s="207" t="s">
        <v>383</v>
      </c>
      <c r="B88" s="270">
        <f>'A1 Exploitation'!D246</f>
        <v>0.79487179487179482</v>
      </c>
      <c r="C88" s="270"/>
      <c r="D88" s="199"/>
      <c r="E88" s="199"/>
      <c r="F88" s="199"/>
      <c r="G88" s="199"/>
      <c r="H88" s="199"/>
      <c r="I88" s="199"/>
    </row>
    <row r="89" spans="1:10" ht="33" customHeight="1" x14ac:dyDescent="0.25">
      <c r="A89" s="206" t="s">
        <v>384</v>
      </c>
      <c r="B89" s="270">
        <f>'A2 Exploitation'!D246</f>
        <v>0.80769230769230771</v>
      </c>
      <c r="C89" s="270"/>
      <c r="D89" s="199"/>
      <c r="E89" s="199"/>
      <c r="F89" s="199"/>
      <c r="G89" s="199"/>
      <c r="H89" s="199"/>
      <c r="I89" s="199"/>
    </row>
    <row r="90" spans="1:10" ht="33" customHeight="1" x14ac:dyDescent="0.25">
      <c r="A90" s="207" t="s">
        <v>385</v>
      </c>
      <c r="B90" s="270">
        <f>'A3 Exploitation'!D246</f>
        <v>0</v>
      </c>
      <c r="C90" s="270"/>
      <c r="D90" s="199"/>
      <c r="E90" s="199"/>
      <c r="F90" s="199"/>
      <c r="G90" s="199"/>
      <c r="H90" s="199"/>
      <c r="I90" s="199"/>
    </row>
    <row r="91" spans="1:10" ht="33" customHeight="1" x14ac:dyDescent="0.25">
      <c r="A91" s="207" t="s">
        <v>386</v>
      </c>
      <c r="B91" s="270">
        <f>'A4 Exploitation'!D246</f>
        <v>0</v>
      </c>
      <c r="C91" s="270"/>
      <c r="D91" s="199"/>
      <c r="E91" s="199"/>
      <c r="F91" s="199"/>
      <c r="G91" s="199"/>
      <c r="H91" s="199"/>
      <c r="I91" s="199"/>
    </row>
    <row r="92" spans="1:10" ht="33" customHeight="1" x14ac:dyDescent="0.25">
      <c r="A92" s="206" t="s">
        <v>387</v>
      </c>
      <c r="B92" s="270">
        <f>'A5 Exploitation'!D246</f>
        <v>0</v>
      </c>
      <c r="C92" s="270"/>
      <c r="D92" s="199"/>
      <c r="E92" s="199"/>
      <c r="F92" s="199"/>
      <c r="G92" s="199"/>
      <c r="H92" s="199"/>
      <c r="I92" s="199"/>
    </row>
    <row r="93" spans="1:10" ht="33" customHeight="1" x14ac:dyDescent="0.25">
      <c r="A93" s="206" t="s">
        <v>388</v>
      </c>
      <c r="B93" s="270">
        <f>'A6 Exploitation'!D246</f>
        <v>0</v>
      </c>
      <c r="C93" s="270"/>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69" t="s">
        <v>396</v>
      </c>
      <c r="C96" s="269"/>
      <c r="D96" s="199"/>
      <c r="E96" s="199"/>
      <c r="F96" s="199"/>
      <c r="G96" s="199"/>
      <c r="H96" s="199"/>
      <c r="I96" s="199"/>
      <c r="J96" s="198" t="str">
        <f>D18</f>
        <v>Menzah 9</v>
      </c>
    </row>
    <row r="97" spans="1:10" ht="33" customHeight="1" x14ac:dyDescent="0.25">
      <c r="A97" s="207" t="s">
        <v>383</v>
      </c>
      <c r="B97" s="270">
        <f>'A1 Exploitation'!D289</f>
        <v>0.9107142857142857</v>
      </c>
      <c r="C97" s="270"/>
      <c r="D97" s="199"/>
      <c r="E97" s="199"/>
      <c r="F97" s="199"/>
      <c r="G97" s="199"/>
      <c r="H97" s="199"/>
      <c r="I97" s="199"/>
    </row>
    <row r="98" spans="1:10" ht="33" customHeight="1" x14ac:dyDescent="0.25">
      <c r="A98" s="206" t="s">
        <v>384</v>
      </c>
      <c r="B98" s="270">
        <f>'A2 Exploitation'!D289</f>
        <v>0.93103448275862066</v>
      </c>
      <c r="C98" s="270"/>
      <c r="D98" s="199"/>
      <c r="E98" s="199"/>
      <c r="F98" s="199"/>
      <c r="G98" s="199"/>
      <c r="H98" s="199"/>
      <c r="I98" s="199"/>
    </row>
    <row r="99" spans="1:10" ht="33" customHeight="1" x14ac:dyDescent="0.25">
      <c r="A99" s="207" t="s">
        <v>385</v>
      </c>
      <c r="B99" s="270">
        <f>'A3 Exploitation'!D289</f>
        <v>0</v>
      </c>
      <c r="C99" s="270"/>
      <c r="D99" s="199"/>
      <c r="E99" s="199"/>
      <c r="F99" s="199"/>
      <c r="G99" s="199"/>
      <c r="H99" s="199"/>
      <c r="I99" s="199"/>
    </row>
    <row r="100" spans="1:10" ht="33" customHeight="1" x14ac:dyDescent="0.25">
      <c r="A100" s="207" t="s">
        <v>386</v>
      </c>
      <c r="B100" s="270">
        <f>'A4 Exploitation'!D289</f>
        <v>0</v>
      </c>
      <c r="C100" s="270"/>
      <c r="D100" s="199"/>
      <c r="E100" s="199"/>
      <c r="F100" s="199"/>
      <c r="G100" s="199"/>
      <c r="H100" s="199"/>
      <c r="I100" s="199"/>
    </row>
    <row r="101" spans="1:10" ht="33" customHeight="1" x14ac:dyDescent="0.25">
      <c r="A101" s="206" t="s">
        <v>387</v>
      </c>
      <c r="B101" s="270">
        <f>'A5 Exploitation'!D289</f>
        <v>0</v>
      </c>
      <c r="C101" s="270"/>
      <c r="D101" s="199"/>
      <c r="E101" s="199"/>
      <c r="F101" s="199"/>
      <c r="G101" s="199"/>
      <c r="H101" s="199"/>
      <c r="I101" s="199"/>
    </row>
    <row r="102" spans="1:10" ht="33" customHeight="1" x14ac:dyDescent="0.25">
      <c r="A102" s="206" t="s">
        <v>388</v>
      </c>
      <c r="B102" s="270">
        <f>'A6 Exploitation'!D289</f>
        <v>0</v>
      </c>
      <c r="C102" s="270"/>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69" t="s">
        <v>397</v>
      </c>
      <c r="C105" s="269"/>
      <c r="D105" s="199"/>
      <c r="E105" s="199"/>
      <c r="F105" s="199"/>
      <c r="G105" s="199"/>
      <c r="H105" s="199"/>
      <c r="I105" s="199"/>
      <c r="J105" s="198" t="str">
        <f>D18</f>
        <v>Menzah 9</v>
      </c>
    </row>
    <row r="106" spans="1:10" ht="33" customHeight="1" x14ac:dyDescent="0.25">
      <c r="A106" s="207" t="s">
        <v>383</v>
      </c>
      <c r="B106" s="270">
        <f>'A1 Exploitation'!D322</f>
        <v>0.9</v>
      </c>
      <c r="C106" s="270"/>
      <c r="D106" s="199"/>
      <c r="E106" s="199"/>
      <c r="F106" s="199"/>
      <c r="G106" s="199"/>
      <c r="H106" s="199"/>
      <c r="I106" s="199"/>
    </row>
    <row r="107" spans="1:10" ht="33" customHeight="1" x14ac:dyDescent="0.25">
      <c r="A107" s="206" t="s">
        <v>384</v>
      </c>
      <c r="B107" s="270">
        <f>'A2 Exploitation'!D322</f>
        <v>0.97368421052631582</v>
      </c>
      <c r="C107" s="270"/>
      <c r="D107" s="199"/>
      <c r="E107" s="199"/>
      <c r="F107" s="199"/>
      <c r="G107" s="199"/>
      <c r="H107" s="199"/>
      <c r="I107" s="199"/>
    </row>
    <row r="108" spans="1:10" ht="33" customHeight="1" x14ac:dyDescent="0.25">
      <c r="A108" s="207" t="s">
        <v>385</v>
      </c>
      <c r="B108" s="270">
        <f>'A3 Exploitation'!D322</f>
        <v>0</v>
      </c>
      <c r="C108" s="270"/>
      <c r="D108" s="199"/>
      <c r="E108" s="199"/>
      <c r="F108" s="199"/>
      <c r="G108" s="199"/>
      <c r="H108" s="199"/>
      <c r="I108" s="199"/>
    </row>
    <row r="109" spans="1:10" ht="33" customHeight="1" x14ac:dyDescent="0.25">
      <c r="A109" s="207" t="s">
        <v>386</v>
      </c>
      <c r="B109" s="270">
        <f>'A4 Exploitation'!D322</f>
        <v>0</v>
      </c>
      <c r="C109" s="270"/>
      <c r="D109" s="199"/>
      <c r="E109" s="199"/>
      <c r="F109" s="199"/>
      <c r="G109" s="199"/>
      <c r="H109" s="199"/>
      <c r="I109" s="199"/>
    </row>
    <row r="110" spans="1:10" ht="33" customHeight="1" x14ac:dyDescent="0.25">
      <c r="A110" s="206" t="s">
        <v>387</v>
      </c>
      <c r="B110" s="270">
        <f>'A5 Exploitation'!D322</f>
        <v>0</v>
      </c>
      <c r="C110" s="270"/>
      <c r="D110" s="199"/>
      <c r="E110" s="199"/>
      <c r="F110" s="199"/>
      <c r="G110" s="199"/>
      <c r="H110" s="199"/>
      <c r="I110" s="199"/>
    </row>
    <row r="111" spans="1:10" ht="33" customHeight="1" x14ac:dyDescent="0.25">
      <c r="A111" s="206" t="s">
        <v>388</v>
      </c>
      <c r="B111" s="270">
        <f>'A6 Exploitation'!D322</f>
        <v>0</v>
      </c>
      <c r="C111" s="270"/>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69" t="s">
        <v>398</v>
      </c>
      <c r="C114" s="269"/>
      <c r="D114" s="199"/>
      <c r="E114" s="199"/>
      <c r="F114" s="199"/>
      <c r="G114" s="199"/>
      <c r="H114" s="199"/>
      <c r="I114" s="199"/>
      <c r="J114" s="198" t="str">
        <f>D18</f>
        <v>Menzah 9</v>
      </c>
    </row>
    <row r="115" spans="1:10" ht="33" customHeight="1" x14ac:dyDescent="0.25">
      <c r="A115" s="207" t="s">
        <v>383</v>
      </c>
      <c r="B115" s="270">
        <f>'A1 Exploitation'!D350</f>
        <v>0.96153846153846156</v>
      </c>
      <c r="C115" s="270"/>
      <c r="D115" s="199"/>
      <c r="E115" s="199"/>
      <c r="F115" s="199"/>
      <c r="G115" s="199"/>
      <c r="H115" s="199"/>
      <c r="I115" s="199"/>
    </row>
    <row r="116" spans="1:10" ht="33" customHeight="1" x14ac:dyDescent="0.25">
      <c r="A116" s="206" t="s">
        <v>384</v>
      </c>
      <c r="B116" s="270">
        <f>'A2 Exploitation'!D350</f>
        <v>1</v>
      </c>
      <c r="C116" s="270"/>
      <c r="D116" s="199"/>
      <c r="E116" s="199"/>
      <c r="F116" s="199"/>
      <c r="G116" s="199"/>
      <c r="H116" s="199"/>
      <c r="I116" s="199"/>
    </row>
    <row r="117" spans="1:10" ht="33" customHeight="1" x14ac:dyDescent="0.25">
      <c r="A117" s="207" t="s">
        <v>385</v>
      </c>
      <c r="B117" s="270">
        <f>'A3 Exploitation'!D350</f>
        <v>0</v>
      </c>
      <c r="C117" s="270"/>
      <c r="D117" s="199"/>
      <c r="E117" s="199"/>
      <c r="F117" s="199"/>
      <c r="G117" s="199"/>
      <c r="H117" s="199"/>
      <c r="I117" s="199"/>
    </row>
    <row r="118" spans="1:10" ht="33" customHeight="1" x14ac:dyDescent="0.25">
      <c r="A118" s="207" t="s">
        <v>386</v>
      </c>
      <c r="B118" s="270">
        <f>'A4 Exploitation'!D350</f>
        <v>0</v>
      </c>
      <c r="C118" s="270"/>
      <c r="D118" s="199"/>
      <c r="E118" s="199"/>
      <c r="F118" s="199"/>
      <c r="G118" s="199"/>
      <c r="H118" s="199"/>
      <c r="I118" s="199"/>
    </row>
    <row r="119" spans="1:10" ht="33" customHeight="1" x14ac:dyDescent="0.25">
      <c r="A119" s="206" t="s">
        <v>387</v>
      </c>
      <c r="B119" s="270">
        <f>'A5 Exploitation'!D350</f>
        <v>0</v>
      </c>
      <c r="C119" s="270"/>
      <c r="D119" s="199"/>
      <c r="E119" s="199"/>
      <c r="F119" s="199"/>
      <c r="G119" s="199"/>
      <c r="H119" s="199"/>
      <c r="I119" s="199"/>
    </row>
    <row r="120" spans="1:10" ht="33" customHeight="1" x14ac:dyDescent="0.25">
      <c r="A120" s="206" t="s">
        <v>388</v>
      </c>
      <c r="B120" s="270">
        <f>'A6 Exploitation'!D350</f>
        <v>0</v>
      </c>
      <c r="C120" s="270"/>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69" t="s">
        <v>399</v>
      </c>
      <c r="C123" s="269"/>
      <c r="D123" s="199"/>
      <c r="E123" s="199"/>
      <c r="F123" s="199"/>
      <c r="G123" s="199"/>
      <c r="H123" s="199"/>
      <c r="I123" s="199"/>
      <c r="J123" s="198" t="str">
        <f>D18</f>
        <v>Menzah 9</v>
      </c>
    </row>
    <row r="124" spans="1:10" ht="33" customHeight="1" x14ac:dyDescent="0.25">
      <c r="A124" s="207" t="s">
        <v>383</v>
      </c>
      <c r="B124" s="270">
        <f>'A1 Exploitation'!D403</f>
        <v>1</v>
      </c>
      <c r="C124" s="270"/>
      <c r="D124" s="199"/>
      <c r="E124" s="199"/>
      <c r="F124" s="199"/>
      <c r="G124" s="199"/>
      <c r="H124" s="199"/>
      <c r="I124" s="199"/>
    </row>
    <row r="125" spans="1:10" ht="33" customHeight="1" x14ac:dyDescent="0.25">
      <c r="A125" s="206" t="s">
        <v>384</v>
      </c>
      <c r="B125" s="270">
        <f>'A2 Exploitation'!D403</f>
        <v>0.967741935483871</v>
      </c>
      <c r="C125" s="270"/>
      <c r="D125" s="199"/>
      <c r="E125" s="199"/>
      <c r="F125" s="199"/>
      <c r="G125" s="199"/>
      <c r="H125" s="199"/>
      <c r="I125" s="199"/>
    </row>
    <row r="126" spans="1:10" ht="33" customHeight="1" x14ac:dyDescent="0.25">
      <c r="A126" s="207" t="s">
        <v>385</v>
      </c>
      <c r="B126" s="270">
        <f>'A3 Exploitation'!D403</f>
        <v>0</v>
      </c>
      <c r="C126" s="270"/>
      <c r="D126" s="199"/>
      <c r="E126" s="199"/>
      <c r="F126" s="199"/>
      <c r="G126" s="199"/>
      <c r="H126" s="199"/>
      <c r="I126" s="199"/>
    </row>
    <row r="127" spans="1:10" ht="33" customHeight="1" x14ac:dyDescent="0.25">
      <c r="A127" s="207" t="s">
        <v>386</v>
      </c>
      <c r="B127" s="270">
        <f>'A4 Exploitation'!D403</f>
        <v>0</v>
      </c>
      <c r="C127" s="270"/>
      <c r="D127" s="199"/>
      <c r="E127" s="199"/>
      <c r="F127" s="199"/>
      <c r="G127" s="199"/>
      <c r="H127" s="199"/>
      <c r="I127" s="199"/>
    </row>
    <row r="128" spans="1:10" ht="33" customHeight="1" x14ac:dyDescent="0.25">
      <c r="A128" s="206" t="s">
        <v>387</v>
      </c>
      <c r="B128" s="270">
        <f>'A5 Exploitation'!D403</f>
        <v>0</v>
      </c>
      <c r="C128" s="270"/>
      <c r="D128" s="199"/>
      <c r="E128" s="199"/>
      <c r="F128" s="199"/>
      <c r="G128" s="199"/>
      <c r="H128" s="199"/>
      <c r="I128" s="199"/>
    </row>
    <row r="129" spans="1:10" ht="33" customHeight="1" x14ac:dyDescent="0.25">
      <c r="A129" s="206" t="s">
        <v>388</v>
      </c>
      <c r="B129" s="270">
        <f>'A6 Exploitation'!D403</f>
        <v>0</v>
      </c>
      <c r="C129" s="270"/>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69" t="s">
        <v>400</v>
      </c>
      <c r="C132" s="269"/>
      <c r="D132" s="199"/>
      <c r="E132" s="199"/>
      <c r="F132" s="199"/>
      <c r="G132" s="199"/>
      <c r="H132" s="199"/>
      <c r="I132" s="199"/>
      <c r="J132" s="198" t="str">
        <f>D18</f>
        <v>Menzah 9</v>
      </c>
    </row>
    <row r="133" spans="1:10" ht="33" customHeight="1" x14ac:dyDescent="0.25">
      <c r="A133" s="207" t="s">
        <v>383</v>
      </c>
      <c r="B133" s="270">
        <f>'A1 Exploitation'!D433</f>
        <v>0.72727272727272729</v>
      </c>
      <c r="C133" s="270"/>
      <c r="D133" s="199"/>
      <c r="E133" s="199"/>
      <c r="F133" s="199"/>
      <c r="G133" s="199"/>
      <c r="H133" s="199"/>
      <c r="I133" s="199"/>
    </row>
    <row r="134" spans="1:10" ht="33" customHeight="1" x14ac:dyDescent="0.25">
      <c r="A134" s="206" t="s">
        <v>384</v>
      </c>
      <c r="B134" s="270">
        <f>'A2 Exploitation'!D433</f>
        <v>0.96875</v>
      </c>
      <c r="C134" s="270"/>
      <c r="D134" s="199"/>
      <c r="E134" s="199"/>
      <c r="F134" s="199"/>
      <c r="G134" s="199"/>
      <c r="H134" s="199"/>
      <c r="I134" s="199"/>
    </row>
    <row r="135" spans="1:10" ht="33" customHeight="1" x14ac:dyDescent="0.25">
      <c r="A135" s="207" t="s">
        <v>385</v>
      </c>
      <c r="B135" s="270">
        <f>'A3 Exploitation'!D433</f>
        <v>0</v>
      </c>
      <c r="C135" s="270"/>
      <c r="D135" s="199"/>
      <c r="E135" s="199"/>
      <c r="F135" s="199"/>
      <c r="G135" s="199"/>
      <c r="H135" s="199"/>
      <c r="I135" s="199"/>
    </row>
    <row r="136" spans="1:10" ht="33" customHeight="1" x14ac:dyDescent="0.25">
      <c r="A136" s="207" t="s">
        <v>386</v>
      </c>
      <c r="B136" s="270">
        <f>'A4 Exploitation'!D433</f>
        <v>0</v>
      </c>
      <c r="C136" s="270"/>
      <c r="D136" s="199"/>
      <c r="E136" s="199"/>
      <c r="F136" s="199"/>
      <c r="G136" s="199"/>
      <c r="H136" s="199"/>
      <c r="I136" s="199"/>
    </row>
    <row r="137" spans="1:10" ht="33" customHeight="1" x14ac:dyDescent="0.25">
      <c r="A137" s="206" t="s">
        <v>387</v>
      </c>
      <c r="B137" s="270">
        <f>'A5 Exploitation'!D433</f>
        <v>0</v>
      </c>
      <c r="C137" s="270"/>
      <c r="D137" s="199"/>
      <c r="E137" s="199"/>
      <c r="F137" s="199"/>
      <c r="G137" s="199"/>
      <c r="H137" s="199"/>
      <c r="I137" s="199"/>
    </row>
    <row r="138" spans="1:10" ht="33" customHeight="1" x14ac:dyDescent="0.25">
      <c r="A138" s="206" t="s">
        <v>388</v>
      </c>
      <c r="B138" s="270">
        <f>'A6 Exploitation'!D433</f>
        <v>0</v>
      </c>
      <c r="C138" s="270"/>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69" t="s">
        <v>401</v>
      </c>
      <c r="C141" s="269"/>
      <c r="D141" s="199"/>
      <c r="E141" s="199"/>
      <c r="F141" s="199"/>
      <c r="G141" s="199"/>
      <c r="H141" s="199"/>
      <c r="I141" s="199"/>
      <c r="J141" s="198" t="str">
        <f>D18</f>
        <v>Menzah 9</v>
      </c>
    </row>
    <row r="142" spans="1:10" ht="33" customHeight="1" x14ac:dyDescent="0.25">
      <c r="A142" s="207" t="s">
        <v>383</v>
      </c>
      <c r="B142" s="270">
        <f>'A1 Exploitation'!D452</f>
        <v>1</v>
      </c>
      <c r="C142" s="270"/>
      <c r="D142" s="199"/>
      <c r="E142" s="199"/>
      <c r="F142" s="199"/>
      <c r="G142" s="199"/>
      <c r="H142" s="199"/>
      <c r="I142" s="199"/>
    </row>
    <row r="143" spans="1:10" ht="33" customHeight="1" x14ac:dyDescent="0.25">
      <c r="A143" s="206" t="s">
        <v>384</v>
      </c>
      <c r="B143" s="270">
        <f>'A2 Exploitation'!D452</f>
        <v>1</v>
      </c>
      <c r="C143" s="270"/>
      <c r="D143" s="199"/>
      <c r="E143" s="199"/>
      <c r="F143" s="199"/>
      <c r="G143" s="199"/>
      <c r="H143" s="199"/>
      <c r="I143" s="199"/>
    </row>
    <row r="144" spans="1:10" ht="33" customHeight="1" x14ac:dyDescent="0.25">
      <c r="A144" s="207" t="s">
        <v>385</v>
      </c>
      <c r="B144" s="270">
        <f>'A3 Exploitation'!D452</f>
        <v>0</v>
      </c>
      <c r="C144" s="270"/>
      <c r="D144" s="199"/>
      <c r="E144" s="199"/>
      <c r="F144" s="199"/>
      <c r="G144" s="199"/>
      <c r="H144" s="199"/>
      <c r="I144" s="199"/>
    </row>
    <row r="145" spans="1:10" ht="33" customHeight="1" x14ac:dyDescent="0.25">
      <c r="A145" s="207" t="s">
        <v>386</v>
      </c>
      <c r="B145" s="270">
        <f>'A4 Exploitation'!D452</f>
        <v>0</v>
      </c>
      <c r="C145" s="270"/>
      <c r="D145" s="199"/>
      <c r="E145" s="199"/>
      <c r="F145" s="199"/>
      <c r="G145" s="199"/>
      <c r="H145" s="199"/>
      <c r="I145" s="199"/>
    </row>
    <row r="146" spans="1:10" ht="33" customHeight="1" x14ac:dyDescent="0.25">
      <c r="A146" s="206" t="s">
        <v>387</v>
      </c>
      <c r="B146" s="270">
        <f>'A5 Exploitation'!D452</f>
        <v>0</v>
      </c>
      <c r="C146" s="270"/>
      <c r="D146" s="199"/>
      <c r="E146" s="199"/>
      <c r="F146" s="199"/>
      <c r="G146" s="199"/>
      <c r="H146" s="199"/>
      <c r="I146" s="199"/>
    </row>
    <row r="147" spans="1:10" ht="33" customHeight="1" x14ac:dyDescent="0.25">
      <c r="A147" s="206" t="s">
        <v>388</v>
      </c>
      <c r="B147" s="270">
        <f>'A6 Exploitation'!D452</f>
        <v>0</v>
      </c>
      <c r="C147" s="270"/>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69" t="s">
        <v>402</v>
      </c>
      <c r="C150" s="269"/>
      <c r="D150" s="199"/>
      <c r="E150" s="199"/>
      <c r="F150" s="199"/>
      <c r="G150" s="199"/>
      <c r="H150" s="199"/>
      <c r="I150" s="199"/>
      <c r="J150" s="198" t="str">
        <f>D18</f>
        <v>Menzah 9</v>
      </c>
    </row>
    <row r="151" spans="1:10" ht="33" customHeight="1" x14ac:dyDescent="0.25">
      <c r="A151" s="207" t="s">
        <v>383</v>
      </c>
      <c r="B151" s="270">
        <f>'A1 Exploitation'!D462</f>
        <v>1</v>
      </c>
      <c r="C151" s="270"/>
      <c r="D151" s="199"/>
      <c r="E151" s="199"/>
      <c r="F151" s="199"/>
      <c r="G151" s="199"/>
      <c r="H151" s="199"/>
      <c r="I151" s="199"/>
    </row>
    <row r="152" spans="1:10" ht="33" customHeight="1" x14ac:dyDescent="0.25">
      <c r="A152" s="206" t="s">
        <v>384</v>
      </c>
      <c r="B152" s="270">
        <f>'A2 Exploitation'!D462</f>
        <v>0.75</v>
      </c>
      <c r="C152" s="270"/>
      <c r="D152" s="199"/>
      <c r="E152" s="199"/>
      <c r="F152" s="199"/>
      <c r="G152" s="199"/>
      <c r="H152" s="199"/>
      <c r="I152" s="199"/>
    </row>
    <row r="153" spans="1:10" ht="33" customHeight="1" x14ac:dyDescent="0.25">
      <c r="A153" s="207" t="s">
        <v>385</v>
      </c>
      <c r="B153" s="270">
        <f>'A3 Exploitation'!D462</f>
        <v>0</v>
      </c>
      <c r="C153" s="270"/>
      <c r="D153" s="199"/>
      <c r="E153" s="199"/>
      <c r="F153" s="199"/>
      <c r="G153" s="199"/>
      <c r="H153" s="199"/>
      <c r="I153" s="199"/>
    </row>
    <row r="154" spans="1:10" ht="33" customHeight="1" x14ac:dyDescent="0.25">
      <c r="A154" s="207" t="s">
        <v>386</v>
      </c>
      <c r="B154" s="270">
        <f>'A4 Exploitation'!D462</f>
        <v>0</v>
      </c>
      <c r="C154" s="270"/>
      <c r="D154" s="199"/>
      <c r="E154" s="199"/>
      <c r="F154" s="199"/>
      <c r="G154" s="199"/>
      <c r="H154" s="199"/>
      <c r="I154" s="199"/>
    </row>
    <row r="155" spans="1:10" ht="33" customHeight="1" x14ac:dyDescent="0.25">
      <c r="A155" s="206" t="s">
        <v>387</v>
      </c>
      <c r="B155" s="270">
        <f>'A5 Exploitation'!D462</f>
        <v>0</v>
      </c>
      <c r="C155" s="270"/>
      <c r="D155" s="199"/>
      <c r="E155" s="199"/>
      <c r="F155" s="199"/>
      <c r="G155" s="199"/>
      <c r="H155" s="199"/>
      <c r="I155" s="199"/>
    </row>
    <row r="156" spans="1:10" ht="33" customHeight="1" x14ac:dyDescent="0.25">
      <c r="A156" s="206" t="s">
        <v>388</v>
      </c>
      <c r="B156" s="270">
        <f>'A6 Exploitation'!D462</f>
        <v>0</v>
      </c>
      <c r="C156" s="270"/>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69" t="s">
        <v>403</v>
      </c>
      <c r="C159" s="269"/>
      <c r="D159" s="199"/>
      <c r="E159" s="199"/>
      <c r="F159" s="199"/>
      <c r="G159" s="199"/>
      <c r="H159" s="199"/>
      <c r="I159" s="199"/>
      <c r="J159" s="198" t="str">
        <f>D18</f>
        <v>Menzah 9</v>
      </c>
    </row>
    <row r="160" spans="1:10" ht="33" customHeight="1" x14ac:dyDescent="0.25">
      <c r="A160" s="207" t="s">
        <v>383</v>
      </c>
      <c r="B160" s="270">
        <f>'A1 Exploitation'!D471</f>
        <v>0.5</v>
      </c>
      <c r="C160" s="270"/>
      <c r="D160" s="199"/>
      <c r="E160" s="199"/>
      <c r="F160" s="199"/>
      <c r="G160" s="199"/>
      <c r="H160" s="199"/>
      <c r="I160" s="199"/>
    </row>
    <row r="161" spans="1:10" ht="33" customHeight="1" x14ac:dyDescent="0.25">
      <c r="A161" s="206" t="s">
        <v>384</v>
      </c>
      <c r="B161" s="270">
        <f>'A2 Exploitation'!D471</f>
        <v>0.66666666666666663</v>
      </c>
      <c r="C161" s="270"/>
      <c r="D161" s="199"/>
      <c r="E161" s="199"/>
      <c r="F161" s="199"/>
      <c r="G161" s="199"/>
      <c r="H161" s="199"/>
      <c r="I161" s="199"/>
    </row>
    <row r="162" spans="1:10" ht="33" customHeight="1" x14ac:dyDescent="0.25">
      <c r="A162" s="207" t="s">
        <v>385</v>
      </c>
      <c r="B162" s="270">
        <f>'A3 Exploitation'!D471</f>
        <v>0</v>
      </c>
      <c r="C162" s="270"/>
      <c r="D162" s="199"/>
      <c r="E162" s="199"/>
      <c r="F162" s="199"/>
      <c r="G162" s="199"/>
      <c r="H162" s="199"/>
      <c r="I162" s="199"/>
    </row>
    <row r="163" spans="1:10" ht="33" customHeight="1" x14ac:dyDescent="0.25">
      <c r="A163" s="207" t="s">
        <v>386</v>
      </c>
      <c r="B163" s="270">
        <f>'A4 Exploitation'!D471</f>
        <v>0</v>
      </c>
      <c r="C163" s="270"/>
      <c r="D163" s="199"/>
      <c r="E163" s="199"/>
      <c r="F163" s="199"/>
      <c r="G163" s="199"/>
      <c r="H163" s="199"/>
      <c r="I163" s="199"/>
    </row>
    <row r="164" spans="1:10" ht="33" customHeight="1" x14ac:dyDescent="0.25">
      <c r="A164" s="206" t="s">
        <v>387</v>
      </c>
      <c r="B164" s="270">
        <f>'A5 Exploitation'!D471</f>
        <v>0</v>
      </c>
      <c r="C164" s="270"/>
      <c r="D164" s="199"/>
      <c r="E164" s="199"/>
      <c r="F164" s="199"/>
      <c r="G164" s="199"/>
      <c r="H164" s="199"/>
      <c r="I164" s="199"/>
    </row>
    <row r="165" spans="1:10" ht="33" customHeight="1" x14ac:dyDescent="0.25">
      <c r="A165" s="206" t="s">
        <v>388</v>
      </c>
      <c r="B165" s="270">
        <f>'A6 Exploitation'!D471</f>
        <v>0</v>
      </c>
      <c r="C165" s="270"/>
      <c r="D165" s="199"/>
      <c r="E165" s="199"/>
      <c r="F165" s="199"/>
      <c r="G165" s="199"/>
      <c r="H165" s="199"/>
      <c r="I165" s="199"/>
    </row>
    <row r="166" spans="1:10" ht="18" x14ac:dyDescent="0.25">
      <c r="A166" s="209"/>
      <c r="B166" s="273"/>
      <c r="C166" s="273"/>
      <c r="D166" s="199"/>
      <c r="E166" s="199"/>
      <c r="F166" s="199"/>
      <c r="G166" s="199"/>
      <c r="H166" s="199"/>
      <c r="I166" s="199"/>
    </row>
    <row r="167" spans="1:10" ht="18" x14ac:dyDescent="0.25">
      <c r="A167" s="209"/>
      <c r="B167" s="273"/>
      <c r="C167" s="273"/>
      <c r="D167" s="199"/>
      <c r="E167" s="199"/>
      <c r="F167" s="199"/>
      <c r="G167" s="199"/>
      <c r="H167" s="199"/>
      <c r="I167" s="199"/>
    </row>
    <row r="168" spans="1:10" ht="33" customHeight="1" x14ac:dyDescent="0.25">
      <c r="A168" s="206" t="s">
        <v>381</v>
      </c>
      <c r="B168" s="269" t="s">
        <v>404</v>
      </c>
      <c r="C168" s="269"/>
      <c r="D168" s="199"/>
      <c r="E168" s="199"/>
      <c r="F168" s="199"/>
      <c r="G168" s="199"/>
      <c r="H168" s="199"/>
      <c r="I168" s="199"/>
      <c r="J168" s="198" t="str">
        <f>D18</f>
        <v>Menzah 9</v>
      </c>
    </row>
    <row r="169" spans="1:10" ht="33" customHeight="1" x14ac:dyDescent="0.25">
      <c r="A169" s="207" t="s">
        <v>383</v>
      </c>
      <c r="B169" s="270">
        <f>'A1 Exploitation'!D492</f>
        <v>1</v>
      </c>
      <c r="C169" s="270"/>
      <c r="D169" s="199"/>
      <c r="E169" s="199"/>
      <c r="F169" s="199"/>
      <c r="G169" s="199"/>
      <c r="H169" s="199"/>
      <c r="I169" s="199"/>
    </row>
    <row r="170" spans="1:10" ht="33" customHeight="1" x14ac:dyDescent="0.25">
      <c r="A170" s="206" t="s">
        <v>384</v>
      </c>
      <c r="B170" s="270">
        <f>'A2 Exploitation'!D492</f>
        <v>0.9285714285714286</v>
      </c>
      <c r="C170" s="270"/>
      <c r="D170" s="199"/>
      <c r="E170" s="199"/>
      <c r="F170" s="199"/>
      <c r="G170" s="199"/>
      <c r="H170" s="199"/>
      <c r="I170" s="199"/>
    </row>
    <row r="171" spans="1:10" ht="33" customHeight="1" x14ac:dyDescent="0.25">
      <c r="A171" s="207" t="s">
        <v>385</v>
      </c>
      <c r="B171" s="270">
        <f>'A3 Exploitation'!D492</f>
        <v>0</v>
      </c>
      <c r="C171" s="270"/>
      <c r="D171" s="199"/>
      <c r="E171" s="199"/>
      <c r="F171" s="199"/>
      <c r="G171" s="199"/>
      <c r="H171" s="199"/>
      <c r="I171" s="199"/>
    </row>
    <row r="172" spans="1:10" ht="33" customHeight="1" x14ac:dyDescent="0.25">
      <c r="A172" s="207" t="s">
        <v>386</v>
      </c>
      <c r="B172" s="270">
        <f>'A4 Exploitation'!D492</f>
        <v>0</v>
      </c>
      <c r="C172" s="270"/>
    </row>
    <row r="173" spans="1:10" ht="33" customHeight="1" x14ac:dyDescent="0.25">
      <c r="A173" s="206" t="s">
        <v>387</v>
      </c>
      <c r="B173" s="270">
        <f>'A5 Exploitation'!D492</f>
        <v>0</v>
      </c>
      <c r="C173" s="270"/>
    </row>
    <row r="174" spans="1:10" ht="33" customHeight="1" x14ac:dyDescent="0.25">
      <c r="A174" s="206" t="s">
        <v>388</v>
      </c>
      <c r="B174" s="270">
        <f>'A6 Exploitation'!D492</f>
        <v>0</v>
      </c>
      <c r="C174" s="270"/>
    </row>
    <row r="175" spans="1:10" ht="18.75" x14ac:dyDescent="0.25">
      <c r="A175" s="210"/>
      <c r="B175" s="203"/>
      <c r="C175" s="203"/>
    </row>
    <row r="176" spans="1:10" ht="18.75" x14ac:dyDescent="0.25">
      <c r="A176" s="210"/>
      <c r="B176" s="203"/>
      <c r="C176" s="203"/>
    </row>
    <row r="177" spans="1:10" ht="33" customHeight="1" x14ac:dyDescent="0.25">
      <c r="A177" s="206" t="s">
        <v>381</v>
      </c>
      <c r="B177" s="269" t="s">
        <v>405</v>
      </c>
      <c r="C177" s="269"/>
      <c r="J177" s="198" t="str">
        <f>D18</f>
        <v>Menzah 9</v>
      </c>
    </row>
    <row r="178" spans="1:10" ht="33" customHeight="1" x14ac:dyDescent="0.25">
      <c r="A178" s="207" t="s">
        <v>383</v>
      </c>
      <c r="B178" s="270">
        <f>'A1 Exploitation'!D501</f>
        <v>1</v>
      </c>
      <c r="C178" s="270"/>
    </row>
    <row r="179" spans="1:10" ht="33" customHeight="1" x14ac:dyDescent="0.25">
      <c r="A179" s="206" t="s">
        <v>384</v>
      </c>
      <c r="B179" s="270">
        <f>'A2 Exploitation'!D501</f>
        <v>1</v>
      </c>
      <c r="C179" s="270"/>
    </row>
    <row r="180" spans="1:10" ht="33" customHeight="1" x14ac:dyDescent="0.25">
      <c r="A180" s="207" t="s">
        <v>385</v>
      </c>
      <c r="B180" s="270">
        <f>'A3 Exploitation'!D501</f>
        <v>0</v>
      </c>
      <c r="C180" s="270"/>
    </row>
    <row r="181" spans="1:10" ht="33" customHeight="1" x14ac:dyDescent="0.25">
      <c r="A181" s="207" t="s">
        <v>386</v>
      </c>
      <c r="B181" s="270">
        <f>'A4 Exploitation'!D501</f>
        <v>0</v>
      </c>
      <c r="C181" s="270"/>
    </row>
    <row r="182" spans="1:10" ht="33" customHeight="1" x14ac:dyDescent="0.25">
      <c r="A182" s="206" t="s">
        <v>387</v>
      </c>
      <c r="B182" s="270">
        <f>'A5 Exploitation'!D501</f>
        <v>0</v>
      </c>
      <c r="C182" s="270"/>
    </row>
    <row r="183" spans="1:10" ht="33" customHeight="1" x14ac:dyDescent="0.25">
      <c r="A183" s="206" t="s">
        <v>388</v>
      </c>
      <c r="B183" s="270">
        <f>'A6 Exploitation'!D501</f>
        <v>0</v>
      </c>
      <c r="C183" s="270"/>
    </row>
    <row r="184" spans="1:10" ht="18.75" x14ac:dyDescent="0.25">
      <c r="A184" s="210"/>
      <c r="B184" s="203"/>
      <c r="C184" s="203"/>
    </row>
    <row r="185" spans="1:10" ht="18.75" x14ac:dyDescent="0.25">
      <c r="A185" s="210"/>
      <c r="B185" s="203"/>
      <c r="C185" s="203"/>
    </row>
    <row r="186" spans="1:10" ht="33" customHeight="1" x14ac:dyDescent="0.25">
      <c r="A186" s="206" t="s">
        <v>381</v>
      </c>
      <c r="B186" s="269" t="s">
        <v>406</v>
      </c>
      <c r="C186" s="269"/>
      <c r="J186" s="198" t="str">
        <f>D18</f>
        <v>Menzah 9</v>
      </c>
    </row>
    <row r="187" spans="1:10" ht="33" customHeight="1" x14ac:dyDescent="0.25">
      <c r="A187" s="207" t="s">
        <v>383</v>
      </c>
      <c r="B187" s="270">
        <f>'A1 Technique'!D198</f>
        <v>0.73043478260869565</v>
      </c>
      <c r="C187" s="270"/>
    </row>
    <row r="188" spans="1:10" ht="33" customHeight="1" x14ac:dyDescent="0.25">
      <c r="A188" s="206" t="s">
        <v>384</v>
      </c>
      <c r="B188" s="270">
        <f>'A2 Technique'!D198</f>
        <v>0.7142857142857143</v>
      </c>
      <c r="C188" s="270"/>
    </row>
    <row r="189" spans="1:10" ht="33" customHeight="1" x14ac:dyDescent="0.25">
      <c r="A189" s="207" t="s">
        <v>385</v>
      </c>
      <c r="B189" s="270">
        <f>'A3 Technique'!D198</f>
        <v>0</v>
      </c>
      <c r="C189" s="270"/>
    </row>
    <row r="190" spans="1:10" ht="33" customHeight="1" x14ac:dyDescent="0.25">
      <c r="A190" s="207" t="s">
        <v>386</v>
      </c>
      <c r="B190" s="270">
        <f>'A4 Technique'!D198</f>
        <v>0</v>
      </c>
      <c r="C190" s="270"/>
    </row>
    <row r="191" spans="1:10" ht="33" customHeight="1" x14ac:dyDescent="0.25">
      <c r="A191" s="206" t="s">
        <v>387</v>
      </c>
      <c r="B191" s="270">
        <f>'A5 Technique'!D198</f>
        <v>0</v>
      </c>
      <c r="C191" s="270"/>
    </row>
    <row r="192" spans="1:10" ht="33" customHeight="1" x14ac:dyDescent="0.25">
      <c r="A192" s="206" t="s">
        <v>388</v>
      </c>
      <c r="B192" s="270">
        <f>'A6 Technique'!D198</f>
        <v>0</v>
      </c>
      <c r="C192" s="270"/>
    </row>
  </sheetData>
  <sheetProtection algorithmName="SHA-512" hashValue="/KIqxe2CmahIQSlN5gIAn+xPHDVaFEw1Sk55IGUS9b6DNDJgHFTM4RsIgkTcJctuCcmF2+yZnB5TRuCwKmv9iA==" saltValue="cKHamP+Dmf4EDhs1bR41Zw=="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75" zoomScale="70" zoomScaleNormal="70" workbookViewId="0">
      <selection activeCell="D233" sqref="D233:F24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0"/>
      <c r="E1" s="280"/>
      <c r="F1" s="280"/>
      <c r="G1" s="280"/>
      <c r="H1" s="280"/>
      <c r="I1" s="280"/>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1" t="s">
        <v>201</v>
      </c>
      <c r="B7" s="281"/>
      <c r="C7" s="281"/>
      <c r="D7" s="281"/>
      <c r="E7" s="281"/>
      <c r="F7" s="281"/>
      <c r="G7" s="213"/>
      <c r="H7" s="213"/>
      <c r="I7" s="213"/>
    </row>
    <row r="8" spans="1:9" ht="29.25" x14ac:dyDescent="0.5">
      <c r="A8" s="282" t="str">
        <f>'Page de garde'!D18</f>
        <v>Menzah 9</v>
      </c>
      <c r="B8" s="282"/>
      <c r="C8" s="282"/>
      <c r="D8" s="282"/>
      <c r="E8" s="282"/>
      <c r="F8" s="282"/>
      <c r="G8" s="216"/>
      <c r="H8" s="216"/>
      <c r="I8" s="213"/>
    </row>
    <row r="9" spans="1:9" ht="24.75" x14ac:dyDescent="0.5">
      <c r="A9" s="38" t="s">
        <v>44</v>
      </c>
      <c r="B9" s="283"/>
      <c r="C9" s="283"/>
      <c r="D9" s="283"/>
      <c r="E9" s="283"/>
      <c r="F9" s="283"/>
      <c r="G9" s="216"/>
      <c r="H9" s="216"/>
      <c r="I9" s="213"/>
    </row>
    <row r="10" spans="1:9" ht="24.75" x14ac:dyDescent="0.5">
      <c r="A10" s="39" t="s">
        <v>46</v>
      </c>
      <c r="B10" s="284"/>
      <c r="C10" s="284"/>
      <c r="D10" s="284"/>
      <c r="E10" s="284"/>
      <c r="F10" s="284"/>
      <c r="G10" s="216"/>
      <c r="H10" s="216"/>
      <c r="I10" s="213"/>
    </row>
    <row r="11" spans="1:9" ht="24.75" x14ac:dyDescent="0.5">
      <c r="A11" s="38" t="s">
        <v>45</v>
      </c>
      <c r="B11" s="279"/>
      <c r="C11" s="279"/>
      <c r="D11" s="279"/>
      <c r="E11" s="279"/>
      <c r="F11" s="279"/>
      <c r="G11" s="216"/>
      <c r="H11" s="216"/>
      <c r="I11" s="213"/>
    </row>
    <row r="12" spans="1:9" ht="24.75" x14ac:dyDescent="0.5">
      <c r="A12" s="38" t="s">
        <v>276</v>
      </c>
      <c r="B12" s="285">
        <f>D505</f>
        <v>0</v>
      </c>
      <c r="C12" s="285"/>
      <c r="D12" s="285"/>
      <c r="E12" s="285"/>
      <c r="F12" s="285"/>
      <c r="G12" s="216"/>
      <c r="H12" s="216"/>
      <c r="I12" s="213"/>
    </row>
    <row r="13" spans="1:9" ht="22.5" x14ac:dyDescent="0.45">
      <c r="A13" s="35"/>
      <c r="B13" s="36"/>
      <c r="C13" s="36"/>
      <c r="D13" s="286"/>
      <c r="E13" s="286"/>
      <c r="F13" s="286"/>
      <c r="G13" s="286"/>
      <c r="H13" s="286"/>
      <c r="I13" s="3"/>
    </row>
    <row r="14" spans="1:9" ht="16.5" customHeight="1" x14ac:dyDescent="0.3">
      <c r="A14" s="287" t="s">
        <v>32</v>
      </c>
      <c r="B14" s="288" t="s">
        <v>33</v>
      </c>
      <c r="C14" s="288"/>
      <c r="D14" s="288" t="s">
        <v>48</v>
      </c>
      <c r="E14" s="289" t="s">
        <v>358</v>
      </c>
      <c r="F14" s="288" t="s">
        <v>214</v>
      </c>
      <c r="G14" s="36"/>
      <c r="H14" s="36"/>
    </row>
    <row r="15" spans="1:9" ht="16.5" customHeight="1" x14ac:dyDescent="0.3">
      <c r="A15" s="287"/>
      <c r="B15" s="77" t="s">
        <v>36</v>
      </c>
      <c r="C15" s="77" t="s">
        <v>35</v>
      </c>
      <c r="D15" s="288"/>
      <c r="E15" s="289"/>
      <c r="F15" s="288"/>
      <c r="G15" s="36"/>
      <c r="H15" s="36"/>
    </row>
    <row r="16" spans="1:9" ht="18" x14ac:dyDescent="0.35">
      <c r="A16" s="276" t="s">
        <v>0</v>
      </c>
      <c r="B16" s="276"/>
      <c r="C16" s="276"/>
      <c r="D16" s="276"/>
      <c r="E16" s="276"/>
      <c r="F16" s="276"/>
      <c r="G16" s="36"/>
      <c r="H16" s="36"/>
    </row>
    <row r="17" spans="1:8" ht="18" x14ac:dyDescent="0.3">
      <c r="A17" s="182">
        <f>B11</f>
        <v>0</v>
      </c>
      <c r="B17" s="36"/>
      <c r="C17" s="36"/>
      <c r="D17" s="36"/>
      <c r="E17" s="36"/>
      <c r="F17" s="36"/>
      <c r="G17" s="36"/>
      <c r="H17" s="36"/>
    </row>
    <row r="18" spans="1:8" ht="18" x14ac:dyDescent="0.25">
      <c r="A18" s="290" t="s">
        <v>1</v>
      </c>
      <c r="B18" s="291"/>
      <c r="C18" s="291"/>
      <c r="D18" s="291"/>
      <c r="E18" s="291"/>
      <c r="F18" s="291"/>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4" t="s">
        <v>18</v>
      </c>
      <c r="B26" s="275"/>
      <c r="C26" s="275"/>
      <c r="D26" s="275"/>
      <c r="E26" s="275"/>
      <c r="F26" s="275"/>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6" t="s">
        <v>137</v>
      </c>
      <c r="B43" s="276"/>
      <c r="C43" s="276"/>
      <c r="D43" s="276"/>
      <c r="E43" s="276"/>
      <c r="F43" s="276"/>
    </row>
    <row r="44" spans="1:7" x14ac:dyDescent="0.25">
      <c r="A44" s="183">
        <f>B11</f>
        <v>0</v>
      </c>
      <c r="B44" s="6"/>
      <c r="C44" s="7"/>
      <c r="D44" s="6"/>
    </row>
    <row r="45" spans="1:7" ht="16.5" x14ac:dyDescent="0.25">
      <c r="A45" s="277" t="s">
        <v>63</v>
      </c>
      <c r="B45" s="278"/>
      <c r="C45" s="278"/>
      <c r="D45" s="278"/>
      <c r="E45" s="278"/>
      <c r="F45" s="278"/>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4" t="s">
        <v>65</v>
      </c>
      <c r="B57" s="275"/>
      <c r="C57" s="275"/>
      <c r="D57" s="275"/>
      <c r="E57" s="275"/>
      <c r="F57" s="275"/>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4" t="s">
        <v>25</v>
      </c>
      <c r="B84" s="275"/>
      <c r="C84" s="275"/>
      <c r="D84" s="275"/>
      <c r="E84" s="275"/>
      <c r="F84" s="275"/>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6" t="s">
        <v>129</v>
      </c>
      <c r="B99" s="276"/>
      <c r="C99" s="276"/>
      <c r="D99" s="276"/>
      <c r="E99" s="276"/>
      <c r="F99" s="276"/>
    </row>
    <row r="100" spans="1:6" x14ac:dyDescent="0.25">
      <c r="A100" s="183">
        <f>B11</f>
        <v>0</v>
      </c>
      <c r="B100" s="6"/>
      <c r="C100" s="7"/>
      <c r="D100" s="6"/>
    </row>
    <row r="101" spans="1:6" ht="16.5" x14ac:dyDescent="0.25">
      <c r="A101" s="277" t="s">
        <v>63</v>
      </c>
      <c r="B101" s="278"/>
      <c r="C101" s="278"/>
      <c r="D101" s="278"/>
      <c r="E101" s="278"/>
      <c r="F101" s="278"/>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4" t="s">
        <v>133</v>
      </c>
      <c r="B113" s="275"/>
      <c r="C113" s="275"/>
      <c r="D113" s="275"/>
      <c r="E113" s="275"/>
      <c r="F113" s="275"/>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4" t="s">
        <v>73</v>
      </c>
      <c r="B137" s="275"/>
      <c r="C137" s="275"/>
      <c r="D137" s="275"/>
      <c r="E137" s="275"/>
      <c r="F137" s="275"/>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6" t="s">
        <v>130</v>
      </c>
      <c r="B152" s="276"/>
      <c r="C152" s="276"/>
      <c r="D152" s="276"/>
      <c r="E152" s="276"/>
      <c r="F152" s="276"/>
    </row>
    <row r="153" spans="1:6" x14ac:dyDescent="0.25">
      <c r="A153" s="183">
        <f>B11</f>
        <v>0</v>
      </c>
      <c r="B153" s="6"/>
      <c r="C153" s="7"/>
      <c r="D153" s="59"/>
    </row>
    <row r="154" spans="1:6" ht="16.5" x14ac:dyDescent="0.25">
      <c r="A154" s="277" t="s">
        <v>63</v>
      </c>
      <c r="B154" s="278"/>
      <c r="C154" s="278"/>
      <c r="D154" s="278"/>
      <c r="E154" s="278"/>
      <c r="F154" s="278"/>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4" t="s">
        <v>134</v>
      </c>
      <c r="B166" s="275"/>
      <c r="C166" s="275"/>
      <c r="D166" s="275"/>
      <c r="E166" s="275"/>
      <c r="F166" s="275"/>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6" t="s">
        <v>167</v>
      </c>
      <c r="B192" s="276"/>
      <c r="C192" s="276"/>
      <c r="D192" s="276"/>
      <c r="E192" s="276"/>
      <c r="F192" s="276"/>
    </row>
    <row r="193" spans="1:7" x14ac:dyDescent="0.25">
      <c r="A193" s="189">
        <f>B11</f>
        <v>0</v>
      </c>
      <c r="B193" s="6"/>
      <c r="C193" s="7"/>
      <c r="D193" s="6"/>
    </row>
    <row r="194" spans="1:7" ht="18" x14ac:dyDescent="0.25">
      <c r="A194" s="274" t="s">
        <v>158</v>
      </c>
      <c r="B194" s="275"/>
      <c r="C194" s="275"/>
      <c r="D194" s="275"/>
      <c r="E194" s="275"/>
      <c r="F194" s="275"/>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4" t="s">
        <v>76</v>
      </c>
      <c r="B209" s="275"/>
      <c r="C209" s="275"/>
      <c r="D209" s="275"/>
      <c r="E209" s="275"/>
      <c r="F209" s="275"/>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4" t="s">
        <v>191</v>
      </c>
      <c r="B232" s="275"/>
      <c r="C232" s="275"/>
      <c r="D232" s="275"/>
      <c r="E232" s="275"/>
      <c r="F232" s="275"/>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6" t="s">
        <v>78</v>
      </c>
      <c r="B248" s="276"/>
      <c r="C248" s="276"/>
      <c r="D248" s="276"/>
      <c r="E248" s="276"/>
      <c r="F248" s="276"/>
    </row>
    <row r="249" spans="1:6" s="3" customFormat="1" x14ac:dyDescent="0.25">
      <c r="A249" s="183">
        <f>B11</f>
        <v>0</v>
      </c>
      <c r="B249" s="6"/>
      <c r="C249" s="7"/>
      <c r="D249" s="6"/>
    </row>
    <row r="250" spans="1:6" s="3" customFormat="1" ht="18" x14ac:dyDescent="0.25">
      <c r="A250" s="274" t="s">
        <v>79</v>
      </c>
      <c r="B250" s="275"/>
      <c r="C250" s="275"/>
      <c r="D250" s="275"/>
      <c r="E250" s="275"/>
      <c r="F250" s="275"/>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4" t="s">
        <v>81</v>
      </c>
      <c r="B266" s="275"/>
      <c r="C266" s="275"/>
      <c r="D266" s="275"/>
      <c r="E266" s="275"/>
      <c r="F266" s="275"/>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6" t="s">
        <v>4</v>
      </c>
      <c r="B291" s="276"/>
      <c r="C291" s="276"/>
      <c r="D291" s="276"/>
      <c r="E291" s="276"/>
      <c r="F291" s="276"/>
    </row>
    <row r="292" spans="1:7" x14ac:dyDescent="0.25">
      <c r="A292" s="192">
        <f>B11</f>
        <v>0</v>
      </c>
      <c r="B292" s="6"/>
      <c r="C292" s="7"/>
      <c r="D292" s="59"/>
    </row>
    <row r="293" spans="1:7" ht="18" x14ac:dyDescent="0.25">
      <c r="A293" s="274" t="s">
        <v>19</v>
      </c>
      <c r="B293" s="275"/>
      <c r="C293" s="275"/>
      <c r="D293" s="275"/>
      <c r="E293" s="275"/>
      <c r="F293" s="275"/>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4" t="s">
        <v>122</v>
      </c>
      <c r="B305" s="275"/>
      <c r="C305" s="275"/>
      <c r="D305" s="275"/>
      <c r="E305" s="275"/>
      <c r="F305" s="275"/>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6" t="s">
        <v>21</v>
      </c>
      <c r="B324" s="276"/>
      <c r="C324" s="276"/>
      <c r="D324" s="276"/>
      <c r="E324" s="276"/>
      <c r="F324" s="276"/>
    </row>
    <row r="325" spans="1:9" x14ac:dyDescent="0.25">
      <c r="A325" s="193">
        <f>B11</f>
        <v>0</v>
      </c>
      <c r="B325" s="6"/>
      <c r="C325" s="7"/>
      <c r="D325" s="6"/>
    </row>
    <row r="326" spans="1:9" ht="18" x14ac:dyDescent="0.25">
      <c r="A326" s="274" t="s">
        <v>12</v>
      </c>
      <c r="B326" s="275"/>
      <c r="C326" s="275"/>
      <c r="D326" s="275"/>
      <c r="E326" s="275"/>
      <c r="F326" s="275"/>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4" t="s">
        <v>25</v>
      </c>
      <c r="B339" s="275"/>
      <c r="C339" s="275"/>
      <c r="D339" s="275"/>
      <c r="E339" s="275"/>
      <c r="F339" s="275"/>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6" t="s">
        <v>8</v>
      </c>
      <c r="B352" s="276"/>
      <c r="C352" s="276"/>
      <c r="D352" s="276"/>
      <c r="E352" s="276"/>
      <c r="F352" s="276"/>
    </row>
    <row r="353" spans="1:6" x14ac:dyDescent="0.25">
      <c r="A353" s="183">
        <f>B11</f>
        <v>0</v>
      </c>
      <c r="B353" s="6"/>
      <c r="C353" s="7"/>
      <c r="D353" s="59"/>
    </row>
    <row r="354" spans="1:6" ht="16.5" x14ac:dyDescent="0.25">
      <c r="A354" s="277" t="s">
        <v>113</v>
      </c>
      <c r="B354" s="278"/>
      <c r="C354" s="278"/>
      <c r="D354" s="278"/>
      <c r="E354" s="278"/>
      <c r="F354" s="278"/>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4" t="s">
        <v>25</v>
      </c>
      <c r="B366" s="275"/>
      <c r="C366" s="275"/>
      <c r="D366" s="275"/>
      <c r="E366" s="275"/>
      <c r="F366" s="275"/>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4" t="s">
        <v>124</v>
      </c>
      <c r="B382" s="275"/>
      <c r="C382" s="275"/>
      <c r="D382" s="275"/>
      <c r="E382" s="275"/>
      <c r="F382" s="275"/>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6" t="s">
        <v>125</v>
      </c>
      <c r="B405" s="276"/>
      <c r="C405" s="276"/>
      <c r="D405" s="276"/>
      <c r="E405" s="276"/>
      <c r="F405" s="276"/>
    </row>
    <row r="406" spans="1:6" x14ac:dyDescent="0.25">
      <c r="A406" s="192">
        <f>B11</f>
        <v>0</v>
      </c>
      <c r="B406" s="6"/>
      <c r="C406" s="7"/>
      <c r="D406" s="6"/>
    </row>
    <row r="407" spans="1:6" ht="16.5" x14ac:dyDescent="0.25">
      <c r="A407" s="277" t="s">
        <v>19</v>
      </c>
      <c r="B407" s="278"/>
      <c r="C407" s="278"/>
      <c r="D407" s="278"/>
      <c r="E407" s="278"/>
      <c r="F407" s="278"/>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7" t="s">
        <v>122</v>
      </c>
      <c r="B418" s="278"/>
      <c r="C418" s="278"/>
      <c r="D418" s="278"/>
      <c r="E418" s="278"/>
      <c r="F418" s="278"/>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6" t="s">
        <v>374</v>
      </c>
      <c r="B435" s="276"/>
      <c r="C435" s="276"/>
      <c r="D435" s="276"/>
      <c r="E435" s="276"/>
      <c r="F435" s="276"/>
    </row>
    <row r="436" spans="1:7" x14ac:dyDescent="0.25">
      <c r="A436" s="195">
        <f>+B11</f>
        <v>0</v>
      </c>
      <c r="B436" s="6"/>
      <c r="C436" s="7"/>
      <c r="D436" s="6"/>
    </row>
    <row r="437" spans="1:7" ht="18" x14ac:dyDescent="0.25">
      <c r="A437" s="274" t="s">
        <v>375</v>
      </c>
      <c r="B437" s="275"/>
      <c r="C437" s="275"/>
      <c r="D437" s="275"/>
      <c r="E437" s="275"/>
      <c r="F437" s="275"/>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4" t="s">
        <v>31</v>
      </c>
      <c r="B444" s="275"/>
      <c r="C444" s="275"/>
      <c r="D444" s="275"/>
      <c r="E444" s="275"/>
      <c r="F444" s="275"/>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6" t="s">
        <v>180</v>
      </c>
      <c r="B454" s="276"/>
      <c r="C454" s="276"/>
      <c r="D454" s="276"/>
      <c r="E454" s="276"/>
      <c r="F454" s="276"/>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6" t="s">
        <v>87</v>
      </c>
      <c r="B464" s="276"/>
      <c r="C464" s="276"/>
      <c r="D464" s="276"/>
      <c r="E464" s="276"/>
      <c r="F464" s="276"/>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6" t="s">
        <v>151</v>
      </c>
      <c r="B473" s="276"/>
      <c r="C473" s="276"/>
      <c r="D473" s="276"/>
      <c r="E473" s="276"/>
      <c r="F473" s="276"/>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6" t="s">
        <v>152</v>
      </c>
      <c r="B494" s="276"/>
      <c r="C494" s="276"/>
      <c r="D494" s="276"/>
      <c r="E494" s="276"/>
      <c r="F494" s="276"/>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i86tTGlIIIaAjqRKMqqUR8BkW3joWerwMD6n3nG5IBFmI56XxZNBRlK3ZGcDqJIzT3HpJCdQVNAwwIAjnFGWw==" saltValue="WwmSbOK5MfGJVAH+zv0iyw==" spinCount="100000" sheet="1" objects="1" scenarios="1"/>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4"/>
      <c r="E1" s="304"/>
      <c r="F1" s="304"/>
      <c r="G1" s="304"/>
      <c r="H1" s="304"/>
      <c r="I1" s="304"/>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1" t="s">
        <v>52</v>
      </c>
      <c r="B6" s="281"/>
      <c r="C6" s="281"/>
      <c r="D6" s="281"/>
      <c r="E6" s="281"/>
      <c r="F6" s="281"/>
      <c r="G6" s="216"/>
      <c r="H6" s="216"/>
      <c r="I6" s="216"/>
    </row>
    <row r="7" spans="1:9" s="36" customFormat="1" ht="21.75" customHeight="1" x14ac:dyDescent="0.5">
      <c r="A7" s="282" t="str">
        <f>'A1 Exploitation'!A8:F8</f>
        <v>Menzah 9</v>
      </c>
      <c r="B7" s="282"/>
      <c r="C7" s="282"/>
      <c r="D7" s="282"/>
      <c r="E7" s="282"/>
      <c r="F7" s="282"/>
      <c r="G7" s="216"/>
      <c r="H7" s="216"/>
      <c r="I7" s="216"/>
    </row>
    <row r="8" spans="1:9" s="36" customFormat="1" ht="24.75" x14ac:dyDescent="0.5">
      <c r="A8" s="38" t="s">
        <v>44</v>
      </c>
      <c r="B8" s="305">
        <f>'A5 Exploitation'!B9:F9</f>
        <v>0</v>
      </c>
      <c r="C8" s="305"/>
      <c r="D8" s="305"/>
      <c r="E8" s="305"/>
      <c r="F8" s="305"/>
      <c r="G8" s="216"/>
      <c r="H8" s="216"/>
      <c r="I8" s="216"/>
    </row>
    <row r="9" spans="1:9" s="36" customFormat="1" ht="24.75" x14ac:dyDescent="0.5">
      <c r="A9" s="39" t="s">
        <v>46</v>
      </c>
      <c r="B9" s="306">
        <f>'A5 Exploitation'!B10:F10</f>
        <v>0</v>
      </c>
      <c r="C9" s="306"/>
      <c r="D9" s="306"/>
      <c r="E9" s="306"/>
      <c r="F9" s="306"/>
      <c r="G9" s="216"/>
      <c r="H9" s="216"/>
      <c r="I9" s="216"/>
    </row>
    <row r="10" spans="1:9" s="36" customFormat="1" ht="24.75" x14ac:dyDescent="0.5">
      <c r="A10" s="38" t="s">
        <v>45</v>
      </c>
      <c r="B10" s="303">
        <f>'A5 Exploitation'!B11:F11</f>
        <v>0</v>
      </c>
      <c r="C10" s="303"/>
      <c r="D10" s="303"/>
      <c r="E10" s="303"/>
      <c r="F10" s="303"/>
      <c r="G10" s="216"/>
      <c r="H10" s="216"/>
      <c r="I10" s="216"/>
    </row>
    <row r="11" spans="1:9" s="36" customFormat="1" ht="24.75" x14ac:dyDescent="0.5">
      <c r="A11" s="38" t="s">
        <v>341</v>
      </c>
      <c r="B11" s="295">
        <f>D198</f>
        <v>0</v>
      </c>
      <c r="C11" s="295"/>
      <c r="D11" s="295"/>
      <c r="E11" s="295"/>
      <c r="F11" s="295"/>
      <c r="G11" s="216"/>
      <c r="H11" s="216"/>
      <c r="I11" s="216"/>
    </row>
    <row r="12" spans="1:9" s="36" customFormat="1" ht="22.5" x14ac:dyDescent="0.45">
      <c r="A12" s="35"/>
      <c r="D12" s="286"/>
      <c r="E12" s="286"/>
      <c r="F12" s="286"/>
      <c r="G12" s="286"/>
      <c r="H12" s="286"/>
      <c r="I12" s="40"/>
    </row>
    <row r="13" spans="1:9" s="36" customFormat="1" ht="11.25" customHeight="1" x14ac:dyDescent="0.3">
      <c r="A13" s="287" t="s">
        <v>32</v>
      </c>
      <c r="B13" s="288" t="s">
        <v>33</v>
      </c>
      <c r="C13" s="288"/>
      <c r="D13" s="288" t="s">
        <v>48</v>
      </c>
      <c r="E13" s="288" t="s">
        <v>213</v>
      </c>
      <c r="F13" s="288" t="s">
        <v>214</v>
      </c>
    </row>
    <row r="14" spans="1:9" s="36" customFormat="1" ht="12.75" customHeight="1" x14ac:dyDescent="0.3">
      <c r="A14" s="287"/>
      <c r="B14" s="70" t="s">
        <v>36</v>
      </c>
      <c r="C14" s="70" t="s">
        <v>35</v>
      </c>
      <c r="D14" s="288"/>
      <c r="E14" s="288"/>
      <c r="F14" s="288"/>
    </row>
    <row r="15" spans="1:9" x14ac:dyDescent="0.3">
      <c r="A15" s="41"/>
      <c r="B15" s="41"/>
      <c r="C15" s="41"/>
      <c r="D15" s="41"/>
    </row>
    <row r="16" spans="1:9" ht="19.5" x14ac:dyDescent="0.4">
      <c r="A16" s="296" t="s">
        <v>0</v>
      </c>
      <c r="B16" s="297"/>
      <c r="C16" s="297"/>
      <c r="D16" s="297"/>
      <c r="E16" s="297"/>
      <c r="F16" s="297"/>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8" t="s">
        <v>38</v>
      </c>
      <c r="B22" s="299"/>
      <c r="C22" s="300"/>
      <c r="D22" s="215">
        <f>SUM(B17:C21)</f>
        <v>0</v>
      </c>
    </row>
    <row r="23" spans="1:6" x14ac:dyDescent="0.3">
      <c r="A23" s="292" t="s">
        <v>342</v>
      </c>
      <c r="B23" s="293"/>
      <c r="C23" s="294"/>
      <c r="D23" s="65">
        <f>D22/(COUNT(B17:C21)*2)</f>
        <v>0</v>
      </c>
    </row>
    <row r="24" spans="1:6" s="50" customFormat="1" x14ac:dyDescent="0.3">
      <c r="A24" s="54"/>
      <c r="B24" s="55"/>
      <c r="C24" s="55"/>
      <c r="D24" s="56"/>
    </row>
    <row r="25" spans="1:6" ht="19.5" x14ac:dyDescent="0.4">
      <c r="A25" s="301" t="s">
        <v>4</v>
      </c>
      <c r="B25" s="302"/>
      <c r="C25" s="302"/>
      <c r="D25" s="302"/>
      <c r="E25" s="302"/>
      <c r="F25" s="302"/>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2" t="s">
        <v>38</v>
      </c>
      <c r="B32" s="293"/>
      <c r="C32" s="294"/>
      <c r="D32" s="214">
        <f>SUM(B26:C31)</f>
        <v>0</v>
      </c>
    </row>
    <row r="33" spans="1:6" x14ac:dyDescent="0.3">
      <c r="A33" s="292" t="s">
        <v>342</v>
      </c>
      <c r="B33" s="293"/>
      <c r="C33" s="294"/>
      <c r="D33" s="65">
        <f>D32/(COUNT(B26:C31)*2)</f>
        <v>0</v>
      </c>
    </row>
    <row r="34" spans="1:6" s="50" customFormat="1" x14ac:dyDescent="0.3">
      <c r="A34" s="54"/>
      <c r="B34" s="55"/>
      <c r="C34" s="55"/>
      <c r="D34" s="56"/>
    </row>
    <row r="35" spans="1:6" s="50" customFormat="1" ht="19.5" x14ac:dyDescent="0.4">
      <c r="A35" s="301" t="s">
        <v>246</v>
      </c>
      <c r="B35" s="302"/>
      <c r="C35" s="302"/>
      <c r="D35" s="302"/>
      <c r="E35" s="302"/>
      <c r="F35" s="302"/>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2" t="s">
        <v>38</v>
      </c>
      <c r="B41" s="293"/>
      <c r="C41" s="294"/>
      <c r="D41" s="214">
        <f>SUM(B36:C40)</f>
        <v>0</v>
      </c>
      <c r="E41" s="37"/>
      <c r="F41" s="37"/>
    </row>
    <row r="42" spans="1:6" s="50" customFormat="1" x14ac:dyDescent="0.3">
      <c r="A42" s="292" t="s">
        <v>342</v>
      </c>
      <c r="B42" s="293"/>
      <c r="C42" s="294"/>
      <c r="D42" s="65">
        <f>D41/(COUNT(B36:C40)*2)</f>
        <v>0</v>
      </c>
      <c r="E42" s="37"/>
      <c r="F42" s="37"/>
    </row>
    <row r="43" spans="1:6" s="50" customFormat="1" x14ac:dyDescent="0.3">
      <c r="A43" s="90"/>
      <c r="B43" s="91"/>
      <c r="C43" s="91"/>
      <c r="D43" s="92"/>
    </row>
    <row r="44" spans="1:6" ht="19.5" x14ac:dyDescent="0.4">
      <c r="A44" s="307" t="s">
        <v>21</v>
      </c>
      <c r="B44" s="308"/>
      <c r="C44" s="308"/>
      <c r="D44" s="308"/>
      <c r="E44" s="308"/>
      <c r="F44" s="308"/>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2" t="s">
        <v>38</v>
      </c>
      <c r="B51" s="293"/>
      <c r="C51" s="294"/>
      <c r="D51" s="214">
        <f>SUM(B45:C50)</f>
        <v>0</v>
      </c>
    </row>
    <row r="52" spans="1:6" x14ac:dyDescent="0.3">
      <c r="A52" s="292" t="s">
        <v>342</v>
      </c>
      <c r="B52" s="293"/>
      <c r="C52" s="294"/>
      <c r="D52" s="65">
        <f>D51/(COUNT(B45:C50)*2)</f>
        <v>0</v>
      </c>
    </row>
    <row r="53" spans="1:6" s="50" customFormat="1" x14ac:dyDescent="0.3">
      <c r="A53" s="54"/>
      <c r="B53" s="55"/>
      <c r="C53" s="55"/>
      <c r="D53" s="56"/>
    </row>
    <row r="54" spans="1:6" ht="19.5" x14ac:dyDescent="0.4">
      <c r="A54" s="301" t="s">
        <v>8</v>
      </c>
      <c r="B54" s="302"/>
      <c r="C54" s="302"/>
      <c r="D54" s="302"/>
      <c r="E54" s="302"/>
      <c r="F54" s="302"/>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2" t="s">
        <v>38</v>
      </c>
      <c r="B62" s="293"/>
      <c r="C62" s="294"/>
      <c r="D62" s="214">
        <f>SUM(B55:C61)</f>
        <v>0</v>
      </c>
    </row>
    <row r="63" spans="1:6" x14ac:dyDescent="0.3">
      <c r="A63" s="292" t="s">
        <v>342</v>
      </c>
      <c r="B63" s="293"/>
      <c r="C63" s="294"/>
      <c r="D63" s="65">
        <f>D62/(COUNT(B55:C61)*2)</f>
        <v>0</v>
      </c>
    </row>
    <row r="64" spans="1:6" s="50" customFormat="1" x14ac:dyDescent="0.3">
      <c r="A64" s="54"/>
      <c r="B64" s="55"/>
      <c r="C64" s="55"/>
      <c r="D64" s="56"/>
    </row>
    <row r="65" spans="1:6" ht="19.5" x14ac:dyDescent="0.4">
      <c r="A65" s="301" t="s">
        <v>143</v>
      </c>
      <c r="B65" s="302"/>
      <c r="C65" s="302"/>
      <c r="D65" s="302"/>
      <c r="E65" s="302"/>
      <c r="F65" s="302"/>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2" t="s">
        <v>38</v>
      </c>
      <c r="B83" s="293"/>
      <c r="C83" s="294"/>
      <c r="D83" s="214">
        <f>SUM(B66:C82)</f>
        <v>0</v>
      </c>
    </row>
    <row r="84" spans="1:6" x14ac:dyDescent="0.3">
      <c r="A84" s="292" t="s">
        <v>342</v>
      </c>
      <c r="B84" s="293"/>
      <c r="C84" s="294"/>
      <c r="D84" s="65">
        <f>D83/(COUNT(B66:C82)*2)</f>
        <v>0</v>
      </c>
    </row>
    <row r="85" spans="1:6" s="50" customFormat="1" x14ac:dyDescent="0.3">
      <c r="A85" s="54"/>
      <c r="B85" s="55"/>
      <c r="C85" s="55"/>
      <c r="D85" s="56"/>
    </row>
    <row r="86" spans="1:6" ht="19.5" x14ac:dyDescent="0.4">
      <c r="A86" s="301" t="s">
        <v>237</v>
      </c>
      <c r="B86" s="302"/>
      <c r="C86" s="302"/>
      <c r="D86" s="302"/>
      <c r="E86" s="302"/>
      <c r="F86" s="302"/>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2" t="s">
        <v>38</v>
      </c>
      <c r="B101" s="293"/>
      <c r="C101" s="294"/>
      <c r="D101" s="214">
        <f>SUM(B87:C100)</f>
        <v>0</v>
      </c>
    </row>
    <row r="102" spans="1:6" x14ac:dyDescent="0.3">
      <c r="A102" s="292" t="s">
        <v>342</v>
      </c>
      <c r="B102" s="293"/>
      <c r="C102" s="294"/>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1" t="s">
        <v>238</v>
      </c>
      <c r="B105" s="302"/>
      <c r="C105" s="302"/>
      <c r="D105" s="302"/>
      <c r="E105" s="302"/>
      <c r="F105" s="302"/>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2" t="s">
        <v>38</v>
      </c>
      <c r="B117" s="293"/>
      <c r="C117" s="294"/>
      <c r="D117" s="214">
        <f>SUM(B106:C116)</f>
        <v>0</v>
      </c>
      <c r="E117" s="37"/>
      <c r="F117" s="37"/>
    </row>
    <row r="118" spans="1:6" s="50" customFormat="1" x14ac:dyDescent="0.3">
      <c r="A118" s="292" t="s">
        <v>342</v>
      </c>
      <c r="B118" s="293"/>
      <c r="C118" s="294"/>
      <c r="D118" s="65">
        <f>D117/(COUNT(B106:C116)*2)</f>
        <v>0</v>
      </c>
      <c r="E118" s="37"/>
      <c r="F118" s="37"/>
    </row>
    <row r="119" spans="1:6" s="50" customFormat="1" x14ac:dyDescent="0.3">
      <c r="A119" s="54"/>
      <c r="B119" s="55"/>
      <c r="C119" s="55"/>
      <c r="D119" s="56"/>
    </row>
    <row r="120" spans="1:6" ht="19.5" x14ac:dyDescent="0.4">
      <c r="A120" s="301" t="s">
        <v>208</v>
      </c>
      <c r="B120" s="302"/>
      <c r="C120" s="302"/>
      <c r="D120" s="302"/>
      <c r="E120" s="302"/>
      <c r="F120" s="302"/>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92" t="s">
        <v>38</v>
      </c>
      <c r="B132" s="293"/>
      <c r="C132" s="294"/>
      <c r="D132" s="214">
        <f>SUM(B121:C131)</f>
        <v>0</v>
      </c>
    </row>
    <row r="133" spans="1:6" x14ac:dyDescent="0.3">
      <c r="A133" s="292" t="s">
        <v>342</v>
      </c>
      <c r="B133" s="293"/>
      <c r="C133" s="294"/>
      <c r="D133" s="63">
        <f>D132/(COUNT(B121:C131)*2)</f>
        <v>0</v>
      </c>
    </row>
    <row r="134" spans="1:6" s="50" customFormat="1" x14ac:dyDescent="0.3">
      <c r="A134" s="54"/>
      <c r="B134" s="55"/>
      <c r="C134" s="55"/>
      <c r="D134" s="61"/>
    </row>
    <row r="135" spans="1:6" ht="19.5" x14ac:dyDescent="0.4">
      <c r="A135" s="301" t="s">
        <v>78</v>
      </c>
      <c r="B135" s="302"/>
      <c r="C135" s="302"/>
      <c r="D135" s="302"/>
      <c r="E135" s="302"/>
      <c r="F135" s="302"/>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2" t="s">
        <v>38</v>
      </c>
      <c r="B148" s="293"/>
      <c r="C148" s="294"/>
      <c r="D148" s="214">
        <f>SUM(B136:C147)</f>
        <v>0</v>
      </c>
    </row>
    <row r="149" spans="1:6" x14ac:dyDescent="0.3">
      <c r="A149" s="292" t="s">
        <v>342</v>
      </c>
      <c r="B149" s="293"/>
      <c r="C149" s="294"/>
      <c r="D149" s="65">
        <f>D148/(COUNT(B136:C147)*2)</f>
        <v>0</v>
      </c>
    </row>
    <row r="150" spans="1:6" s="50" customFormat="1" x14ac:dyDescent="0.3">
      <c r="A150" s="54"/>
      <c r="B150" s="55"/>
      <c r="C150" s="55"/>
      <c r="D150" s="56"/>
    </row>
    <row r="151" spans="1:6" ht="19.5" x14ac:dyDescent="0.4">
      <c r="A151" s="301" t="s">
        <v>243</v>
      </c>
      <c r="B151" s="302"/>
      <c r="C151" s="302"/>
      <c r="D151" s="302"/>
      <c r="E151" s="302"/>
      <c r="F151" s="302"/>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2" t="s">
        <v>38</v>
      </c>
      <c r="B160" s="299"/>
      <c r="C160" s="300"/>
      <c r="D160" s="215">
        <f>SUM(B152:C159)</f>
        <v>0</v>
      </c>
    </row>
    <row r="161" spans="1:6" x14ac:dyDescent="0.3">
      <c r="A161" s="292" t="s">
        <v>342</v>
      </c>
      <c r="B161" s="293"/>
      <c r="C161" s="294"/>
      <c r="D161" s="65">
        <f>D160/(COUNT(B152:C159)*2)</f>
        <v>0</v>
      </c>
    </row>
    <row r="162" spans="1:6" s="50" customFormat="1" x14ac:dyDescent="0.3">
      <c r="A162" s="54"/>
      <c r="B162" s="55"/>
      <c r="C162" s="57"/>
      <c r="D162" s="58"/>
    </row>
    <row r="163" spans="1:6" ht="19.5" x14ac:dyDescent="0.4">
      <c r="A163" s="301" t="s">
        <v>85</v>
      </c>
      <c r="B163" s="302"/>
      <c r="C163" s="302"/>
      <c r="D163" s="302"/>
      <c r="E163" s="302"/>
      <c r="F163" s="302"/>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2" t="s">
        <v>38</v>
      </c>
      <c r="B168" s="293"/>
      <c r="C168" s="294"/>
      <c r="D168" s="214">
        <f>SUM(B164:C167)</f>
        <v>0</v>
      </c>
    </row>
    <row r="169" spans="1:6" x14ac:dyDescent="0.3">
      <c r="A169" s="292" t="s">
        <v>342</v>
      </c>
      <c r="B169" s="293"/>
      <c r="C169" s="294"/>
      <c r="D169" s="65">
        <f>D168/(COUNT(B164:C167)*2)</f>
        <v>0</v>
      </c>
    </row>
    <row r="170" spans="1:6" s="50" customFormat="1" x14ac:dyDescent="0.3">
      <c r="A170" s="54"/>
      <c r="B170" s="55"/>
      <c r="C170" s="55"/>
      <c r="D170" s="56"/>
    </row>
    <row r="171" spans="1:6" ht="19.5" x14ac:dyDescent="0.4">
      <c r="A171" s="309" t="s">
        <v>17</v>
      </c>
      <c r="B171" s="310"/>
      <c r="C171" s="310"/>
      <c r="D171" s="310"/>
      <c r="E171" s="310"/>
      <c r="F171" s="310"/>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2" t="s">
        <v>38</v>
      </c>
      <c r="B176" s="293"/>
      <c r="C176" s="294"/>
      <c r="D176" s="214">
        <f>SUM(B172:C175)</f>
        <v>0</v>
      </c>
    </row>
    <row r="177" spans="1:6" x14ac:dyDescent="0.3">
      <c r="A177" s="292" t="s">
        <v>342</v>
      </c>
      <c r="B177" s="293"/>
      <c r="C177" s="294"/>
      <c r="D177" s="65">
        <f>D176/(COUNT(B172:C175)*2)</f>
        <v>0</v>
      </c>
    </row>
    <row r="178" spans="1:6" s="50" customFormat="1" x14ac:dyDescent="0.3">
      <c r="A178" s="54"/>
      <c r="B178" s="55"/>
      <c r="C178" s="55"/>
      <c r="D178" s="56"/>
    </row>
    <row r="179" spans="1:6" ht="19.5" x14ac:dyDescent="0.4">
      <c r="A179" s="301" t="s">
        <v>87</v>
      </c>
      <c r="B179" s="302"/>
      <c r="C179" s="302"/>
      <c r="D179" s="302"/>
      <c r="E179" s="302"/>
      <c r="F179" s="302"/>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2" t="s">
        <v>38</v>
      </c>
      <c r="B185" s="293"/>
      <c r="C185" s="294"/>
      <c r="D185" s="214">
        <f>SUM(B180:C184)</f>
        <v>0</v>
      </c>
    </row>
    <row r="186" spans="1:6" x14ac:dyDescent="0.3">
      <c r="A186" s="292" t="s">
        <v>342</v>
      </c>
      <c r="B186" s="293"/>
      <c r="C186" s="294"/>
      <c r="D186" s="65">
        <f>D185/(COUNT(B180:C184)*2)</f>
        <v>0</v>
      </c>
    </row>
    <row r="187" spans="1:6" s="50" customFormat="1" x14ac:dyDescent="0.3">
      <c r="A187" s="54"/>
      <c r="B187" s="55"/>
      <c r="C187" s="55"/>
      <c r="D187" s="56"/>
    </row>
    <row r="188" spans="1:6" ht="19.5" x14ac:dyDescent="0.4">
      <c r="A188" s="301" t="s">
        <v>242</v>
      </c>
      <c r="B188" s="302"/>
      <c r="C188" s="302"/>
      <c r="D188" s="302"/>
      <c r="E188" s="302"/>
      <c r="F188" s="302"/>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2" t="s">
        <v>38</v>
      </c>
      <c r="B193" s="293"/>
      <c r="C193" s="294"/>
      <c r="D193" s="97">
        <f>SUM(B189:C192)</f>
        <v>0</v>
      </c>
    </row>
    <row r="194" spans="1:4" x14ac:dyDescent="0.3">
      <c r="A194" s="292" t="s">
        <v>342</v>
      </c>
      <c r="B194" s="293"/>
      <c r="C194" s="294"/>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0"/>
      <c r="E1" s="280"/>
      <c r="F1" s="280"/>
      <c r="G1" s="280"/>
      <c r="H1" s="280"/>
      <c r="I1" s="280"/>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1" t="s">
        <v>201</v>
      </c>
      <c r="B7" s="281"/>
      <c r="C7" s="281"/>
      <c r="D7" s="281"/>
      <c r="E7" s="281"/>
      <c r="F7" s="281"/>
      <c r="G7" s="213"/>
      <c r="H7" s="213"/>
      <c r="I7" s="213"/>
    </row>
    <row r="8" spans="1:9" ht="29.25" x14ac:dyDescent="0.5">
      <c r="A8" s="282" t="str">
        <f>'Page de garde'!D18</f>
        <v>Menzah 9</v>
      </c>
      <c r="B8" s="282"/>
      <c r="C8" s="282"/>
      <c r="D8" s="282"/>
      <c r="E8" s="282"/>
      <c r="F8" s="282"/>
      <c r="G8" s="216"/>
      <c r="H8" s="216"/>
      <c r="I8" s="213"/>
    </row>
    <row r="9" spans="1:9" ht="24.75" x14ac:dyDescent="0.5">
      <c r="A9" s="38" t="s">
        <v>44</v>
      </c>
      <c r="B9" s="283"/>
      <c r="C9" s="283"/>
      <c r="D9" s="283"/>
      <c r="E9" s="283"/>
      <c r="F9" s="283"/>
      <c r="G9" s="216"/>
      <c r="H9" s="216"/>
      <c r="I9" s="213"/>
    </row>
    <row r="10" spans="1:9" ht="24.75" x14ac:dyDescent="0.5">
      <c r="A10" s="39" t="s">
        <v>46</v>
      </c>
      <c r="B10" s="284"/>
      <c r="C10" s="284"/>
      <c r="D10" s="284"/>
      <c r="E10" s="284"/>
      <c r="F10" s="284"/>
      <c r="G10" s="216"/>
      <c r="H10" s="216"/>
      <c r="I10" s="213"/>
    </row>
    <row r="11" spans="1:9" ht="24.75" x14ac:dyDescent="0.5">
      <c r="A11" s="38" t="s">
        <v>45</v>
      </c>
      <c r="B11" s="279"/>
      <c r="C11" s="279"/>
      <c r="D11" s="279"/>
      <c r="E11" s="279"/>
      <c r="F11" s="279"/>
      <c r="G11" s="216"/>
      <c r="H11" s="216"/>
      <c r="I11" s="213"/>
    </row>
    <row r="12" spans="1:9" ht="24.75" x14ac:dyDescent="0.5">
      <c r="A12" s="38" t="s">
        <v>276</v>
      </c>
      <c r="B12" s="285">
        <f>D505</f>
        <v>0</v>
      </c>
      <c r="C12" s="285"/>
      <c r="D12" s="285"/>
      <c r="E12" s="285"/>
      <c r="F12" s="285"/>
      <c r="G12" s="216"/>
      <c r="H12" s="216"/>
      <c r="I12" s="213"/>
    </row>
    <row r="13" spans="1:9" ht="22.5" x14ac:dyDescent="0.45">
      <c r="A13" s="35"/>
      <c r="B13" s="36"/>
      <c r="C13" s="36"/>
      <c r="D13" s="286"/>
      <c r="E13" s="286"/>
      <c r="F13" s="286"/>
      <c r="G13" s="286"/>
      <c r="H13" s="286"/>
      <c r="I13" s="3"/>
    </row>
    <row r="14" spans="1:9" ht="16.5" customHeight="1" x14ac:dyDescent="0.3">
      <c r="A14" s="287" t="s">
        <v>32</v>
      </c>
      <c r="B14" s="288" t="s">
        <v>33</v>
      </c>
      <c r="C14" s="288"/>
      <c r="D14" s="288" t="s">
        <v>48</v>
      </c>
      <c r="E14" s="289" t="s">
        <v>358</v>
      </c>
      <c r="F14" s="288" t="s">
        <v>214</v>
      </c>
      <c r="G14" s="36"/>
      <c r="H14" s="36"/>
    </row>
    <row r="15" spans="1:9" ht="16.5" customHeight="1" x14ac:dyDescent="0.3">
      <c r="A15" s="287"/>
      <c r="B15" s="77" t="s">
        <v>36</v>
      </c>
      <c r="C15" s="77" t="s">
        <v>35</v>
      </c>
      <c r="D15" s="288"/>
      <c r="E15" s="289"/>
      <c r="F15" s="288"/>
      <c r="G15" s="36"/>
      <c r="H15" s="36"/>
    </row>
    <row r="16" spans="1:9" ht="18" x14ac:dyDescent="0.35">
      <c r="A16" s="276" t="s">
        <v>0</v>
      </c>
      <c r="B16" s="276"/>
      <c r="C16" s="276"/>
      <c r="D16" s="276"/>
      <c r="E16" s="276"/>
      <c r="F16" s="276"/>
      <c r="G16" s="36"/>
      <c r="H16" s="36"/>
    </row>
    <row r="17" spans="1:8" ht="18" x14ac:dyDescent="0.3">
      <c r="A17" s="182">
        <f>B11</f>
        <v>0</v>
      </c>
      <c r="B17" s="36"/>
      <c r="C17" s="36"/>
      <c r="D17" s="36"/>
      <c r="E17" s="36"/>
      <c r="F17" s="36"/>
      <c r="G17" s="36"/>
      <c r="H17" s="36"/>
    </row>
    <row r="18" spans="1:8" ht="18" x14ac:dyDescent="0.25">
      <c r="A18" s="290" t="s">
        <v>1</v>
      </c>
      <c r="B18" s="291"/>
      <c r="C18" s="291"/>
      <c r="D18" s="291"/>
      <c r="E18" s="291"/>
      <c r="F18" s="291"/>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4" t="s">
        <v>18</v>
      </c>
      <c r="B26" s="275"/>
      <c r="C26" s="275"/>
      <c r="D26" s="275"/>
      <c r="E26" s="275"/>
      <c r="F26" s="275"/>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6" t="s">
        <v>137</v>
      </c>
      <c r="B43" s="276"/>
      <c r="C43" s="276"/>
      <c r="D43" s="276"/>
      <c r="E43" s="276"/>
      <c r="F43" s="276"/>
    </row>
    <row r="44" spans="1:7" x14ac:dyDescent="0.25">
      <c r="A44" s="183">
        <f>B11</f>
        <v>0</v>
      </c>
      <c r="B44" s="6"/>
      <c r="C44" s="7"/>
      <c r="D44" s="6"/>
    </row>
    <row r="45" spans="1:7" ht="16.5" x14ac:dyDescent="0.25">
      <c r="A45" s="277" t="s">
        <v>63</v>
      </c>
      <c r="B45" s="278"/>
      <c r="C45" s="278"/>
      <c r="D45" s="278"/>
      <c r="E45" s="278"/>
      <c r="F45" s="278"/>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4" t="s">
        <v>65</v>
      </c>
      <c r="B57" s="275"/>
      <c r="C57" s="275"/>
      <c r="D57" s="275"/>
      <c r="E57" s="275"/>
      <c r="F57" s="275"/>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4" t="s">
        <v>25</v>
      </c>
      <c r="B84" s="275"/>
      <c r="C84" s="275"/>
      <c r="D84" s="275"/>
      <c r="E84" s="275"/>
      <c r="F84" s="275"/>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6" t="s">
        <v>129</v>
      </c>
      <c r="B99" s="276"/>
      <c r="C99" s="276"/>
      <c r="D99" s="276"/>
      <c r="E99" s="276"/>
      <c r="F99" s="276"/>
    </row>
    <row r="100" spans="1:6" x14ac:dyDescent="0.25">
      <c r="A100" s="183">
        <f>B11</f>
        <v>0</v>
      </c>
      <c r="B100" s="6"/>
      <c r="C100" s="7"/>
      <c r="D100" s="6"/>
    </row>
    <row r="101" spans="1:6" ht="16.5" x14ac:dyDescent="0.25">
      <c r="A101" s="277" t="s">
        <v>63</v>
      </c>
      <c r="B101" s="278"/>
      <c r="C101" s="278"/>
      <c r="D101" s="278"/>
      <c r="E101" s="278"/>
      <c r="F101" s="278"/>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4" t="s">
        <v>133</v>
      </c>
      <c r="B113" s="275"/>
      <c r="C113" s="275"/>
      <c r="D113" s="275"/>
      <c r="E113" s="275"/>
      <c r="F113" s="275"/>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4" t="s">
        <v>73</v>
      </c>
      <c r="B137" s="275"/>
      <c r="C137" s="275"/>
      <c r="D137" s="275"/>
      <c r="E137" s="275"/>
      <c r="F137" s="275"/>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6" t="s">
        <v>130</v>
      </c>
      <c r="B152" s="276"/>
      <c r="C152" s="276"/>
      <c r="D152" s="276"/>
      <c r="E152" s="276"/>
      <c r="F152" s="276"/>
    </row>
    <row r="153" spans="1:6" x14ac:dyDescent="0.25">
      <c r="A153" s="183">
        <f>B11</f>
        <v>0</v>
      </c>
      <c r="B153" s="6"/>
      <c r="C153" s="7"/>
      <c r="D153" s="59"/>
    </row>
    <row r="154" spans="1:6" ht="16.5" x14ac:dyDescent="0.25">
      <c r="A154" s="277" t="s">
        <v>63</v>
      </c>
      <c r="B154" s="278"/>
      <c r="C154" s="278"/>
      <c r="D154" s="278"/>
      <c r="E154" s="278"/>
      <c r="F154" s="278"/>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4" t="s">
        <v>134</v>
      </c>
      <c r="B166" s="275"/>
      <c r="C166" s="275"/>
      <c r="D166" s="275"/>
      <c r="E166" s="275"/>
      <c r="F166" s="275"/>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6" t="s">
        <v>167</v>
      </c>
      <c r="B192" s="276"/>
      <c r="C192" s="276"/>
      <c r="D192" s="276"/>
      <c r="E192" s="276"/>
      <c r="F192" s="276"/>
    </row>
    <row r="193" spans="1:7" x14ac:dyDescent="0.25">
      <c r="A193" s="189">
        <f>B11</f>
        <v>0</v>
      </c>
      <c r="B193" s="6"/>
      <c r="C193" s="7"/>
      <c r="D193" s="6"/>
    </row>
    <row r="194" spans="1:7" ht="18" x14ac:dyDescent="0.25">
      <c r="A194" s="274" t="s">
        <v>158</v>
      </c>
      <c r="B194" s="275"/>
      <c r="C194" s="275"/>
      <c r="D194" s="275"/>
      <c r="E194" s="275"/>
      <c r="F194" s="275"/>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4" t="s">
        <v>76</v>
      </c>
      <c r="B209" s="275"/>
      <c r="C209" s="275"/>
      <c r="D209" s="275"/>
      <c r="E209" s="275"/>
      <c r="F209" s="275"/>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4" t="s">
        <v>191</v>
      </c>
      <c r="B232" s="275"/>
      <c r="C232" s="275"/>
      <c r="D232" s="275"/>
      <c r="E232" s="275"/>
      <c r="F232" s="275"/>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6" t="s">
        <v>78</v>
      </c>
      <c r="B248" s="276"/>
      <c r="C248" s="276"/>
      <c r="D248" s="276"/>
      <c r="E248" s="276"/>
      <c r="F248" s="276"/>
    </row>
    <row r="249" spans="1:6" s="3" customFormat="1" x14ac:dyDescent="0.25">
      <c r="A249" s="183">
        <f>B11</f>
        <v>0</v>
      </c>
      <c r="B249" s="6"/>
      <c r="C249" s="7"/>
      <c r="D249" s="6"/>
    </row>
    <row r="250" spans="1:6" s="3" customFormat="1" ht="18" x14ac:dyDescent="0.25">
      <c r="A250" s="274" t="s">
        <v>79</v>
      </c>
      <c r="B250" s="275"/>
      <c r="C250" s="275"/>
      <c r="D250" s="275"/>
      <c r="E250" s="275"/>
      <c r="F250" s="275"/>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4" t="s">
        <v>81</v>
      </c>
      <c r="B266" s="275"/>
      <c r="C266" s="275"/>
      <c r="D266" s="275"/>
      <c r="E266" s="275"/>
      <c r="F266" s="275"/>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6" t="s">
        <v>4</v>
      </c>
      <c r="B291" s="276"/>
      <c r="C291" s="276"/>
      <c r="D291" s="276"/>
      <c r="E291" s="276"/>
      <c r="F291" s="276"/>
    </row>
    <row r="292" spans="1:7" x14ac:dyDescent="0.25">
      <c r="A292" s="192">
        <f>B11</f>
        <v>0</v>
      </c>
      <c r="B292" s="6"/>
      <c r="C292" s="7"/>
      <c r="D292" s="59"/>
    </row>
    <row r="293" spans="1:7" ht="18" x14ac:dyDescent="0.25">
      <c r="A293" s="274" t="s">
        <v>19</v>
      </c>
      <c r="B293" s="275"/>
      <c r="C293" s="275"/>
      <c r="D293" s="275"/>
      <c r="E293" s="275"/>
      <c r="F293" s="275"/>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4" t="s">
        <v>122</v>
      </c>
      <c r="B305" s="275"/>
      <c r="C305" s="275"/>
      <c r="D305" s="275"/>
      <c r="E305" s="275"/>
      <c r="F305" s="275"/>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6" t="s">
        <v>21</v>
      </c>
      <c r="B324" s="276"/>
      <c r="C324" s="276"/>
      <c r="D324" s="276"/>
      <c r="E324" s="276"/>
      <c r="F324" s="276"/>
    </row>
    <row r="325" spans="1:9" x14ac:dyDescent="0.25">
      <c r="A325" s="193">
        <f>B11</f>
        <v>0</v>
      </c>
      <c r="B325" s="6"/>
      <c r="C325" s="7"/>
      <c r="D325" s="6"/>
    </row>
    <row r="326" spans="1:9" ht="18" x14ac:dyDescent="0.25">
      <c r="A326" s="274" t="s">
        <v>12</v>
      </c>
      <c r="B326" s="275"/>
      <c r="C326" s="275"/>
      <c r="D326" s="275"/>
      <c r="E326" s="275"/>
      <c r="F326" s="275"/>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4" t="s">
        <v>25</v>
      </c>
      <c r="B339" s="275"/>
      <c r="C339" s="275"/>
      <c r="D339" s="275"/>
      <c r="E339" s="275"/>
      <c r="F339" s="275"/>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6" t="s">
        <v>8</v>
      </c>
      <c r="B352" s="276"/>
      <c r="C352" s="276"/>
      <c r="D352" s="276"/>
      <c r="E352" s="276"/>
      <c r="F352" s="276"/>
    </row>
    <row r="353" spans="1:6" x14ac:dyDescent="0.25">
      <c r="A353" s="183">
        <f>B11</f>
        <v>0</v>
      </c>
      <c r="B353" s="6"/>
      <c r="C353" s="7"/>
      <c r="D353" s="59"/>
    </row>
    <row r="354" spans="1:6" ht="16.5" x14ac:dyDescent="0.25">
      <c r="A354" s="277" t="s">
        <v>113</v>
      </c>
      <c r="B354" s="278"/>
      <c r="C354" s="278"/>
      <c r="D354" s="278"/>
      <c r="E354" s="278"/>
      <c r="F354" s="278"/>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4" t="s">
        <v>25</v>
      </c>
      <c r="B366" s="275"/>
      <c r="C366" s="275"/>
      <c r="D366" s="275"/>
      <c r="E366" s="275"/>
      <c r="F366" s="275"/>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4" t="s">
        <v>124</v>
      </c>
      <c r="B382" s="275"/>
      <c r="C382" s="275"/>
      <c r="D382" s="275"/>
      <c r="E382" s="275"/>
      <c r="F382" s="275"/>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6" t="s">
        <v>125</v>
      </c>
      <c r="B405" s="276"/>
      <c r="C405" s="276"/>
      <c r="D405" s="276"/>
      <c r="E405" s="276"/>
      <c r="F405" s="276"/>
    </row>
    <row r="406" spans="1:6" x14ac:dyDescent="0.25">
      <c r="A406" s="192">
        <f>B11</f>
        <v>0</v>
      </c>
      <c r="B406" s="6"/>
      <c r="C406" s="7"/>
      <c r="D406" s="6"/>
    </row>
    <row r="407" spans="1:6" ht="16.5" x14ac:dyDescent="0.25">
      <c r="A407" s="277" t="s">
        <v>19</v>
      </c>
      <c r="B407" s="278"/>
      <c r="C407" s="278"/>
      <c r="D407" s="278"/>
      <c r="E407" s="278"/>
      <c r="F407" s="278"/>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7" t="s">
        <v>122</v>
      </c>
      <c r="B418" s="278"/>
      <c r="C418" s="278"/>
      <c r="D418" s="278"/>
      <c r="E418" s="278"/>
      <c r="F418" s="278"/>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6" t="s">
        <v>374</v>
      </c>
      <c r="B435" s="276"/>
      <c r="C435" s="276"/>
      <c r="D435" s="276"/>
      <c r="E435" s="276"/>
      <c r="F435" s="276"/>
    </row>
    <row r="436" spans="1:7" x14ac:dyDescent="0.25">
      <c r="A436" s="195">
        <f>+B11</f>
        <v>0</v>
      </c>
      <c r="B436" s="6"/>
      <c r="C436" s="7"/>
      <c r="D436" s="6"/>
    </row>
    <row r="437" spans="1:7" ht="18" x14ac:dyDescent="0.25">
      <c r="A437" s="274" t="s">
        <v>375</v>
      </c>
      <c r="B437" s="275"/>
      <c r="C437" s="275"/>
      <c r="D437" s="275"/>
      <c r="E437" s="275"/>
      <c r="F437" s="275"/>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4" t="s">
        <v>31</v>
      </c>
      <c r="B444" s="275"/>
      <c r="C444" s="275"/>
      <c r="D444" s="275"/>
      <c r="E444" s="275"/>
      <c r="F444" s="275"/>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6" t="s">
        <v>180</v>
      </c>
      <c r="B454" s="276"/>
      <c r="C454" s="276"/>
      <c r="D454" s="276"/>
      <c r="E454" s="276"/>
      <c r="F454" s="276"/>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6" t="s">
        <v>87</v>
      </c>
      <c r="B464" s="276"/>
      <c r="C464" s="276"/>
      <c r="D464" s="276"/>
      <c r="E464" s="276"/>
      <c r="F464" s="276"/>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6" t="s">
        <v>151</v>
      </c>
      <c r="B473" s="276"/>
      <c r="C473" s="276"/>
      <c r="D473" s="276"/>
      <c r="E473" s="276"/>
      <c r="F473" s="276"/>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6" t="s">
        <v>152</v>
      </c>
      <c r="B494" s="276"/>
      <c r="C494" s="276"/>
      <c r="D494" s="276"/>
      <c r="E494" s="276"/>
      <c r="F494" s="276"/>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sqvyY65mZNzfYrvq5/I8eHFyz2hdDOH7Qb+p883CYTN+K/sQ/RvPIerDKCg+yfFmdocLhNfBLuBpSda/veXgfw==" saltValue="plxiJKEOE44aRpCLy925Dw==" spinCount="100000" sheet="1" objects="1" scenarios="1"/>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4"/>
      <c r="E1" s="304"/>
      <c r="F1" s="304"/>
      <c r="G1" s="304"/>
      <c r="H1" s="304"/>
      <c r="I1" s="304"/>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1" t="s">
        <v>52</v>
      </c>
      <c r="B6" s="281"/>
      <c r="C6" s="281"/>
      <c r="D6" s="281"/>
      <c r="E6" s="281"/>
      <c r="F6" s="281"/>
      <c r="G6" s="216"/>
      <c r="H6" s="216"/>
      <c r="I6" s="216"/>
    </row>
    <row r="7" spans="1:9" s="36" customFormat="1" ht="21.75" customHeight="1" x14ac:dyDescent="0.5">
      <c r="A7" s="282" t="str">
        <f>'A1 Exploitation'!A8:F8</f>
        <v>Menzah 9</v>
      </c>
      <c r="B7" s="282"/>
      <c r="C7" s="282"/>
      <c r="D7" s="282"/>
      <c r="E7" s="282"/>
      <c r="F7" s="282"/>
      <c r="G7" s="216"/>
      <c r="H7" s="216"/>
      <c r="I7" s="216"/>
    </row>
    <row r="8" spans="1:9" s="36" customFormat="1" ht="24.75" x14ac:dyDescent="0.5">
      <c r="A8" s="38" t="s">
        <v>44</v>
      </c>
      <c r="B8" s="305">
        <f>'A6 Exploitation'!B9:F9</f>
        <v>0</v>
      </c>
      <c r="C8" s="305"/>
      <c r="D8" s="305"/>
      <c r="E8" s="305"/>
      <c r="F8" s="305"/>
      <c r="G8" s="216"/>
      <c r="H8" s="216"/>
      <c r="I8" s="216"/>
    </row>
    <row r="9" spans="1:9" s="36" customFormat="1" ht="24.75" x14ac:dyDescent="0.5">
      <c r="A9" s="39" t="s">
        <v>46</v>
      </c>
      <c r="B9" s="306">
        <f>'A6 Exploitation'!B10:F10</f>
        <v>0</v>
      </c>
      <c r="C9" s="306"/>
      <c r="D9" s="306"/>
      <c r="E9" s="306"/>
      <c r="F9" s="306"/>
      <c r="G9" s="216"/>
      <c r="H9" s="216"/>
      <c r="I9" s="216"/>
    </row>
    <row r="10" spans="1:9" s="36" customFormat="1" ht="24.75" x14ac:dyDescent="0.5">
      <c r="A10" s="38" t="s">
        <v>45</v>
      </c>
      <c r="B10" s="303">
        <f>'A6 Exploitation'!B11:F11</f>
        <v>0</v>
      </c>
      <c r="C10" s="303"/>
      <c r="D10" s="303"/>
      <c r="E10" s="303"/>
      <c r="F10" s="303"/>
      <c r="G10" s="216"/>
      <c r="H10" s="216"/>
      <c r="I10" s="216"/>
    </row>
    <row r="11" spans="1:9" s="36" customFormat="1" ht="24.75" x14ac:dyDescent="0.5">
      <c r="A11" s="38" t="s">
        <v>341</v>
      </c>
      <c r="B11" s="295">
        <f>D198</f>
        <v>0</v>
      </c>
      <c r="C11" s="295"/>
      <c r="D11" s="295"/>
      <c r="E11" s="295"/>
      <c r="F11" s="295"/>
      <c r="G11" s="216"/>
      <c r="H11" s="216"/>
      <c r="I11" s="216"/>
    </row>
    <row r="12" spans="1:9" s="36" customFormat="1" ht="22.5" x14ac:dyDescent="0.45">
      <c r="A12" s="35"/>
      <c r="D12" s="286"/>
      <c r="E12" s="286"/>
      <c r="F12" s="286"/>
      <c r="G12" s="286"/>
      <c r="H12" s="286"/>
      <c r="I12" s="40"/>
    </row>
    <row r="13" spans="1:9" s="36" customFormat="1" ht="11.25" customHeight="1" x14ac:dyDescent="0.3">
      <c r="A13" s="287" t="s">
        <v>32</v>
      </c>
      <c r="B13" s="288" t="s">
        <v>33</v>
      </c>
      <c r="C13" s="288"/>
      <c r="D13" s="288" t="s">
        <v>48</v>
      </c>
      <c r="E13" s="288" t="s">
        <v>213</v>
      </c>
      <c r="F13" s="288" t="s">
        <v>214</v>
      </c>
    </row>
    <row r="14" spans="1:9" s="36" customFormat="1" ht="12.75" customHeight="1" x14ac:dyDescent="0.3">
      <c r="A14" s="287"/>
      <c r="B14" s="70" t="s">
        <v>36</v>
      </c>
      <c r="C14" s="70" t="s">
        <v>35</v>
      </c>
      <c r="D14" s="288"/>
      <c r="E14" s="288"/>
      <c r="F14" s="288"/>
    </row>
    <row r="15" spans="1:9" x14ac:dyDescent="0.3">
      <c r="A15" s="41"/>
      <c r="B15" s="41"/>
      <c r="C15" s="41"/>
      <c r="D15" s="41"/>
    </row>
    <row r="16" spans="1:9" ht="19.5" x14ac:dyDescent="0.4">
      <c r="A16" s="296" t="s">
        <v>0</v>
      </c>
      <c r="B16" s="297"/>
      <c r="C16" s="297"/>
      <c r="D16" s="297"/>
      <c r="E16" s="297"/>
      <c r="F16" s="297"/>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8" t="s">
        <v>38</v>
      </c>
      <c r="B22" s="299"/>
      <c r="C22" s="300"/>
      <c r="D22" s="215">
        <f>SUM(B17:C21)</f>
        <v>0</v>
      </c>
    </row>
    <row r="23" spans="1:6" x14ac:dyDescent="0.3">
      <c r="A23" s="292" t="s">
        <v>342</v>
      </c>
      <c r="B23" s="293"/>
      <c r="C23" s="294"/>
      <c r="D23" s="65">
        <f>D22/(COUNT(B17:C21)*2)</f>
        <v>0</v>
      </c>
    </row>
    <row r="24" spans="1:6" s="50" customFormat="1" x14ac:dyDescent="0.3">
      <c r="A24" s="54"/>
      <c r="B24" s="55"/>
      <c r="C24" s="55"/>
      <c r="D24" s="56"/>
    </row>
    <row r="25" spans="1:6" ht="19.5" x14ac:dyDescent="0.4">
      <c r="A25" s="301" t="s">
        <v>4</v>
      </c>
      <c r="B25" s="302"/>
      <c r="C25" s="302"/>
      <c r="D25" s="302"/>
      <c r="E25" s="302"/>
      <c r="F25" s="302"/>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2" t="s">
        <v>38</v>
      </c>
      <c r="B32" s="293"/>
      <c r="C32" s="294"/>
      <c r="D32" s="214">
        <f>SUM(B26:C31)</f>
        <v>0</v>
      </c>
    </row>
    <row r="33" spans="1:6" x14ac:dyDescent="0.3">
      <c r="A33" s="292" t="s">
        <v>342</v>
      </c>
      <c r="B33" s="293"/>
      <c r="C33" s="294"/>
      <c r="D33" s="65">
        <f>D32/(COUNT(B26:C31)*2)</f>
        <v>0</v>
      </c>
    </row>
    <row r="34" spans="1:6" s="50" customFormat="1" x14ac:dyDescent="0.3">
      <c r="A34" s="54"/>
      <c r="B34" s="55"/>
      <c r="C34" s="55"/>
      <c r="D34" s="56"/>
    </row>
    <row r="35" spans="1:6" s="50" customFormat="1" ht="19.5" x14ac:dyDescent="0.4">
      <c r="A35" s="301" t="s">
        <v>246</v>
      </c>
      <c r="B35" s="302"/>
      <c r="C35" s="302"/>
      <c r="D35" s="302"/>
      <c r="E35" s="302"/>
      <c r="F35" s="302"/>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2" t="s">
        <v>38</v>
      </c>
      <c r="B41" s="293"/>
      <c r="C41" s="294"/>
      <c r="D41" s="214">
        <f>SUM(B36:C40)</f>
        <v>0</v>
      </c>
      <c r="E41" s="37"/>
      <c r="F41" s="37"/>
    </row>
    <row r="42" spans="1:6" s="50" customFormat="1" x14ac:dyDescent="0.3">
      <c r="A42" s="292" t="s">
        <v>342</v>
      </c>
      <c r="B42" s="293"/>
      <c r="C42" s="294"/>
      <c r="D42" s="65">
        <f>D41/(COUNT(B36:C40)*2)</f>
        <v>0</v>
      </c>
      <c r="E42" s="37"/>
      <c r="F42" s="37"/>
    </row>
    <row r="43" spans="1:6" s="50" customFormat="1" x14ac:dyDescent="0.3">
      <c r="A43" s="90"/>
      <c r="B43" s="91"/>
      <c r="C43" s="91"/>
      <c r="D43" s="92"/>
    </row>
    <row r="44" spans="1:6" ht="19.5" x14ac:dyDescent="0.4">
      <c r="A44" s="307" t="s">
        <v>21</v>
      </c>
      <c r="B44" s="308"/>
      <c r="C44" s="308"/>
      <c r="D44" s="308"/>
      <c r="E44" s="308"/>
      <c r="F44" s="308"/>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2" t="s">
        <v>38</v>
      </c>
      <c r="B51" s="293"/>
      <c r="C51" s="294"/>
      <c r="D51" s="214">
        <f>SUM(B45:C50)</f>
        <v>0</v>
      </c>
    </row>
    <row r="52" spans="1:6" x14ac:dyDescent="0.3">
      <c r="A52" s="292" t="s">
        <v>342</v>
      </c>
      <c r="B52" s="293"/>
      <c r="C52" s="294"/>
      <c r="D52" s="65">
        <f>D51/(COUNT(B45:C50)*2)</f>
        <v>0</v>
      </c>
    </row>
    <row r="53" spans="1:6" s="50" customFormat="1" x14ac:dyDescent="0.3">
      <c r="A53" s="54"/>
      <c r="B53" s="55"/>
      <c r="C53" s="55"/>
      <c r="D53" s="56"/>
    </row>
    <row r="54" spans="1:6" ht="19.5" x14ac:dyDescent="0.4">
      <c r="A54" s="301" t="s">
        <v>8</v>
      </c>
      <c r="B54" s="302"/>
      <c r="C54" s="302"/>
      <c r="D54" s="302"/>
      <c r="E54" s="302"/>
      <c r="F54" s="302"/>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2" t="s">
        <v>38</v>
      </c>
      <c r="B62" s="293"/>
      <c r="C62" s="294"/>
      <c r="D62" s="214">
        <f>SUM(B55:C61)</f>
        <v>0</v>
      </c>
    </row>
    <row r="63" spans="1:6" x14ac:dyDescent="0.3">
      <c r="A63" s="292" t="s">
        <v>342</v>
      </c>
      <c r="B63" s="293"/>
      <c r="C63" s="294"/>
      <c r="D63" s="65">
        <f>D62/(COUNT(B55:C61)*2)</f>
        <v>0</v>
      </c>
    </row>
    <row r="64" spans="1:6" s="50" customFormat="1" x14ac:dyDescent="0.3">
      <c r="A64" s="54"/>
      <c r="B64" s="55"/>
      <c r="C64" s="55"/>
      <c r="D64" s="56"/>
    </row>
    <row r="65" spans="1:6" ht="19.5" x14ac:dyDescent="0.4">
      <c r="A65" s="301" t="s">
        <v>143</v>
      </c>
      <c r="B65" s="302"/>
      <c r="C65" s="302"/>
      <c r="D65" s="302"/>
      <c r="E65" s="302"/>
      <c r="F65" s="302"/>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2" t="s">
        <v>38</v>
      </c>
      <c r="B83" s="293"/>
      <c r="C83" s="294"/>
      <c r="D83" s="214">
        <f>SUM(B66:C82)</f>
        <v>0</v>
      </c>
    </row>
    <row r="84" spans="1:6" x14ac:dyDescent="0.3">
      <c r="A84" s="292" t="s">
        <v>342</v>
      </c>
      <c r="B84" s="293"/>
      <c r="C84" s="294"/>
      <c r="D84" s="65">
        <f>D83/(COUNT(B66:C82)*2)</f>
        <v>0</v>
      </c>
    </row>
    <row r="85" spans="1:6" s="50" customFormat="1" x14ac:dyDescent="0.3">
      <c r="A85" s="54"/>
      <c r="B85" s="55"/>
      <c r="C85" s="55"/>
      <c r="D85" s="56"/>
    </row>
    <row r="86" spans="1:6" ht="19.5" x14ac:dyDescent="0.4">
      <c r="A86" s="301" t="s">
        <v>237</v>
      </c>
      <c r="B86" s="302"/>
      <c r="C86" s="302"/>
      <c r="D86" s="302"/>
      <c r="E86" s="302"/>
      <c r="F86" s="302"/>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2" t="s">
        <v>38</v>
      </c>
      <c r="B101" s="293"/>
      <c r="C101" s="294"/>
      <c r="D101" s="214">
        <f>SUM(B87:C100)</f>
        <v>0</v>
      </c>
    </row>
    <row r="102" spans="1:6" x14ac:dyDescent="0.3">
      <c r="A102" s="292" t="s">
        <v>342</v>
      </c>
      <c r="B102" s="293"/>
      <c r="C102" s="294"/>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1" t="s">
        <v>238</v>
      </c>
      <c r="B105" s="302"/>
      <c r="C105" s="302"/>
      <c r="D105" s="302"/>
      <c r="E105" s="302"/>
      <c r="F105" s="302"/>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2" t="s">
        <v>38</v>
      </c>
      <c r="B117" s="293"/>
      <c r="C117" s="294"/>
      <c r="D117" s="214">
        <f>SUM(B106:C116)</f>
        <v>0</v>
      </c>
      <c r="E117" s="37"/>
      <c r="F117" s="37"/>
    </row>
    <row r="118" spans="1:6" s="50" customFormat="1" x14ac:dyDescent="0.3">
      <c r="A118" s="292" t="s">
        <v>342</v>
      </c>
      <c r="B118" s="293"/>
      <c r="C118" s="294"/>
      <c r="D118" s="65">
        <f>D117/(COUNT(B106:C116)*2)</f>
        <v>0</v>
      </c>
      <c r="E118" s="37"/>
      <c r="F118" s="37"/>
    </row>
    <row r="119" spans="1:6" s="50" customFormat="1" x14ac:dyDescent="0.3">
      <c r="A119" s="54"/>
      <c r="B119" s="55"/>
      <c r="C119" s="55"/>
      <c r="D119" s="56"/>
    </row>
    <row r="120" spans="1:6" ht="19.5" x14ac:dyDescent="0.4">
      <c r="A120" s="301" t="s">
        <v>208</v>
      </c>
      <c r="B120" s="302"/>
      <c r="C120" s="302"/>
      <c r="D120" s="302"/>
      <c r="E120" s="302"/>
      <c r="F120" s="302"/>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2" t="s">
        <v>38</v>
      </c>
      <c r="B132" s="293"/>
      <c r="C132" s="294"/>
      <c r="D132" s="214">
        <f>SUM(B121:C131)</f>
        <v>0</v>
      </c>
    </row>
    <row r="133" spans="1:6" x14ac:dyDescent="0.3">
      <c r="A133" s="292" t="s">
        <v>342</v>
      </c>
      <c r="B133" s="293"/>
      <c r="C133" s="294"/>
      <c r="D133" s="63">
        <f>D132/(COUNT(B121:C131)*2)</f>
        <v>0</v>
      </c>
    </row>
    <row r="134" spans="1:6" s="50" customFormat="1" x14ac:dyDescent="0.3">
      <c r="A134" s="54"/>
      <c r="B134" s="55"/>
      <c r="C134" s="55"/>
      <c r="D134" s="61"/>
    </row>
    <row r="135" spans="1:6" ht="19.5" x14ac:dyDescent="0.4">
      <c r="A135" s="301" t="s">
        <v>78</v>
      </c>
      <c r="B135" s="302"/>
      <c r="C135" s="302"/>
      <c r="D135" s="302"/>
      <c r="E135" s="302"/>
      <c r="F135" s="302"/>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2" t="s">
        <v>38</v>
      </c>
      <c r="B148" s="293"/>
      <c r="C148" s="294"/>
      <c r="D148" s="214">
        <f>SUM(B136:C147)</f>
        <v>0</v>
      </c>
    </row>
    <row r="149" spans="1:6" x14ac:dyDescent="0.3">
      <c r="A149" s="292" t="s">
        <v>342</v>
      </c>
      <c r="B149" s="293"/>
      <c r="C149" s="294"/>
      <c r="D149" s="65">
        <f>D148/(COUNT(B136:C147)*2)</f>
        <v>0</v>
      </c>
    </row>
    <row r="150" spans="1:6" s="50" customFormat="1" x14ac:dyDescent="0.3">
      <c r="A150" s="54"/>
      <c r="B150" s="55"/>
      <c r="C150" s="55"/>
      <c r="D150" s="56"/>
    </row>
    <row r="151" spans="1:6" ht="19.5" x14ac:dyDescent="0.4">
      <c r="A151" s="301" t="s">
        <v>243</v>
      </c>
      <c r="B151" s="302"/>
      <c r="C151" s="302"/>
      <c r="D151" s="302"/>
      <c r="E151" s="302"/>
      <c r="F151" s="302"/>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2" t="s">
        <v>38</v>
      </c>
      <c r="B160" s="299"/>
      <c r="C160" s="300"/>
      <c r="D160" s="215">
        <f>SUM(B152:C159)</f>
        <v>0</v>
      </c>
    </row>
    <row r="161" spans="1:6" x14ac:dyDescent="0.3">
      <c r="A161" s="292" t="s">
        <v>342</v>
      </c>
      <c r="B161" s="293"/>
      <c r="C161" s="294"/>
      <c r="D161" s="65">
        <f>D160/(COUNT(B152:C159)*2)</f>
        <v>0</v>
      </c>
    </row>
    <row r="162" spans="1:6" s="50" customFormat="1" x14ac:dyDescent="0.3">
      <c r="A162" s="54"/>
      <c r="B162" s="55"/>
      <c r="C162" s="57"/>
      <c r="D162" s="58"/>
    </row>
    <row r="163" spans="1:6" ht="19.5" x14ac:dyDescent="0.4">
      <c r="A163" s="301" t="s">
        <v>85</v>
      </c>
      <c r="B163" s="302"/>
      <c r="C163" s="302"/>
      <c r="D163" s="302"/>
      <c r="E163" s="302"/>
      <c r="F163" s="302"/>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2" t="s">
        <v>38</v>
      </c>
      <c r="B168" s="293"/>
      <c r="C168" s="294"/>
      <c r="D168" s="214">
        <f>SUM(B164:C167)</f>
        <v>0</v>
      </c>
    </row>
    <row r="169" spans="1:6" x14ac:dyDescent="0.3">
      <c r="A169" s="292" t="s">
        <v>342</v>
      </c>
      <c r="B169" s="293"/>
      <c r="C169" s="294"/>
      <c r="D169" s="65">
        <f>D168/(COUNT(B164:C167)*2)</f>
        <v>0</v>
      </c>
    </row>
    <row r="170" spans="1:6" s="50" customFormat="1" x14ac:dyDescent="0.3">
      <c r="A170" s="54"/>
      <c r="B170" s="55"/>
      <c r="C170" s="55"/>
      <c r="D170" s="56"/>
    </row>
    <row r="171" spans="1:6" ht="19.5" x14ac:dyDescent="0.4">
      <c r="A171" s="309" t="s">
        <v>17</v>
      </c>
      <c r="B171" s="310"/>
      <c r="C171" s="310"/>
      <c r="D171" s="310"/>
      <c r="E171" s="310"/>
      <c r="F171" s="310"/>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2" t="s">
        <v>38</v>
      </c>
      <c r="B176" s="293"/>
      <c r="C176" s="294"/>
      <c r="D176" s="214">
        <f>SUM(B172:C175)</f>
        <v>0</v>
      </c>
    </row>
    <row r="177" spans="1:6" x14ac:dyDescent="0.3">
      <c r="A177" s="292" t="s">
        <v>342</v>
      </c>
      <c r="B177" s="293"/>
      <c r="C177" s="294"/>
      <c r="D177" s="65">
        <f>D176/(COUNT(B172:C175)*2)</f>
        <v>0</v>
      </c>
    </row>
    <row r="178" spans="1:6" s="50" customFormat="1" x14ac:dyDescent="0.3">
      <c r="A178" s="54"/>
      <c r="B178" s="55"/>
      <c r="C178" s="55"/>
      <c r="D178" s="56"/>
    </row>
    <row r="179" spans="1:6" ht="19.5" x14ac:dyDescent="0.4">
      <c r="A179" s="301" t="s">
        <v>87</v>
      </c>
      <c r="B179" s="302"/>
      <c r="C179" s="302"/>
      <c r="D179" s="302"/>
      <c r="E179" s="302"/>
      <c r="F179" s="302"/>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2" t="s">
        <v>38</v>
      </c>
      <c r="B185" s="293"/>
      <c r="C185" s="294"/>
      <c r="D185" s="214">
        <f>SUM(B180:C184)</f>
        <v>0</v>
      </c>
    </row>
    <row r="186" spans="1:6" x14ac:dyDescent="0.3">
      <c r="A186" s="292" t="s">
        <v>342</v>
      </c>
      <c r="B186" s="293"/>
      <c r="C186" s="294"/>
      <c r="D186" s="65">
        <f>D185/(COUNT(B180:C184)*2)</f>
        <v>0</v>
      </c>
    </row>
    <row r="187" spans="1:6" s="50" customFormat="1" x14ac:dyDescent="0.3">
      <c r="A187" s="54"/>
      <c r="B187" s="55"/>
      <c r="C187" s="55"/>
      <c r="D187" s="56"/>
    </row>
    <row r="188" spans="1:6" ht="19.5" x14ac:dyDescent="0.4">
      <c r="A188" s="301" t="s">
        <v>242</v>
      </c>
      <c r="B188" s="302"/>
      <c r="C188" s="302"/>
      <c r="D188" s="302"/>
      <c r="E188" s="302"/>
      <c r="F188" s="302"/>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2" t="s">
        <v>38</v>
      </c>
      <c r="B193" s="293"/>
      <c r="C193" s="294"/>
      <c r="D193" s="97">
        <f>SUM(B189:C192)</f>
        <v>0</v>
      </c>
    </row>
    <row r="194" spans="1:4" x14ac:dyDescent="0.3">
      <c r="A194" s="292" t="s">
        <v>342</v>
      </c>
      <c r="B194" s="293"/>
      <c r="C194" s="294"/>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462" zoomScale="90" zoomScaleNormal="71" zoomScaleSheetLayoutView="90" workbookViewId="0">
      <selection activeCell="D466" sqref="D466:D467"/>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80"/>
      <c r="E1" s="280"/>
      <c r="F1" s="280"/>
      <c r="G1" s="280"/>
      <c r="H1" s="280"/>
      <c r="I1" s="280"/>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81" t="s">
        <v>201</v>
      </c>
      <c r="B7" s="281"/>
      <c r="C7" s="281"/>
      <c r="D7" s="281"/>
      <c r="E7" s="281"/>
      <c r="F7" s="281"/>
      <c r="G7" s="124"/>
      <c r="H7" s="124"/>
      <c r="I7" s="124"/>
    </row>
    <row r="8" spans="1:9" ht="29.25" x14ac:dyDescent="0.45">
      <c r="A8" s="282" t="str">
        <f>'Page de garde'!D18</f>
        <v>Menzah 9</v>
      </c>
      <c r="B8" s="282"/>
      <c r="C8" s="282"/>
      <c r="D8" s="282"/>
      <c r="E8" s="282"/>
      <c r="F8" s="282"/>
      <c r="G8" s="126"/>
      <c r="H8" s="126"/>
      <c r="I8" s="124"/>
    </row>
    <row r="9" spans="1:9" ht="24" x14ac:dyDescent="0.45">
      <c r="A9" s="38" t="s">
        <v>44</v>
      </c>
      <c r="B9" s="283" t="s">
        <v>482</v>
      </c>
      <c r="C9" s="283"/>
      <c r="D9" s="283"/>
      <c r="E9" s="283"/>
      <c r="F9" s="283"/>
      <c r="G9" s="126"/>
      <c r="H9" s="126"/>
      <c r="I9" s="124"/>
    </row>
    <row r="10" spans="1:9" ht="24.75" x14ac:dyDescent="0.5">
      <c r="A10" s="39" t="s">
        <v>46</v>
      </c>
      <c r="B10" s="284" t="s">
        <v>483</v>
      </c>
      <c r="C10" s="284"/>
      <c r="D10" s="284"/>
      <c r="E10" s="284"/>
      <c r="F10" s="284"/>
      <c r="G10" s="126"/>
      <c r="H10" s="126"/>
      <c r="I10" s="124"/>
    </row>
    <row r="11" spans="1:9" ht="24" x14ac:dyDescent="0.45">
      <c r="A11" s="38" t="s">
        <v>45</v>
      </c>
      <c r="B11" s="279">
        <v>42797</v>
      </c>
      <c r="C11" s="279"/>
      <c r="D11" s="279"/>
      <c r="E11" s="279"/>
      <c r="F11" s="279"/>
      <c r="G11" s="126"/>
      <c r="H11" s="126"/>
      <c r="I11" s="124"/>
    </row>
    <row r="12" spans="1:9" ht="24" x14ac:dyDescent="0.45">
      <c r="A12" s="38" t="s">
        <v>276</v>
      </c>
      <c r="B12" s="285">
        <f>D505</f>
        <v>0.87739463601532564</v>
      </c>
      <c r="C12" s="285"/>
      <c r="D12" s="285"/>
      <c r="E12" s="285"/>
      <c r="F12" s="285"/>
      <c r="G12" s="126"/>
      <c r="H12" s="126"/>
      <c r="I12" s="124"/>
    </row>
    <row r="13" spans="1:9" ht="22.5" x14ac:dyDescent="0.45">
      <c r="A13" s="35"/>
      <c r="B13" s="36"/>
      <c r="C13" s="36"/>
      <c r="D13" s="286"/>
      <c r="E13" s="286"/>
      <c r="F13" s="286"/>
      <c r="G13" s="286"/>
      <c r="H13" s="286"/>
      <c r="I13" s="3"/>
    </row>
    <row r="14" spans="1:9" ht="16.5" customHeight="1" x14ac:dyDescent="0.3">
      <c r="A14" s="287" t="s">
        <v>32</v>
      </c>
      <c r="B14" s="288" t="s">
        <v>33</v>
      </c>
      <c r="C14" s="288"/>
      <c r="D14" s="288" t="s">
        <v>48</v>
      </c>
      <c r="E14" s="289" t="s">
        <v>358</v>
      </c>
      <c r="F14" s="288" t="s">
        <v>214</v>
      </c>
      <c r="G14" s="36"/>
      <c r="H14" s="36"/>
    </row>
    <row r="15" spans="1:9" ht="16.5" customHeight="1" x14ac:dyDescent="0.3">
      <c r="A15" s="287"/>
      <c r="B15" s="77" t="s">
        <v>36</v>
      </c>
      <c r="C15" s="77" t="s">
        <v>35</v>
      </c>
      <c r="D15" s="288"/>
      <c r="E15" s="289"/>
      <c r="F15" s="288"/>
      <c r="G15" s="36"/>
      <c r="H15" s="36"/>
    </row>
    <row r="16" spans="1:9" ht="18" x14ac:dyDescent="0.35">
      <c r="A16" s="276" t="s">
        <v>0</v>
      </c>
      <c r="B16" s="276"/>
      <c r="C16" s="276"/>
      <c r="D16" s="276"/>
      <c r="E16" s="276"/>
      <c r="F16" s="276"/>
      <c r="G16" s="36"/>
      <c r="H16" s="36"/>
    </row>
    <row r="17" spans="1:8" ht="18" x14ac:dyDescent="0.3">
      <c r="A17" s="182">
        <f>B11</f>
        <v>42797</v>
      </c>
      <c r="B17" s="36"/>
      <c r="C17" s="36"/>
      <c r="D17" s="36"/>
      <c r="E17" s="36"/>
      <c r="F17" s="36"/>
      <c r="G17" s="36"/>
      <c r="H17" s="36"/>
    </row>
    <row r="18" spans="1:8" ht="18" x14ac:dyDescent="0.25">
      <c r="A18" s="290" t="s">
        <v>1</v>
      </c>
      <c r="B18" s="291"/>
      <c r="C18" s="291"/>
      <c r="D18" s="291"/>
      <c r="E18" s="291"/>
      <c r="F18" s="291"/>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4" t="s">
        <v>18</v>
      </c>
      <c r="B26" s="275"/>
      <c r="C26" s="275"/>
      <c r="D26" s="275"/>
      <c r="E26" s="275"/>
      <c r="F26" s="275"/>
    </row>
    <row r="27" spans="1:8" x14ac:dyDescent="0.25">
      <c r="A27" s="18" t="s">
        <v>2</v>
      </c>
      <c r="B27" s="130">
        <v>2</v>
      </c>
      <c r="C27" s="130"/>
      <c r="D27" s="128"/>
      <c r="E27" s="66"/>
      <c r="F27" s="66"/>
    </row>
    <row r="28" spans="1:8" ht="183.75" customHeight="1" x14ac:dyDescent="0.35">
      <c r="A28" s="76" t="s">
        <v>186</v>
      </c>
      <c r="B28" s="170">
        <v>1</v>
      </c>
      <c r="C28" s="217" t="str">
        <f>IF(B28=0, -5, "0")</f>
        <v>0</v>
      </c>
      <c r="D28" s="143" t="s">
        <v>539</v>
      </c>
      <c r="E28" s="143"/>
      <c r="F28" s="66"/>
    </row>
    <row r="29" spans="1:8" ht="30" x14ac:dyDescent="0.25">
      <c r="A29" s="17" t="s">
        <v>170</v>
      </c>
      <c r="B29" s="170">
        <v>2</v>
      </c>
      <c r="C29" s="130"/>
      <c r="D29" s="128"/>
      <c r="E29" s="255"/>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2</v>
      </c>
      <c r="C32" s="130"/>
      <c r="D32" s="133"/>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2</v>
      </c>
      <c r="C36" s="131"/>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76" t="s">
        <v>137</v>
      </c>
      <c r="B43" s="276"/>
      <c r="C43" s="276"/>
      <c r="D43" s="276"/>
      <c r="E43" s="276"/>
      <c r="F43" s="276"/>
    </row>
    <row r="44" spans="1:7" x14ac:dyDescent="0.25">
      <c r="A44" s="183">
        <f>B11</f>
        <v>42797</v>
      </c>
      <c r="B44" s="6"/>
      <c r="C44" s="7"/>
      <c r="D44" s="6"/>
    </row>
    <row r="45" spans="1:7" ht="16.5" x14ac:dyDescent="0.25">
      <c r="A45" s="277" t="s">
        <v>63</v>
      </c>
      <c r="B45" s="278"/>
      <c r="C45" s="278"/>
      <c r="D45" s="278"/>
      <c r="E45" s="278"/>
      <c r="F45" s="278"/>
    </row>
    <row r="46" spans="1:7" x14ac:dyDescent="0.25">
      <c r="A46" s="33" t="s">
        <v>109</v>
      </c>
      <c r="B46" s="137">
        <v>2</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74" t="s">
        <v>65</v>
      </c>
      <c r="B57" s="275"/>
      <c r="C57" s="275"/>
      <c r="D57" s="275"/>
      <c r="E57" s="275"/>
      <c r="F57" s="275"/>
    </row>
    <row r="58" spans="1:6" ht="45" x14ac:dyDescent="0.25">
      <c r="A58" s="169" t="s">
        <v>314</v>
      </c>
      <c r="B58" s="144">
        <v>0</v>
      </c>
      <c r="C58" s="144"/>
      <c r="D58" s="142" t="s">
        <v>490</v>
      </c>
      <c r="E58" s="143" t="s">
        <v>491</v>
      </c>
      <c r="F58" s="66"/>
    </row>
    <row r="59" spans="1:6" x14ac:dyDescent="0.25">
      <c r="A59" s="17" t="s">
        <v>204</v>
      </c>
      <c r="B59" s="170">
        <v>2</v>
      </c>
      <c r="C59" s="145"/>
      <c r="D59" s="162"/>
      <c r="E59" s="146"/>
      <c r="F59" s="148"/>
    </row>
    <row r="60" spans="1:6" x14ac:dyDescent="0.25">
      <c r="A60" s="24" t="s">
        <v>142</v>
      </c>
      <c r="B60" s="170">
        <v>2</v>
      </c>
      <c r="C60" s="144"/>
      <c r="D60" s="143"/>
      <c r="E60" s="147"/>
      <c r="F60" s="66"/>
    </row>
    <row r="61" spans="1:6" ht="45" x14ac:dyDescent="0.25">
      <c r="A61" s="24" t="s">
        <v>123</v>
      </c>
      <c r="B61" s="170">
        <v>1</v>
      </c>
      <c r="C61" s="144"/>
      <c r="D61" s="143" t="s">
        <v>475</v>
      </c>
      <c r="E61" s="147"/>
      <c r="F61" s="66"/>
    </row>
    <row r="62" spans="1:6" ht="18" x14ac:dyDescent="0.35">
      <c r="A62" s="76" t="s">
        <v>67</v>
      </c>
      <c r="B62" s="170">
        <v>2</v>
      </c>
      <c r="C62" s="217" t="str">
        <f>IF(B62=0, -5, "0")</f>
        <v>0</v>
      </c>
      <c r="D62" s="142"/>
      <c r="E62" s="147"/>
      <c r="F62" s="66"/>
    </row>
    <row r="63" spans="1:6" ht="75" x14ac:dyDescent="0.25">
      <c r="A63" s="17" t="s">
        <v>277</v>
      </c>
      <c r="B63" s="170" t="s">
        <v>34</v>
      </c>
      <c r="C63" s="144"/>
      <c r="D63" s="129" t="s">
        <v>439</v>
      </c>
      <c r="E63" s="143"/>
      <c r="F63" s="66"/>
    </row>
    <row r="64" spans="1:6" ht="36" x14ac:dyDescent="0.25">
      <c r="A64" s="108" t="s">
        <v>272</v>
      </c>
      <c r="B64" s="170">
        <v>2</v>
      </c>
      <c r="C64" s="217" t="str">
        <f>IF(B64=0, -5, "0")</f>
        <v>0</v>
      </c>
      <c r="D64" s="142"/>
      <c r="E64" s="147"/>
      <c r="F64" s="66"/>
    </row>
    <row r="65" spans="1:7" ht="60.75" x14ac:dyDescent="0.3">
      <c r="A65" s="49" t="s">
        <v>271</v>
      </c>
      <c r="B65" s="170">
        <v>1</v>
      </c>
      <c r="C65" s="171"/>
      <c r="D65" s="146" t="s">
        <v>540</v>
      </c>
      <c r="E65" s="146"/>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ht="60" x14ac:dyDescent="0.25">
      <c r="A68" s="17" t="s">
        <v>116</v>
      </c>
      <c r="B68" s="170">
        <v>0</v>
      </c>
      <c r="C68" s="144"/>
      <c r="D68" s="150" t="s">
        <v>492</v>
      </c>
      <c r="E68" s="257" t="s">
        <v>493</v>
      </c>
      <c r="F68" s="66"/>
    </row>
    <row r="69" spans="1:7" ht="183" customHeight="1" x14ac:dyDescent="0.25">
      <c r="A69" s="17" t="s">
        <v>117</v>
      </c>
      <c r="B69" s="170">
        <v>0</v>
      </c>
      <c r="C69" s="145"/>
      <c r="D69" s="260" t="s">
        <v>442</v>
      </c>
      <c r="E69" s="162" t="s">
        <v>494</v>
      </c>
      <c r="F69" s="148"/>
    </row>
    <row r="70" spans="1:7" s="31" customFormat="1" ht="30" x14ac:dyDescent="0.25">
      <c r="A70" s="107" t="s">
        <v>171</v>
      </c>
      <c r="B70" s="170">
        <v>2</v>
      </c>
      <c r="C70" s="218" t="str">
        <f>IF(B70=0, -5, "0")</f>
        <v>0</v>
      </c>
      <c r="D70" s="152" t="s">
        <v>484</v>
      </c>
      <c r="E70" s="146"/>
      <c r="F70" s="67"/>
    </row>
    <row r="71" spans="1:7" s="31" customFormat="1" ht="66.75" customHeight="1" x14ac:dyDescent="0.25">
      <c r="A71" s="17" t="s">
        <v>291</v>
      </c>
      <c r="B71" s="170">
        <v>1</v>
      </c>
      <c r="C71" s="145"/>
      <c r="D71" s="260" t="s">
        <v>485</v>
      </c>
      <c r="E71" s="162"/>
      <c r="F71" s="67"/>
    </row>
    <row r="72" spans="1:7" s="31" customFormat="1" ht="60.75" x14ac:dyDescent="0.3">
      <c r="A72" s="49" t="s">
        <v>270</v>
      </c>
      <c r="B72" s="170" t="s">
        <v>34</v>
      </c>
      <c r="C72" s="171"/>
      <c r="D72" s="152" t="s">
        <v>460</v>
      </c>
      <c r="E72" s="148"/>
      <c r="F72" s="67"/>
      <c r="G72" s="172"/>
    </row>
    <row r="73" spans="1:7" s="31" customFormat="1" x14ac:dyDescent="0.25">
      <c r="A73" s="17" t="s">
        <v>172</v>
      </c>
      <c r="B73" s="170">
        <v>2</v>
      </c>
      <c r="C73" s="145"/>
      <c r="D73" s="150" t="s">
        <v>438</v>
      </c>
      <c r="E73" s="148"/>
      <c r="F73" s="67"/>
      <c r="G73" s="172"/>
    </row>
    <row r="74" spans="1:7" s="31" customFormat="1" x14ac:dyDescent="0.25">
      <c r="A74" s="17" t="s">
        <v>188</v>
      </c>
      <c r="B74" s="170" t="s">
        <v>34</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60.75" customHeight="1" x14ac:dyDescent="0.25">
      <c r="A76" s="107" t="s">
        <v>168</v>
      </c>
      <c r="B76" s="170">
        <v>1</v>
      </c>
      <c r="C76" s="218" t="str">
        <f>IF(B76=0, -5, "0")</f>
        <v>0</v>
      </c>
      <c r="D76" s="260" t="s">
        <v>496</v>
      </c>
      <c r="E76" s="162"/>
      <c r="F76" s="67"/>
    </row>
    <row r="77" spans="1:7" s="31" customFormat="1" ht="30" x14ac:dyDescent="0.25">
      <c r="A77" s="24" t="s">
        <v>83</v>
      </c>
      <c r="B77" s="170">
        <v>1</v>
      </c>
      <c r="C77" s="145"/>
      <c r="D77" s="152" t="s">
        <v>413</v>
      </c>
      <c r="E77" s="148"/>
      <c r="F77" s="67"/>
    </row>
    <row r="78" spans="1:7" s="31" customFormat="1" ht="30" x14ac:dyDescent="0.25">
      <c r="A78" s="24" t="s">
        <v>221</v>
      </c>
      <c r="B78" s="170">
        <v>1</v>
      </c>
      <c r="C78" s="144"/>
      <c r="D78" s="151" t="s">
        <v>495</v>
      </c>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28</v>
      </c>
    </row>
    <row r="82" spans="1:6" x14ac:dyDescent="0.25">
      <c r="A82" s="19" t="s">
        <v>37</v>
      </c>
      <c r="B82" s="20"/>
      <c r="C82" s="21"/>
      <c r="D82" s="63">
        <f>D81/(COUNT(B58:C80)*2)</f>
        <v>0.7</v>
      </c>
    </row>
    <row r="83" spans="1:6" ht="15" customHeight="1" x14ac:dyDescent="0.25">
      <c r="A83" s="9"/>
      <c r="B83" s="6"/>
      <c r="C83" s="7"/>
      <c r="D83" s="6"/>
    </row>
    <row r="84" spans="1:6" ht="15" customHeight="1" x14ac:dyDescent="0.25">
      <c r="A84" s="274" t="s">
        <v>25</v>
      </c>
      <c r="B84" s="275"/>
      <c r="C84" s="275"/>
      <c r="D84" s="275"/>
      <c r="E84" s="275"/>
      <c r="F84" s="275"/>
    </row>
    <row r="85" spans="1:6" x14ac:dyDescent="0.25">
      <c r="A85" s="17" t="s">
        <v>314</v>
      </c>
      <c r="B85" s="153">
        <v>2</v>
      </c>
      <c r="C85" s="153"/>
      <c r="D85" s="157"/>
      <c r="E85" s="66"/>
      <c r="F85" s="66"/>
    </row>
    <row r="86" spans="1:6" ht="30" x14ac:dyDescent="0.25">
      <c r="A86" s="18" t="s">
        <v>105</v>
      </c>
      <c r="B86" s="170">
        <v>1</v>
      </c>
      <c r="C86" s="153"/>
      <c r="D86" s="155" t="s">
        <v>478</v>
      </c>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45" x14ac:dyDescent="0.25">
      <c r="A90" s="17" t="s">
        <v>293</v>
      </c>
      <c r="B90" s="170">
        <v>1</v>
      </c>
      <c r="C90" s="153"/>
      <c r="D90" s="156" t="s">
        <v>497</v>
      </c>
      <c r="E90" s="162"/>
      <c r="F90" s="66"/>
    </row>
    <row r="91" spans="1:6" ht="30" x14ac:dyDescent="0.25">
      <c r="A91" s="18" t="s">
        <v>260</v>
      </c>
      <c r="B91" s="170">
        <v>2</v>
      </c>
      <c r="C91" s="153"/>
      <c r="D91" s="157"/>
      <c r="E91" s="66"/>
      <c r="F91" s="66"/>
    </row>
    <row r="92" spans="1:6" ht="45" x14ac:dyDescent="0.25">
      <c r="A92" s="109" t="s">
        <v>287</v>
      </c>
      <c r="B92" s="170">
        <v>2</v>
      </c>
      <c r="C92" s="154"/>
      <c r="D92" s="254">
        <v>1</v>
      </c>
      <c r="E92" s="102"/>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56</v>
      </c>
    </row>
    <row r="97" spans="1:6" ht="16.5" customHeight="1" x14ac:dyDescent="0.25">
      <c r="A97" s="78" t="s">
        <v>224</v>
      </c>
      <c r="B97" s="84"/>
      <c r="C97" s="85"/>
      <c r="D97" s="82">
        <f>D96/(COUNT(B85:C91,B46:C53,B58:C80)*2)</f>
        <v>0.8</v>
      </c>
    </row>
    <row r="98" spans="1:6" x14ac:dyDescent="0.25">
      <c r="A98" s="5"/>
      <c r="B98" s="6"/>
      <c r="C98" s="7"/>
      <c r="D98" s="6"/>
    </row>
    <row r="99" spans="1:6" ht="18" x14ac:dyDescent="0.35">
      <c r="A99" s="276" t="s">
        <v>129</v>
      </c>
      <c r="B99" s="276"/>
      <c r="C99" s="276"/>
      <c r="D99" s="276"/>
      <c r="E99" s="276"/>
      <c r="F99" s="276"/>
    </row>
    <row r="100" spans="1:6" x14ac:dyDescent="0.25">
      <c r="A100" s="183">
        <f>B11</f>
        <v>42797</v>
      </c>
      <c r="B100" s="6"/>
      <c r="C100" s="7"/>
      <c r="D100" s="6"/>
    </row>
    <row r="101" spans="1:6" ht="16.5" x14ac:dyDescent="0.25">
      <c r="A101" s="277" t="s">
        <v>63</v>
      </c>
      <c r="B101" s="278"/>
      <c r="C101" s="278"/>
      <c r="D101" s="278"/>
      <c r="E101" s="278"/>
      <c r="F101" s="278"/>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74" t="s">
        <v>133</v>
      </c>
      <c r="B113" s="275"/>
      <c r="C113" s="275"/>
      <c r="D113" s="275"/>
      <c r="E113" s="275"/>
      <c r="F113" s="275"/>
    </row>
    <row r="114" spans="1:6" ht="60" x14ac:dyDescent="0.25">
      <c r="A114" s="17" t="s">
        <v>314</v>
      </c>
      <c r="B114" s="153">
        <v>1</v>
      </c>
      <c r="C114" s="153"/>
      <c r="D114" s="142" t="s">
        <v>498</v>
      </c>
      <c r="E114" s="142"/>
      <c r="F114" s="147"/>
    </row>
    <row r="115" spans="1:6" ht="30" x14ac:dyDescent="0.25">
      <c r="A115" s="18" t="s">
        <v>294</v>
      </c>
      <c r="B115" s="170">
        <v>1</v>
      </c>
      <c r="C115" s="153"/>
      <c r="D115" s="143" t="s">
        <v>446</v>
      </c>
      <c r="E115" s="143"/>
      <c r="F115" s="147"/>
    </row>
    <row r="116" spans="1:6" x14ac:dyDescent="0.25">
      <c r="A116" s="18" t="s">
        <v>71</v>
      </c>
      <c r="B116" s="170">
        <v>2</v>
      </c>
      <c r="C116" s="153"/>
      <c r="D116" s="143"/>
      <c r="E116" s="148"/>
      <c r="F116" s="147"/>
    </row>
    <row r="117" spans="1:6" x14ac:dyDescent="0.25">
      <c r="A117" s="17" t="s">
        <v>295</v>
      </c>
      <c r="B117" s="170" t="s">
        <v>34</v>
      </c>
      <c r="C117" s="153"/>
      <c r="D117" s="11"/>
      <c r="E117" s="148"/>
      <c r="F117" s="147"/>
    </row>
    <row r="118" spans="1:6" ht="60" x14ac:dyDescent="0.25">
      <c r="A118" s="18" t="s">
        <v>64</v>
      </c>
      <c r="B118" s="170">
        <v>0</v>
      </c>
      <c r="C118" s="153"/>
      <c r="D118" s="12" t="s">
        <v>412</v>
      </c>
      <c r="E118" s="142" t="s">
        <v>486</v>
      </c>
      <c r="F118" s="147"/>
    </row>
    <row r="119" spans="1:6" ht="30"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ht="63" customHeight="1" x14ac:dyDescent="0.25">
      <c r="A122" s="18" t="s">
        <v>188</v>
      </c>
      <c r="B122" s="170">
        <v>1</v>
      </c>
      <c r="C122" s="153"/>
      <c r="D122" s="143" t="s">
        <v>499</v>
      </c>
      <c r="E122" s="143"/>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75.75" customHeight="1" x14ac:dyDescent="0.25">
      <c r="A125" s="108" t="s">
        <v>272</v>
      </c>
      <c r="B125" s="170" t="s">
        <v>34</v>
      </c>
      <c r="C125" s="217" t="str">
        <f>IF(B125=0, -5, "0")</f>
        <v>0</v>
      </c>
      <c r="D125" s="142" t="s">
        <v>500</v>
      </c>
      <c r="E125" s="142"/>
      <c r="F125" s="147"/>
    </row>
    <row r="126" spans="1:6" ht="60" customHeight="1" x14ac:dyDescent="0.3">
      <c r="A126" s="49" t="s">
        <v>271</v>
      </c>
      <c r="B126" s="177">
        <v>1</v>
      </c>
      <c r="C126" s="177"/>
      <c r="D126" s="184" t="s">
        <v>479</v>
      </c>
      <c r="E126" s="143"/>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30" x14ac:dyDescent="0.25">
      <c r="A129" s="185" t="s">
        <v>168</v>
      </c>
      <c r="B129" s="171">
        <v>1</v>
      </c>
      <c r="C129" s="218" t="str">
        <f>IF(B129=0, -5, "0")</f>
        <v>0</v>
      </c>
      <c r="D129" s="146" t="s">
        <v>413</v>
      </c>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29</v>
      </c>
    </row>
    <row r="135" spans="1:6" x14ac:dyDescent="0.25">
      <c r="A135" s="19" t="s">
        <v>37</v>
      </c>
      <c r="B135" s="20"/>
      <c r="C135" s="21"/>
      <c r="D135" s="63">
        <f>D134/(COUNT(B114:C133)*2)</f>
        <v>0.80555555555555558</v>
      </c>
    </row>
    <row r="136" spans="1:6" x14ac:dyDescent="0.25">
      <c r="A136" s="9"/>
      <c r="B136" s="6"/>
      <c r="C136" s="7"/>
      <c r="D136" s="6"/>
    </row>
    <row r="137" spans="1:6" ht="18" x14ac:dyDescent="0.25">
      <c r="A137" s="274" t="s">
        <v>73</v>
      </c>
      <c r="B137" s="275"/>
      <c r="C137" s="275"/>
      <c r="D137" s="275"/>
      <c r="E137" s="275"/>
      <c r="F137" s="275"/>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7"/>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76.5" x14ac:dyDescent="0.35">
      <c r="A143" s="83" t="s">
        <v>418</v>
      </c>
      <c r="B143" s="170">
        <v>0</v>
      </c>
      <c r="C143" s="217">
        <f>IF(B143=0, -5, "0")</f>
        <v>-5</v>
      </c>
      <c r="D143" s="142" t="s">
        <v>443</v>
      </c>
      <c r="E143" s="142" t="s">
        <v>447</v>
      </c>
      <c r="F143" s="147"/>
    </row>
    <row r="144" spans="1:6" ht="16.5" x14ac:dyDescent="0.25">
      <c r="A144" s="186" t="s">
        <v>75</v>
      </c>
      <c r="B144" s="170">
        <v>2</v>
      </c>
      <c r="C144" s="177"/>
      <c r="D144" s="187"/>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7</v>
      </c>
    </row>
    <row r="147" spans="1:6" x14ac:dyDescent="0.25">
      <c r="A147" s="19" t="s">
        <v>37</v>
      </c>
      <c r="B147" s="20"/>
      <c r="C147" s="21"/>
      <c r="D147" s="63">
        <f>D146/(COUNT(B138:C144)*2)</f>
        <v>0.4375</v>
      </c>
    </row>
    <row r="148" spans="1:6" x14ac:dyDescent="0.25">
      <c r="A148" s="9"/>
      <c r="B148" s="6"/>
      <c r="C148" s="7"/>
      <c r="D148" s="6"/>
    </row>
    <row r="149" spans="1:6" ht="18" x14ac:dyDescent="0.25">
      <c r="A149" s="78" t="s">
        <v>138</v>
      </c>
      <c r="B149" s="84"/>
      <c r="C149" s="85"/>
      <c r="D149" s="81">
        <f>SUM(D146,D110,D134)</f>
        <v>52</v>
      </c>
    </row>
    <row r="150" spans="1:6" ht="18" x14ac:dyDescent="0.25">
      <c r="A150" s="78" t="s">
        <v>225</v>
      </c>
      <c r="B150" s="84"/>
      <c r="C150" s="85"/>
      <c r="D150" s="82">
        <f>D149/(COUNT(B138:C144,B102:C109,B114:C133)*2)</f>
        <v>0.76470588235294112</v>
      </c>
    </row>
    <row r="151" spans="1:6" x14ac:dyDescent="0.25">
      <c r="A151" s="9"/>
      <c r="B151" s="6"/>
      <c r="C151" s="7"/>
      <c r="D151" s="6"/>
    </row>
    <row r="152" spans="1:6" ht="18" x14ac:dyDescent="0.35">
      <c r="A152" s="276" t="s">
        <v>130</v>
      </c>
      <c r="B152" s="276"/>
      <c r="C152" s="276"/>
      <c r="D152" s="276"/>
      <c r="E152" s="276"/>
      <c r="F152" s="276"/>
    </row>
    <row r="153" spans="1:6" x14ac:dyDescent="0.25">
      <c r="A153" s="183">
        <f>B11</f>
        <v>42797</v>
      </c>
      <c r="B153" s="6"/>
      <c r="C153" s="7"/>
      <c r="D153" s="59"/>
    </row>
    <row r="154" spans="1:6" ht="16.5" x14ac:dyDescent="0.25">
      <c r="A154" s="277" t="s">
        <v>63</v>
      </c>
      <c r="B154" s="278"/>
      <c r="C154" s="278"/>
      <c r="D154" s="278"/>
      <c r="E154" s="278"/>
      <c r="F154" s="278"/>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4" t="s">
        <v>134</v>
      </c>
      <c r="B166" s="275"/>
      <c r="C166" s="275"/>
      <c r="D166" s="275"/>
      <c r="E166" s="275"/>
      <c r="F166" s="275"/>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ht="45" x14ac:dyDescent="0.25">
      <c r="A171" s="18" t="s">
        <v>279</v>
      </c>
      <c r="B171" s="170" t="s">
        <v>34</v>
      </c>
      <c r="C171" s="153"/>
      <c r="D171" s="12" t="s">
        <v>502</v>
      </c>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261"/>
      <c r="E174" s="142"/>
      <c r="F174" s="66"/>
    </row>
    <row r="175" spans="1:6" x14ac:dyDescent="0.25">
      <c r="A175" s="17" t="s">
        <v>313</v>
      </c>
      <c r="B175" s="170">
        <v>2</v>
      </c>
      <c r="C175" s="153"/>
      <c r="D175" s="149"/>
      <c r="E175" s="147"/>
      <c r="F175" s="66"/>
    </row>
    <row r="176" spans="1:6" ht="61.5" x14ac:dyDescent="0.35">
      <c r="A176" s="86" t="s">
        <v>209</v>
      </c>
      <c r="B176" s="170">
        <v>1</v>
      </c>
      <c r="C176" s="217" t="str">
        <f>IF(B176=0, -5, "0")</f>
        <v>0</v>
      </c>
      <c r="D176" s="142" t="s">
        <v>501</v>
      </c>
      <c r="E176" s="147"/>
      <c r="F176" s="66"/>
    </row>
    <row r="177" spans="1:7" x14ac:dyDescent="0.25">
      <c r="A177" s="17" t="s">
        <v>291</v>
      </c>
      <c r="B177" s="170">
        <v>2</v>
      </c>
      <c r="C177" s="153"/>
      <c r="D177" s="142"/>
      <c r="E177" s="147"/>
      <c r="F177" s="66"/>
    </row>
    <row r="178" spans="1:7" ht="30" x14ac:dyDescent="0.25">
      <c r="A178" s="17" t="s">
        <v>188</v>
      </c>
      <c r="B178" s="170" t="s">
        <v>34</v>
      </c>
      <c r="C178" s="153"/>
      <c r="D178" s="142" t="s">
        <v>416</v>
      </c>
      <c r="E178" s="142"/>
      <c r="F178" s="66"/>
    </row>
    <row r="179" spans="1:7" ht="18" x14ac:dyDescent="0.35">
      <c r="A179" s="160" t="s">
        <v>289</v>
      </c>
      <c r="B179" s="170">
        <v>2</v>
      </c>
      <c r="C179" s="153"/>
      <c r="D179" s="142"/>
      <c r="E179" s="160"/>
      <c r="F179" s="66"/>
    </row>
    <row r="180" spans="1:7" ht="30" x14ac:dyDescent="0.25">
      <c r="A180" s="107" t="s">
        <v>168</v>
      </c>
      <c r="B180" s="170">
        <v>1</v>
      </c>
      <c r="C180" s="218" t="str">
        <f>IF(B180=0, -5, "0")</f>
        <v>0</v>
      </c>
      <c r="D180" s="146" t="s">
        <v>414</v>
      </c>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30</v>
      </c>
    </row>
    <row r="187" spans="1:7" x14ac:dyDescent="0.25">
      <c r="A187" s="19" t="s">
        <v>37</v>
      </c>
      <c r="B187" s="20"/>
      <c r="C187" s="21"/>
      <c r="D187" s="63">
        <f>D186/(COUNT(B167:C184)*2)</f>
        <v>0.9375</v>
      </c>
    </row>
    <row r="188" spans="1:7" x14ac:dyDescent="0.25">
      <c r="A188" s="9"/>
      <c r="B188" s="6"/>
      <c r="C188" s="7"/>
      <c r="D188" s="6"/>
    </row>
    <row r="189" spans="1:7" ht="18" x14ac:dyDescent="0.25">
      <c r="A189" s="78" t="s">
        <v>139</v>
      </c>
      <c r="B189" s="84"/>
      <c r="C189" s="85"/>
      <c r="D189" s="81">
        <f>SUM(D163,D186)</f>
        <v>46</v>
      </c>
    </row>
    <row r="190" spans="1:7" ht="18" x14ac:dyDescent="0.25">
      <c r="A190" s="78" t="s">
        <v>226</v>
      </c>
      <c r="B190" s="84"/>
      <c r="C190" s="85"/>
      <c r="D190" s="82">
        <f>D189/(COUNT(B155:C162,B167:C184)*2)</f>
        <v>0.95833333333333337</v>
      </c>
    </row>
    <row r="191" spans="1:7" x14ac:dyDescent="0.25">
      <c r="A191" s="9"/>
      <c r="B191" s="6"/>
      <c r="C191" s="7"/>
      <c r="D191" s="6"/>
    </row>
    <row r="192" spans="1:7" ht="18" x14ac:dyDescent="0.35">
      <c r="A192" s="276" t="s">
        <v>167</v>
      </c>
      <c r="B192" s="276"/>
      <c r="C192" s="276"/>
      <c r="D192" s="276"/>
      <c r="E192" s="276"/>
      <c r="F192" s="276"/>
    </row>
    <row r="193" spans="1:7" x14ac:dyDescent="0.25">
      <c r="A193" s="189">
        <f>B11</f>
        <v>42797</v>
      </c>
      <c r="B193" s="6"/>
      <c r="C193" s="7"/>
      <c r="D193" s="6"/>
    </row>
    <row r="194" spans="1:7" ht="18" x14ac:dyDescent="0.25">
      <c r="A194" s="274" t="s">
        <v>158</v>
      </c>
      <c r="B194" s="275"/>
      <c r="C194" s="275"/>
      <c r="D194" s="275"/>
      <c r="E194" s="275"/>
      <c r="F194" s="275"/>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ht="45" x14ac:dyDescent="0.25">
      <c r="A199" s="23" t="s">
        <v>154</v>
      </c>
      <c r="B199" s="170">
        <v>2</v>
      </c>
      <c r="C199" s="153"/>
      <c r="D199" s="142" t="s">
        <v>541</v>
      </c>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ht="45" x14ac:dyDescent="0.25">
      <c r="A202" s="33" t="s">
        <v>155</v>
      </c>
      <c r="B202" s="170">
        <v>1</v>
      </c>
      <c r="C202" s="153"/>
      <c r="D202" s="156" t="s">
        <v>417</v>
      </c>
      <c r="E202" s="168"/>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74" t="s">
        <v>76</v>
      </c>
      <c r="B209" s="275"/>
      <c r="C209" s="275"/>
      <c r="D209" s="275"/>
      <c r="E209" s="275"/>
      <c r="F209" s="275"/>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x14ac:dyDescent="0.25">
      <c r="A212" s="18" t="s">
        <v>192</v>
      </c>
      <c r="B212" s="170">
        <v>2</v>
      </c>
      <c r="C212" s="153"/>
      <c r="D212" s="143"/>
      <c r="E212" s="147"/>
      <c r="F212" s="66"/>
    </row>
    <row r="213" spans="1:7" ht="33" customHeight="1" x14ac:dyDescent="0.25">
      <c r="A213" s="17" t="s">
        <v>176</v>
      </c>
      <c r="B213" s="170">
        <v>1</v>
      </c>
      <c r="C213" s="153"/>
      <c r="D213" s="143" t="s">
        <v>427</v>
      </c>
      <c r="E213" s="142"/>
      <c r="F213" s="66"/>
    </row>
    <row r="214" spans="1:7" ht="18" x14ac:dyDescent="0.35">
      <c r="A214" s="83" t="s">
        <v>359</v>
      </c>
      <c r="B214" s="170">
        <v>2</v>
      </c>
      <c r="C214" s="217" t="str">
        <f>IF(B214=0, -5, "0")</f>
        <v>0</v>
      </c>
      <c r="D214" s="11"/>
      <c r="E214" s="147"/>
      <c r="F214" s="66"/>
    </row>
    <row r="215" spans="1:7" ht="63.75" customHeight="1" x14ac:dyDescent="0.25">
      <c r="A215" s="17" t="s">
        <v>64</v>
      </c>
      <c r="B215" s="170">
        <v>1</v>
      </c>
      <c r="C215" s="153"/>
      <c r="D215" s="155" t="s">
        <v>503</v>
      </c>
      <c r="E215" s="147"/>
      <c r="F215" s="66"/>
    </row>
    <row r="216" spans="1:7" ht="30" x14ac:dyDescent="0.25">
      <c r="A216" s="18" t="s">
        <v>70</v>
      </c>
      <c r="B216" s="170">
        <v>1</v>
      </c>
      <c r="C216" s="153"/>
      <c r="D216" s="12" t="s">
        <v>431</v>
      </c>
      <c r="E216" s="142"/>
      <c r="F216" s="66"/>
    </row>
    <row r="217" spans="1:7" ht="60" x14ac:dyDescent="0.25">
      <c r="A217" s="17" t="s">
        <v>291</v>
      </c>
      <c r="B217" s="170">
        <v>1</v>
      </c>
      <c r="C217" s="153"/>
      <c r="D217" s="12" t="s">
        <v>487</v>
      </c>
      <c r="E217" s="168"/>
      <c r="F217" s="66"/>
    </row>
    <row r="218" spans="1:7" ht="45" x14ac:dyDescent="0.25">
      <c r="A218" s="18" t="s">
        <v>188</v>
      </c>
      <c r="B218" s="170">
        <v>1</v>
      </c>
      <c r="C218" s="153"/>
      <c r="D218" s="142" t="s">
        <v>504</v>
      </c>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80.25" customHeight="1" x14ac:dyDescent="0.25">
      <c r="A222" s="108" t="s">
        <v>72</v>
      </c>
      <c r="B222" s="170">
        <v>0</v>
      </c>
      <c r="C222" s="217">
        <f>IF(B222=0, -5, "0")</f>
        <v>-5</v>
      </c>
      <c r="D222" s="143" t="s">
        <v>426</v>
      </c>
      <c r="E222" s="168" t="s">
        <v>542</v>
      </c>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ht="30" x14ac:dyDescent="0.25">
      <c r="A225" s="24" t="s">
        <v>83</v>
      </c>
      <c r="B225" s="170">
        <v>1</v>
      </c>
      <c r="C225" s="153"/>
      <c r="D225" s="142" t="s">
        <v>413</v>
      </c>
      <c r="E225" s="143"/>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25</v>
      </c>
    </row>
    <row r="230" spans="1:6" x14ac:dyDescent="0.25">
      <c r="A230" s="19" t="s">
        <v>37</v>
      </c>
      <c r="B230" s="20"/>
      <c r="C230" s="21"/>
      <c r="D230" s="63">
        <f>D229/(COUNT(B210:C228)*2)</f>
        <v>0.625</v>
      </c>
    </row>
    <row r="231" spans="1:6" x14ac:dyDescent="0.25">
      <c r="A231" s="9"/>
      <c r="B231" s="6"/>
      <c r="C231" s="7"/>
      <c r="D231" s="6"/>
    </row>
    <row r="232" spans="1:6" ht="18" x14ac:dyDescent="0.25">
      <c r="A232" s="274" t="s">
        <v>191</v>
      </c>
      <c r="B232" s="275"/>
      <c r="C232" s="275"/>
      <c r="D232" s="275"/>
      <c r="E232" s="275"/>
      <c r="F232" s="275"/>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54">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62</v>
      </c>
    </row>
    <row r="246" spans="1:6" ht="18" x14ac:dyDescent="0.25">
      <c r="A246" s="103" t="s">
        <v>227</v>
      </c>
      <c r="B246" s="104"/>
      <c r="C246" s="105"/>
      <c r="D246" s="106">
        <f>D245/(COUNT(B210:C228,B233:C240,B195:C205)*2)</f>
        <v>0.79487179487179482</v>
      </c>
    </row>
    <row r="247" spans="1:6" s="3" customFormat="1" ht="18" x14ac:dyDescent="0.25">
      <c r="A247" s="45"/>
      <c r="B247" s="46"/>
      <c r="C247" s="46"/>
      <c r="D247" s="47"/>
    </row>
    <row r="248" spans="1:6" s="3" customFormat="1" ht="18" x14ac:dyDescent="0.35">
      <c r="A248" s="276" t="s">
        <v>78</v>
      </c>
      <c r="B248" s="276"/>
      <c r="C248" s="276"/>
      <c r="D248" s="276"/>
      <c r="E248" s="276"/>
      <c r="F248" s="276"/>
    </row>
    <row r="249" spans="1:6" s="3" customFormat="1" x14ac:dyDescent="0.25">
      <c r="A249" s="183">
        <f>B11</f>
        <v>42797</v>
      </c>
      <c r="B249" s="6"/>
      <c r="C249" s="7"/>
      <c r="D249" s="6"/>
    </row>
    <row r="250" spans="1:6" s="3" customFormat="1" ht="18" x14ac:dyDescent="0.25">
      <c r="A250" s="274" t="s">
        <v>79</v>
      </c>
      <c r="B250" s="275"/>
      <c r="C250" s="275"/>
      <c r="D250" s="275"/>
      <c r="E250" s="275"/>
      <c r="F250" s="275"/>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146"/>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ht="123.75" customHeight="1" x14ac:dyDescent="0.25">
      <c r="A259" s="23" t="s">
        <v>68</v>
      </c>
      <c r="B259" s="170">
        <v>0</v>
      </c>
      <c r="C259" s="27"/>
      <c r="D259" s="143" t="s">
        <v>505</v>
      </c>
      <c r="E259" s="162" t="s">
        <v>437</v>
      </c>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22</v>
      </c>
    </row>
    <row r="264" spans="1:6" s="3" customFormat="1" x14ac:dyDescent="0.25">
      <c r="A264" s="19" t="s">
        <v>37</v>
      </c>
      <c r="B264" s="20"/>
      <c r="C264" s="21"/>
      <c r="D264" s="63">
        <f>D263/(COUNT(B251:C262)*2)</f>
        <v>0.91666666666666663</v>
      </c>
    </row>
    <row r="265" spans="1:6" s="3" customFormat="1" x14ac:dyDescent="0.25">
      <c r="A265" s="9"/>
      <c r="B265" s="6"/>
      <c r="C265" s="7"/>
      <c r="D265" s="6"/>
    </row>
    <row r="266" spans="1:6" s="3" customFormat="1" ht="18" x14ac:dyDescent="0.25">
      <c r="A266" s="274" t="s">
        <v>81</v>
      </c>
      <c r="B266" s="275"/>
      <c r="C266" s="275"/>
      <c r="D266" s="275"/>
      <c r="E266" s="275"/>
      <c r="F266" s="275"/>
    </row>
    <row r="267" spans="1:6" s="3" customFormat="1" x14ac:dyDescent="0.25">
      <c r="A267" s="152" t="s">
        <v>480</v>
      </c>
      <c r="B267" s="145">
        <v>2</v>
      </c>
      <c r="C267" s="145"/>
      <c r="E267" s="148"/>
      <c r="F267" s="67"/>
    </row>
    <row r="268" spans="1:6" s="3" customFormat="1" x14ac:dyDescent="0.25">
      <c r="A268" s="18" t="s">
        <v>206</v>
      </c>
      <c r="B268" s="171">
        <v>2</v>
      </c>
      <c r="C268" s="27"/>
      <c r="D268" s="11"/>
      <c r="E268" s="67"/>
      <c r="F268" s="67"/>
    </row>
    <row r="269" spans="1:6" s="3" customFormat="1" x14ac:dyDescent="0.25">
      <c r="A269" s="17" t="s">
        <v>312</v>
      </c>
      <c r="B269" s="171">
        <v>2</v>
      </c>
      <c r="C269" s="27"/>
      <c r="D269" s="164"/>
      <c r="E269" s="67"/>
      <c r="F269" s="67"/>
    </row>
    <row r="270" spans="1:6" s="3" customFormat="1" ht="92.25" customHeight="1" x14ac:dyDescent="0.25">
      <c r="A270" s="17" t="s">
        <v>149</v>
      </c>
      <c r="B270" s="171">
        <v>0</v>
      </c>
      <c r="C270" s="27"/>
      <c r="D270" s="11" t="s">
        <v>506</v>
      </c>
      <c r="E270" s="162" t="s">
        <v>507</v>
      </c>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ht="63" customHeight="1" x14ac:dyDescent="0.25">
      <c r="A275" s="17" t="s">
        <v>188</v>
      </c>
      <c r="B275" s="171">
        <v>1</v>
      </c>
      <c r="C275" s="27"/>
      <c r="D275" s="11" t="s">
        <v>436</v>
      </c>
      <c r="E275" s="30"/>
      <c r="F275" s="67"/>
    </row>
    <row r="276" spans="1:6" s="3" customFormat="1" x14ac:dyDescent="0.25">
      <c r="A276" s="17" t="s">
        <v>291</v>
      </c>
      <c r="B276" s="171">
        <v>2</v>
      </c>
      <c r="C276" s="145"/>
      <c r="D276" s="164"/>
      <c r="E276" s="146"/>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37.5" customHeight="1" x14ac:dyDescent="0.25">
      <c r="A283" s="24" t="s">
        <v>199</v>
      </c>
      <c r="B283" s="171" t="s">
        <v>34</v>
      </c>
      <c r="C283" s="27"/>
      <c r="D283" s="11"/>
      <c r="E283" s="67"/>
      <c r="F283" s="67"/>
    </row>
    <row r="284" spans="1:6" s="3" customFormat="1" ht="39.75" customHeight="1" x14ac:dyDescent="0.25">
      <c r="A284" s="101" t="s">
        <v>287</v>
      </c>
      <c r="B284" s="171">
        <v>1</v>
      </c>
      <c r="C284" s="29"/>
      <c r="D284" s="258">
        <v>0.7</v>
      </c>
    </row>
    <row r="285" spans="1:6" s="3" customFormat="1" x14ac:dyDescent="0.25">
      <c r="A285" s="19" t="s">
        <v>38</v>
      </c>
      <c r="B285" s="19"/>
      <c r="C285" s="19"/>
      <c r="D285" s="19">
        <f>SUM(B267:C283)</f>
        <v>29</v>
      </c>
    </row>
    <row r="286" spans="1:6" s="3" customFormat="1" x14ac:dyDescent="0.25">
      <c r="A286" s="19" t="s">
        <v>37</v>
      </c>
      <c r="B286" s="20"/>
      <c r="C286" s="21"/>
      <c r="D286" s="63">
        <f>D285/(COUNT(B267:C283)*2)</f>
        <v>0.90625</v>
      </c>
    </row>
    <row r="287" spans="1:6" s="3" customFormat="1" x14ac:dyDescent="0.25">
      <c r="A287" s="9"/>
      <c r="B287" s="6"/>
      <c r="C287" s="7"/>
      <c r="D287" s="6"/>
    </row>
    <row r="288" spans="1:6" s="3" customFormat="1" ht="18" x14ac:dyDescent="0.25">
      <c r="A288" s="78" t="s">
        <v>82</v>
      </c>
      <c r="B288" s="84"/>
      <c r="C288" s="85"/>
      <c r="D288" s="81">
        <f>SUM(D285,D263)</f>
        <v>51</v>
      </c>
    </row>
    <row r="289" spans="1:7" s="3" customFormat="1" ht="18" x14ac:dyDescent="0.25">
      <c r="A289" s="78" t="s">
        <v>228</v>
      </c>
      <c r="B289" s="84"/>
      <c r="C289" s="85"/>
      <c r="D289" s="82">
        <f>D288/(COUNT(B251:C262,B267:C283)*2)</f>
        <v>0.9107142857142857</v>
      </c>
    </row>
    <row r="290" spans="1:7" s="3" customFormat="1" ht="18" x14ac:dyDescent="0.25">
      <c r="A290" s="45"/>
      <c r="B290" s="46"/>
      <c r="C290" s="46"/>
      <c r="D290" s="47"/>
    </row>
    <row r="291" spans="1:7" ht="18" x14ac:dyDescent="0.35">
      <c r="A291" s="276" t="s">
        <v>4</v>
      </c>
      <c r="B291" s="276"/>
      <c r="C291" s="276"/>
      <c r="D291" s="276"/>
      <c r="E291" s="276"/>
      <c r="F291" s="276"/>
    </row>
    <row r="292" spans="1:7" x14ac:dyDescent="0.25">
      <c r="A292" s="192">
        <f>B11</f>
        <v>42797</v>
      </c>
      <c r="B292" s="6"/>
      <c r="C292" s="7"/>
      <c r="D292" s="59"/>
    </row>
    <row r="293" spans="1:7" ht="18" x14ac:dyDescent="0.25">
      <c r="A293" s="274" t="s">
        <v>19</v>
      </c>
      <c r="B293" s="275"/>
      <c r="C293" s="275"/>
      <c r="D293" s="275"/>
      <c r="E293" s="275"/>
      <c r="F293" s="275"/>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t="s">
        <v>34</v>
      </c>
      <c r="C298" s="153"/>
      <c r="D298" s="142"/>
      <c r="E298" s="66"/>
      <c r="F298" s="66"/>
    </row>
    <row r="299" spans="1:7" x14ac:dyDescent="0.25">
      <c r="A299" s="32" t="s">
        <v>50</v>
      </c>
      <c r="B299" s="170" t="s">
        <v>34</v>
      </c>
      <c r="C299" s="153"/>
      <c r="D299" s="156" t="s">
        <v>508</v>
      </c>
      <c r="E299" s="66"/>
      <c r="F299" s="66"/>
    </row>
    <row r="300" spans="1:7" ht="18" x14ac:dyDescent="0.35">
      <c r="A300" s="76" t="s">
        <v>54</v>
      </c>
      <c r="B300" s="170" t="s">
        <v>34</v>
      </c>
      <c r="C300" s="217" t="str">
        <f>IF(B300=0, -5, "0")</f>
        <v>0</v>
      </c>
      <c r="D300" s="142"/>
      <c r="E300" s="66"/>
      <c r="F300" s="66"/>
      <c r="G300" s="172"/>
    </row>
    <row r="301" spans="1:7" x14ac:dyDescent="0.25">
      <c r="A301" s="22" t="s">
        <v>145</v>
      </c>
      <c r="B301" s="170" t="s">
        <v>34</v>
      </c>
      <c r="C301" s="153"/>
      <c r="D301" s="142"/>
      <c r="E301" s="66"/>
      <c r="F301" s="66"/>
    </row>
    <row r="302" spans="1:7" x14ac:dyDescent="0.25">
      <c r="A302" s="19" t="s">
        <v>38</v>
      </c>
      <c r="B302" s="19"/>
      <c r="C302" s="19"/>
      <c r="D302" s="19">
        <f>SUM(B294:C301)</f>
        <v>8</v>
      </c>
    </row>
    <row r="303" spans="1:7" x14ac:dyDescent="0.25">
      <c r="A303" s="19" t="s">
        <v>37</v>
      </c>
      <c r="B303" s="20"/>
      <c r="C303" s="21"/>
      <c r="D303" s="63">
        <f>D302/(COUNT(B294:C301)*2)</f>
        <v>1</v>
      </c>
    </row>
    <row r="304" spans="1:7" x14ac:dyDescent="0.25">
      <c r="A304" s="34"/>
      <c r="B304" s="6"/>
      <c r="C304" s="7"/>
      <c r="D304" s="6"/>
    </row>
    <row r="305" spans="1:6" ht="18" x14ac:dyDescent="0.25">
      <c r="A305" s="274" t="s">
        <v>122</v>
      </c>
      <c r="B305" s="275"/>
      <c r="C305" s="275"/>
      <c r="D305" s="275"/>
      <c r="E305" s="275"/>
      <c r="F305" s="275"/>
    </row>
    <row r="306" spans="1:6" x14ac:dyDescent="0.25">
      <c r="A306" s="17" t="s">
        <v>303</v>
      </c>
      <c r="B306" s="145">
        <v>2</v>
      </c>
      <c r="C306" s="145"/>
      <c r="D306" s="162"/>
      <c r="E306" s="148"/>
      <c r="F306" s="148"/>
    </row>
    <row r="307" spans="1:6" x14ac:dyDescent="0.25">
      <c r="A307" s="169" t="s">
        <v>373</v>
      </c>
      <c r="B307" s="171">
        <v>2</v>
      </c>
      <c r="C307" s="153"/>
      <c r="D307" s="142" t="s">
        <v>415</v>
      </c>
      <c r="E307" s="147"/>
      <c r="F307" s="66"/>
    </row>
    <row r="308" spans="1:6" ht="19.5" customHeight="1" x14ac:dyDescent="0.25">
      <c r="A308" s="18" t="s">
        <v>5</v>
      </c>
      <c r="B308" s="171">
        <v>2</v>
      </c>
      <c r="C308" s="153"/>
      <c r="D308" s="157"/>
      <c r="E308" s="147"/>
      <c r="F308" s="66"/>
    </row>
    <row r="309" spans="1:6" ht="81" customHeight="1" x14ac:dyDescent="0.35">
      <c r="A309" s="76" t="s">
        <v>367</v>
      </c>
      <c r="B309" s="171">
        <v>1</v>
      </c>
      <c r="C309" s="217" t="str">
        <f>IF(B309=0, -5, "0")</f>
        <v>0</v>
      </c>
      <c r="D309" s="155" t="s">
        <v>509</v>
      </c>
      <c r="E309" s="256"/>
      <c r="F309" s="66"/>
    </row>
    <row r="310" spans="1:6" ht="90" x14ac:dyDescent="0.25">
      <c r="A310" s="17" t="s">
        <v>108</v>
      </c>
      <c r="B310" s="171">
        <v>0</v>
      </c>
      <c r="C310" s="153"/>
      <c r="D310" s="156" t="s">
        <v>510</v>
      </c>
      <c r="E310" s="129" t="s">
        <v>424</v>
      </c>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42"/>
      <c r="E317" s="102"/>
      <c r="F317" s="102"/>
    </row>
    <row r="318" spans="1:6" x14ac:dyDescent="0.25">
      <c r="A318" s="19" t="s">
        <v>38</v>
      </c>
      <c r="B318" s="19"/>
      <c r="C318" s="19"/>
      <c r="D318" s="115">
        <f>SUM(B306:C316)</f>
        <v>19</v>
      </c>
    </row>
    <row r="319" spans="1:6" x14ac:dyDescent="0.25">
      <c r="A319" s="19" t="s">
        <v>37</v>
      </c>
      <c r="B319" s="20"/>
      <c r="C319" s="21"/>
      <c r="D319" s="63">
        <f>D318/(COUNT(B306:C316)*2)</f>
        <v>0.86363636363636365</v>
      </c>
    </row>
    <row r="320" spans="1:6" x14ac:dyDescent="0.25">
      <c r="A320" s="8"/>
      <c r="B320" s="7"/>
      <c r="C320" s="7"/>
      <c r="D320" s="7"/>
    </row>
    <row r="321" spans="1:9" ht="18" x14ac:dyDescent="0.25">
      <c r="A321" s="78" t="s">
        <v>41</v>
      </c>
      <c r="B321" s="84"/>
      <c r="C321" s="85"/>
      <c r="D321" s="81">
        <f>SUM(D318,D302)</f>
        <v>27</v>
      </c>
    </row>
    <row r="322" spans="1:9" ht="18" x14ac:dyDescent="0.25">
      <c r="A322" s="78" t="s">
        <v>229</v>
      </c>
      <c r="B322" s="84"/>
      <c r="C322" s="85"/>
      <c r="D322" s="82">
        <f>D321/(COUNT(B306:C316,B294:C301)*2)</f>
        <v>0.9</v>
      </c>
    </row>
    <row r="323" spans="1:9" x14ac:dyDescent="0.25">
      <c r="A323" s="9"/>
      <c r="B323" s="6"/>
      <c r="C323" s="7"/>
      <c r="D323" s="6"/>
    </row>
    <row r="324" spans="1:9" ht="18" x14ac:dyDescent="0.35">
      <c r="A324" s="276" t="s">
        <v>21</v>
      </c>
      <c r="B324" s="276"/>
      <c r="C324" s="276"/>
      <c r="D324" s="276"/>
      <c r="E324" s="276"/>
      <c r="F324" s="276"/>
    </row>
    <row r="325" spans="1:9" x14ac:dyDescent="0.25">
      <c r="A325" s="193">
        <f>B11</f>
        <v>42797</v>
      </c>
      <c r="B325" s="6"/>
      <c r="C325" s="7"/>
      <c r="D325" s="6"/>
    </row>
    <row r="326" spans="1:9" ht="18" x14ac:dyDescent="0.25">
      <c r="A326" s="274" t="s">
        <v>12</v>
      </c>
      <c r="B326" s="275"/>
      <c r="C326" s="275"/>
      <c r="D326" s="275"/>
      <c r="E326" s="275"/>
      <c r="F326" s="275"/>
    </row>
    <row r="327" spans="1:9" x14ac:dyDescent="0.25">
      <c r="A327" s="17" t="s">
        <v>109</v>
      </c>
      <c r="B327" s="153">
        <v>1</v>
      </c>
      <c r="C327" s="153"/>
      <c r="D327" s="143" t="s">
        <v>470</v>
      </c>
      <c r="E327" s="147"/>
      <c r="F327" s="66"/>
    </row>
    <row r="328" spans="1:9" x14ac:dyDescent="0.25">
      <c r="A328" s="17" t="s">
        <v>51</v>
      </c>
      <c r="B328" s="170">
        <v>2</v>
      </c>
      <c r="C328" s="153"/>
      <c r="E328" s="147"/>
      <c r="F328" s="66"/>
    </row>
    <row r="329" spans="1:9" ht="14.25" customHeight="1" x14ac:dyDescent="0.25">
      <c r="A329" s="17" t="s">
        <v>100</v>
      </c>
      <c r="B329" s="170">
        <v>2</v>
      </c>
      <c r="C329" s="153"/>
      <c r="D329" s="143" t="s">
        <v>471</v>
      </c>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t="s">
        <v>34</v>
      </c>
      <c r="C334" s="145"/>
      <c r="D334" s="162"/>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15</v>
      </c>
    </row>
    <row r="337" spans="1:6" x14ac:dyDescent="0.25">
      <c r="A337" s="19" t="s">
        <v>37</v>
      </c>
      <c r="B337" s="20"/>
      <c r="C337" s="21"/>
      <c r="D337" s="63">
        <f>D336/(COUNT(B327:C335)*2)</f>
        <v>0.9375</v>
      </c>
    </row>
    <row r="338" spans="1:6" x14ac:dyDescent="0.25">
      <c r="A338" s="9"/>
      <c r="B338" s="6"/>
      <c r="C338" s="7"/>
      <c r="D338" s="6"/>
    </row>
    <row r="339" spans="1:6" ht="18" x14ac:dyDescent="0.25">
      <c r="A339" s="274" t="s">
        <v>25</v>
      </c>
      <c r="B339" s="275"/>
      <c r="C339" s="275"/>
      <c r="D339" s="275"/>
      <c r="E339" s="275"/>
      <c r="F339" s="275"/>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2</v>
      </c>
      <c r="C345" s="154"/>
      <c r="D345" s="258">
        <v>1</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25</v>
      </c>
    </row>
    <row r="350" spans="1:6" ht="18" x14ac:dyDescent="0.25">
      <c r="A350" s="78" t="s">
        <v>230</v>
      </c>
      <c r="B350" s="84"/>
      <c r="C350" s="85"/>
      <c r="D350" s="212">
        <f>D349/(COUNT(B340:C344,B327:C335)*2)</f>
        <v>0.96153846153846156</v>
      </c>
    </row>
    <row r="351" spans="1:6" x14ac:dyDescent="0.25">
      <c r="A351" s="9"/>
      <c r="B351" s="6"/>
      <c r="C351" s="7"/>
      <c r="D351" s="6"/>
    </row>
    <row r="352" spans="1:6" ht="18" x14ac:dyDescent="0.35">
      <c r="A352" s="276" t="s">
        <v>8</v>
      </c>
      <c r="B352" s="276"/>
      <c r="C352" s="276"/>
      <c r="D352" s="276"/>
      <c r="E352" s="276"/>
      <c r="F352" s="276"/>
    </row>
    <row r="353" spans="1:6" x14ac:dyDescent="0.25">
      <c r="A353" s="183">
        <f>B11</f>
        <v>42797</v>
      </c>
      <c r="B353" s="6"/>
      <c r="C353" s="7"/>
      <c r="D353" s="59"/>
    </row>
    <row r="354" spans="1:6" ht="16.5" x14ac:dyDescent="0.25">
      <c r="A354" s="277" t="s">
        <v>113</v>
      </c>
      <c r="B354" s="278"/>
      <c r="C354" s="278"/>
      <c r="D354" s="278"/>
      <c r="E354" s="278"/>
      <c r="F354" s="278"/>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t="s">
        <v>34</v>
      </c>
      <c r="C360" s="28"/>
      <c r="D360" s="4"/>
      <c r="E360" s="66"/>
      <c r="F360" s="66"/>
    </row>
    <row r="361" spans="1:6" x14ac:dyDescent="0.25">
      <c r="A361" s="23" t="s">
        <v>280</v>
      </c>
      <c r="B361" s="170" t="s">
        <v>34</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12</v>
      </c>
    </row>
    <row r="364" spans="1:6" x14ac:dyDescent="0.25">
      <c r="A364" s="19" t="s">
        <v>37</v>
      </c>
      <c r="B364" s="20"/>
      <c r="C364" s="21"/>
      <c r="D364" s="63">
        <f>D363/(COUNT(B355:C362)*2)</f>
        <v>1</v>
      </c>
    </row>
    <row r="365" spans="1:6" x14ac:dyDescent="0.25">
      <c r="A365" s="9"/>
      <c r="B365" s="6"/>
      <c r="C365" s="7"/>
      <c r="D365" s="6"/>
    </row>
    <row r="366" spans="1:6" ht="18" x14ac:dyDescent="0.25">
      <c r="A366" s="274" t="s">
        <v>25</v>
      </c>
      <c r="B366" s="275"/>
      <c r="C366" s="275"/>
      <c r="D366" s="275"/>
      <c r="E366" s="275"/>
      <c r="F366" s="275"/>
    </row>
    <row r="367" spans="1:6" x14ac:dyDescent="0.25">
      <c r="A367" s="17" t="s">
        <v>314</v>
      </c>
      <c r="B367" s="145" t="s">
        <v>34</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t="s">
        <v>34</v>
      </c>
      <c r="C370" s="153"/>
      <c r="D370" s="142"/>
      <c r="E370" s="66"/>
      <c r="F370" s="66"/>
    </row>
    <row r="371" spans="1:6" x14ac:dyDescent="0.25">
      <c r="A371" s="18" t="s">
        <v>55</v>
      </c>
      <c r="B371" s="171">
        <v>2</v>
      </c>
      <c r="C371" s="153"/>
      <c r="D371" s="12"/>
      <c r="E371" s="66"/>
      <c r="F371" s="66"/>
    </row>
    <row r="372" spans="1:6" x14ac:dyDescent="0.25">
      <c r="A372" s="18" t="s">
        <v>14</v>
      </c>
      <c r="B372" s="171" t="s">
        <v>34</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t="s">
        <v>34</v>
      </c>
      <c r="C378" s="153"/>
      <c r="D378" s="142"/>
      <c r="E378" s="66"/>
      <c r="F378" s="66"/>
    </row>
    <row r="379" spans="1:6" x14ac:dyDescent="0.25">
      <c r="A379" s="19" t="s">
        <v>38</v>
      </c>
      <c r="B379" s="19"/>
      <c r="C379" s="19"/>
      <c r="D379" s="19">
        <f>SUM(B367:C378)</f>
        <v>16</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74" t="s">
        <v>124</v>
      </c>
      <c r="B382" s="275"/>
      <c r="C382" s="275"/>
      <c r="D382" s="275"/>
      <c r="E382" s="275"/>
      <c r="F382" s="275"/>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7" t="s">
        <v>314</v>
      </c>
      <c r="B392" s="145" t="s">
        <v>34</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10</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48</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76" t="s">
        <v>125</v>
      </c>
      <c r="B405" s="276"/>
      <c r="C405" s="276"/>
      <c r="D405" s="276"/>
      <c r="E405" s="276"/>
      <c r="F405" s="276"/>
    </row>
    <row r="406" spans="1:6" x14ac:dyDescent="0.25">
      <c r="A406" s="192">
        <f>B11</f>
        <v>42797</v>
      </c>
      <c r="B406" s="6"/>
      <c r="C406" s="7"/>
      <c r="D406" s="6"/>
    </row>
    <row r="407" spans="1:6" ht="16.5" x14ac:dyDescent="0.25">
      <c r="A407" s="277" t="s">
        <v>19</v>
      </c>
      <c r="B407" s="278"/>
      <c r="C407" s="278"/>
      <c r="D407" s="278"/>
      <c r="E407" s="278"/>
      <c r="F407" s="278"/>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t="s">
        <v>34</v>
      </c>
      <c r="C411" s="27"/>
      <c r="D411" s="4"/>
      <c r="E411" s="66"/>
      <c r="F411" s="66"/>
    </row>
    <row r="412" spans="1:6" x14ac:dyDescent="0.25">
      <c r="A412" s="32" t="s">
        <v>194</v>
      </c>
      <c r="B412" s="170" t="s">
        <v>34</v>
      </c>
      <c r="C412" s="27"/>
      <c r="D412" s="4"/>
      <c r="E412" s="66"/>
      <c r="F412" s="66"/>
    </row>
    <row r="413" spans="1:6" ht="18" x14ac:dyDescent="0.35">
      <c r="A413" s="76" t="s">
        <v>54</v>
      </c>
      <c r="B413" s="170" t="s">
        <v>34</v>
      </c>
      <c r="C413" s="217" t="str">
        <f>IF(B413=0, -5, "0")</f>
        <v>0</v>
      </c>
      <c r="D413" s="4"/>
      <c r="E413" s="66"/>
      <c r="F413" s="66"/>
    </row>
    <row r="414" spans="1:6" x14ac:dyDescent="0.25">
      <c r="A414" s="22" t="s">
        <v>118</v>
      </c>
      <c r="B414" s="170" t="s">
        <v>34</v>
      </c>
      <c r="C414" s="27"/>
      <c r="D414" s="4"/>
      <c r="E414" s="66"/>
      <c r="F414" s="66"/>
    </row>
    <row r="415" spans="1:6" x14ac:dyDescent="0.25">
      <c r="A415" s="19" t="s">
        <v>38</v>
      </c>
      <c r="B415" s="19"/>
      <c r="C415" s="19"/>
      <c r="D415" s="19">
        <f>SUM(B408:C414)</f>
        <v>6</v>
      </c>
    </row>
    <row r="416" spans="1:6" x14ac:dyDescent="0.25">
      <c r="A416" s="19" t="s">
        <v>37</v>
      </c>
      <c r="B416" s="20"/>
      <c r="C416" s="21"/>
      <c r="D416" s="63">
        <f>D415/(COUNT(B408:C414)*2)</f>
        <v>1</v>
      </c>
    </row>
    <row r="417" spans="1:6" x14ac:dyDescent="0.25">
      <c r="A417" s="34"/>
      <c r="B417" s="6"/>
      <c r="C417" s="7"/>
      <c r="D417" s="6"/>
    </row>
    <row r="418" spans="1:6" ht="16.5" x14ac:dyDescent="0.25">
      <c r="A418" s="277" t="s">
        <v>122</v>
      </c>
      <c r="B418" s="278"/>
      <c r="C418" s="278"/>
      <c r="D418" s="278"/>
      <c r="E418" s="278"/>
      <c r="F418" s="278"/>
    </row>
    <row r="419" spans="1:6" ht="45" x14ac:dyDescent="0.25">
      <c r="A419" s="107" t="s">
        <v>127</v>
      </c>
      <c r="B419" s="170">
        <v>1</v>
      </c>
      <c r="C419" s="217" t="str">
        <f>IF(B419=0, -5, "0")</f>
        <v>0</v>
      </c>
      <c r="D419" s="4" t="s">
        <v>420</v>
      </c>
      <c r="E419" s="66"/>
      <c r="F419" s="66"/>
    </row>
    <row r="420" spans="1:6" ht="30.75" customHeight="1" x14ac:dyDescent="0.25">
      <c r="A420" s="17" t="s">
        <v>281</v>
      </c>
      <c r="B420" s="170">
        <v>0</v>
      </c>
      <c r="C420" s="27"/>
      <c r="D420" s="4" t="s">
        <v>419</v>
      </c>
      <c r="E420" s="168" t="s">
        <v>543</v>
      </c>
      <c r="F420" s="66"/>
    </row>
    <row r="421" spans="1:6" ht="18" customHeight="1" x14ac:dyDescent="0.25">
      <c r="A421" s="17" t="s">
        <v>407</v>
      </c>
      <c r="B421" s="170">
        <v>1</v>
      </c>
      <c r="C421" s="27"/>
      <c r="D421" s="143" t="s">
        <v>511</v>
      </c>
      <c r="E421" s="66"/>
      <c r="F421" s="66"/>
    </row>
    <row r="422" spans="1:6" ht="105" x14ac:dyDescent="0.25">
      <c r="A422" s="17" t="s">
        <v>146</v>
      </c>
      <c r="B422" s="170">
        <v>0</v>
      </c>
      <c r="C422" s="27"/>
      <c r="D422" s="156" t="s">
        <v>527</v>
      </c>
      <c r="E422" s="168" t="s">
        <v>528</v>
      </c>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t="s">
        <v>34</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10</v>
      </c>
    </row>
    <row r="430" spans="1:6" x14ac:dyDescent="0.25">
      <c r="A430" s="19" t="s">
        <v>37</v>
      </c>
      <c r="B430" s="20"/>
      <c r="C430" s="21"/>
      <c r="D430" s="63">
        <f>D429/(COUNT(B419:C427)*2)</f>
        <v>0.625</v>
      </c>
    </row>
    <row r="431" spans="1:6" x14ac:dyDescent="0.25">
      <c r="A431" s="8"/>
      <c r="B431" s="7"/>
      <c r="C431" s="7"/>
      <c r="D431" s="7"/>
    </row>
    <row r="432" spans="1:6" ht="18" x14ac:dyDescent="0.25">
      <c r="A432" s="78" t="s">
        <v>128</v>
      </c>
      <c r="B432" s="84"/>
      <c r="C432" s="85"/>
      <c r="D432" s="81">
        <f>SUM(D429,D415)</f>
        <v>16</v>
      </c>
    </row>
    <row r="433" spans="1:7" ht="18" x14ac:dyDescent="0.25">
      <c r="A433" s="78" t="s">
        <v>232</v>
      </c>
      <c r="B433" s="84"/>
      <c r="C433" s="85"/>
      <c r="D433" s="82">
        <f>D432/(COUNT(B419:C427,B408:C414)*2)</f>
        <v>0.72727272727272729</v>
      </c>
    </row>
    <row r="434" spans="1:7" x14ac:dyDescent="0.25">
      <c r="A434" s="5"/>
      <c r="B434" s="6"/>
      <c r="C434" s="7"/>
      <c r="D434" s="6"/>
    </row>
    <row r="435" spans="1:7" s="167" customFormat="1" ht="18" x14ac:dyDescent="0.35">
      <c r="A435" s="276" t="s">
        <v>374</v>
      </c>
      <c r="B435" s="276"/>
      <c r="C435" s="276"/>
      <c r="D435" s="276"/>
      <c r="E435" s="276"/>
      <c r="F435" s="276"/>
    </row>
    <row r="436" spans="1:7" s="167" customFormat="1" x14ac:dyDescent="0.25">
      <c r="A436" s="195">
        <f>+B11</f>
        <v>42797</v>
      </c>
      <c r="B436" s="6"/>
      <c r="C436" s="7"/>
      <c r="D436" s="6"/>
    </row>
    <row r="437" spans="1:7" ht="18" x14ac:dyDescent="0.25">
      <c r="A437" s="274" t="s">
        <v>375</v>
      </c>
      <c r="B437" s="275"/>
      <c r="C437" s="275"/>
      <c r="D437" s="275"/>
      <c r="E437" s="275"/>
      <c r="F437" s="275"/>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481</v>
      </c>
      <c r="B440" s="170">
        <v>2</v>
      </c>
      <c r="C440" s="145"/>
      <c r="D440" s="147"/>
      <c r="E440" s="148"/>
      <c r="F440" s="147"/>
    </row>
    <row r="441" spans="1:7" ht="16.5" x14ac:dyDescent="0.3">
      <c r="A441" s="48" t="s">
        <v>488</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4" t="s">
        <v>31</v>
      </c>
      <c r="B444" s="275"/>
      <c r="C444" s="275"/>
      <c r="D444" s="275"/>
      <c r="E444" s="275"/>
      <c r="F444" s="275"/>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6" t="s">
        <v>180</v>
      </c>
      <c r="B454" s="276"/>
      <c r="C454" s="276"/>
      <c r="D454" s="276"/>
      <c r="E454" s="276"/>
      <c r="F454" s="276"/>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39.75" customHeight="1" x14ac:dyDescent="0.25">
      <c r="A460" s="116" t="s">
        <v>287</v>
      </c>
      <c r="B460" s="170">
        <v>2</v>
      </c>
      <c r="C460" s="154"/>
      <c r="D460" s="254">
        <v>1</v>
      </c>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6" t="s">
        <v>87</v>
      </c>
      <c r="B464" s="276"/>
      <c r="C464" s="276"/>
      <c r="D464" s="276"/>
      <c r="E464" s="276"/>
      <c r="F464" s="276"/>
    </row>
    <row r="465" spans="1:7" x14ac:dyDescent="0.25">
      <c r="A465" s="15"/>
      <c r="B465" s="6"/>
      <c r="C465" s="7"/>
      <c r="D465" s="6"/>
    </row>
    <row r="466" spans="1:7" ht="90" x14ac:dyDescent="0.25">
      <c r="A466" s="32" t="s">
        <v>288</v>
      </c>
      <c r="B466" s="145">
        <v>0</v>
      </c>
      <c r="C466" s="145"/>
      <c r="D466" s="146" t="s">
        <v>512</v>
      </c>
      <c r="E466" s="146" t="s">
        <v>489</v>
      </c>
      <c r="F466" s="66"/>
    </row>
    <row r="467" spans="1:7" ht="63" customHeight="1" x14ac:dyDescent="0.3">
      <c r="A467" s="181" t="s">
        <v>306</v>
      </c>
      <c r="B467" s="171" t="s">
        <v>34</v>
      </c>
      <c r="C467" s="218" t="str">
        <f>IF(B467=0, -5, "0")</f>
        <v>0</v>
      </c>
      <c r="D467" s="162" t="s">
        <v>476</v>
      </c>
      <c r="E467" s="31"/>
      <c r="F467" s="66"/>
      <c r="G467" s="172"/>
    </row>
    <row r="468" spans="1:7" ht="30" x14ac:dyDescent="0.25">
      <c r="A468" s="32" t="s">
        <v>196</v>
      </c>
      <c r="B468" s="171">
        <v>2</v>
      </c>
      <c r="C468" s="145"/>
      <c r="D468" s="162"/>
      <c r="E468" s="148"/>
      <c r="F468" s="66"/>
    </row>
    <row r="469" spans="1:7" ht="45" x14ac:dyDescent="0.25">
      <c r="A469" s="32" t="s">
        <v>287</v>
      </c>
      <c r="B469" s="171">
        <v>2</v>
      </c>
      <c r="C469" s="154"/>
      <c r="D469" s="134">
        <v>1</v>
      </c>
      <c r="E469" s="102"/>
      <c r="F469" s="102"/>
    </row>
    <row r="470" spans="1:7" x14ac:dyDescent="0.25">
      <c r="A470" s="19" t="s">
        <v>38</v>
      </c>
      <c r="B470" s="19"/>
      <c r="C470" s="19"/>
      <c r="D470" s="19">
        <f>SUM(B466:C468)</f>
        <v>2</v>
      </c>
    </row>
    <row r="471" spans="1:7" x14ac:dyDescent="0.25">
      <c r="A471" s="19" t="s">
        <v>37</v>
      </c>
      <c r="B471" s="20"/>
      <c r="C471" s="21"/>
      <c r="D471" s="63">
        <f>D470/(COUNT(B466:C468)*2)</f>
        <v>0.5</v>
      </c>
    </row>
    <row r="472" spans="1:7" x14ac:dyDescent="0.25">
      <c r="A472" s="14"/>
      <c r="B472" s="6"/>
      <c r="C472" s="7"/>
      <c r="D472" s="6"/>
    </row>
    <row r="473" spans="1:7" ht="18" x14ac:dyDescent="0.35">
      <c r="A473" s="276" t="s">
        <v>151</v>
      </c>
      <c r="B473" s="276"/>
      <c r="C473" s="276"/>
      <c r="D473" s="276"/>
      <c r="E473" s="276"/>
      <c r="F473" s="276"/>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v>2</v>
      </c>
      <c r="C479" s="153"/>
      <c r="D479" s="143"/>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t="s">
        <v>34</v>
      </c>
      <c r="C488" s="177"/>
      <c r="D488" s="175" t="s">
        <v>477</v>
      </c>
      <c r="E488" s="176"/>
      <c r="F488" s="176"/>
      <c r="H488" s="167"/>
      <c r="I488" s="167"/>
      <c r="J488" s="167"/>
      <c r="K488" s="167"/>
      <c r="L488" s="167"/>
      <c r="M488" s="167"/>
      <c r="N488" s="167"/>
    </row>
    <row r="489" spans="1:14" ht="45" x14ac:dyDescent="0.25">
      <c r="A489" s="100" t="s">
        <v>410</v>
      </c>
      <c r="B489" s="170" t="s">
        <v>34</v>
      </c>
      <c r="C489" s="154"/>
      <c r="D489" s="175" t="s">
        <v>513</v>
      </c>
      <c r="E489" s="147"/>
      <c r="F489" s="147"/>
      <c r="H489" s="167"/>
      <c r="I489" s="167"/>
      <c r="J489" s="167"/>
      <c r="K489" s="167"/>
      <c r="L489" s="167"/>
      <c r="M489" s="167"/>
      <c r="N489" s="167"/>
    </row>
    <row r="490" spans="1:14" s="167" customFormat="1" ht="45" x14ac:dyDescent="0.25">
      <c r="A490" s="100" t="s">
        <v>287</v>
      </c>
      <c r="B490" s="170">
        <v>2</v>
      </c>
      <c r="C490" s="154"/>
      <c r="D490" s="178">
        <v>1</v>
      </c>
      <c r="E490" s="102"/>
      <c r="F490" s="102"/>
    </row>
    <row r="491" spans="1:14" x14ac:dyDescent="0.25">
      <c r="A491" s="19" t="s">
        <v>38</v>
      </c>
      <c r="B491" s="19"/>
      <c r="C491" s="19"/>
      <c r="D491" s="19">
        <f>SUM(B475:C489)</f>
        <v>22</v>
      </c>
      <c r="H491" s="167"/>
      <c r="I491" s="167"/>
      <c r="J491" s="167"/>
      <c r="K491" s="167"/>
      <c r="L491" s="167"/>
      <c r="M491" s="167"/>
      <c r="N491" s="167"/>
    </row>
    <row r="492" spans="1:14" x14ac:dyDescent="0.25">
      <c r="A492" s="19" t="s">
        <v>37</v>
      </c>
      <c r="B492" s="20"/>
      <c r="C492" s="21"/>
      <c r="D492" s="63">
        <f>D491/(COUNT(B475:C489)*2)</f>
        <v>1</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76" t="s">
        <v>152</v>
      </c>
      <c r="B494" s="276"/>
      <c r="C494" s="276"/>
      <c r="D494" s="276"/>
      <c r="E494" s="276"/>
      <c r="F494" s="276"/>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t="s">
        <v>469</v>
      </c>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0.97857142857142854</v>
      </c>
    </row>
    <row r="504" spans="1:6" ht="27.75" customHeight="1" x14ac:dyDescent="0.3">
      <c r="A504" s="71" t="s">
        <v>47</v>
      </c>
      <c r="B504" s="72"/>
      <c r="C504" s="73"/>
      <c r="D504" s="74">
        <f>SUM(D500,D491,D461,D451,D402,D349,D321,D40,D470,D288,D245,D149,D432,D189,D96)</f>
        <v>458</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0.87739463601532564</v>
      </c>
    </row>
  </sheetData>
  <sheetProtection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0" orientation="portrait" horizontalDpi="4294967293" r:id="rId1"/>
  <rowBreaks count="4" manualBreakCount="4">
    <brk id="83" max="16383" man="1"/>
    <brk id="151" max="16383" man="1"/>
    <brk id="246" max="16383" man="1"/>
    <brk id="472"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59" zoomScale="84" zoomScaleSheetLayoutView="84" workbookViewId="0">
      <selection activeCell="D172" sqref="D17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4"/>
      <c r="E1" s="304"/>
      <c r="F1" s="304"/>
      <c r="G1" s="304"/>
      <c r="H1" s="304"/>
      <c r="I1" s="304"/>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281" t="s">
        <v>52</v>
      </c>
      <c r="B6" s="281"/>
      <c r="C6" s="281"/>
      <c r="D6" s="281"/>
      <c r="E6" s="281"/>
      <c r="F6" s="281"/>
      <c r="G6" s="126"/>
      <c r="H6" s="126"/>
      <c r="I6" s="126"/>
    </row>
    <row r="7" spans="1:9" s="36" customFormat="1" ht="21.75" customHeight="1" x14ac:dyDescent="0.5">
      <c r="A7" s="282" t="str">
        <f>'A1 Exploitation'!A8:F8</f>
        <v>Menzah 9</v>
      </c>
      <c r="B7" s="282"/>
      <c r="C7" s="282"/>
      <c r="D7" s="282"/>
      <c r="E7" s="282"/>
      <c r="F7" s="282"/>
      <c r="G7" s="126"/>
      <c r="H7" s="126"/>
      <c r="I7" s="126"/>
    </row>
    <row r="8" spans="1:9" s="36" customFormat="1" ht="24.75" x14ac:dyDescent="0.5">
      <c r="A8" s="38" t="s">
        <v>44</v>
      </c>
      <c r="B8" s="305" t="str">
        <f>'A1 Exploitation'!B9:F9</f>
        <v>Mme Meriam CHOUCHENE &amp; M. Haithem BOUGAALECH</v>
      </c>
      <c r="C8" s="305"/>
      <c r="D8" s="305"/>
      <c r="E8" s="305"/>
      <c r="F8" s="305"/>
      <c r="G8" s="126"/>
      <c r="H8" s="126"/>
      <c r="I8" s="126"/>
    </row>
    <row r="9" spans="1:9" s="36" customFormat="1" ht="24.75" x14ac:dyDescent="0.5">
      <c r="A9" s="39" t="s">
        <v>46</v>
      </c>
      <c r="B9" s="306" t="str">
        <f>'A1 Exploitation'!B10:F10</f>
        <v>Directeur Magasin &amp; chefs rayons</v>
      </c>
      <c r="C9" s="306"/>
      <c r="D9" s="306"/>
      <c r="E9" s="306"/>
      <c r="F9" s="306"/>
      <c r="G9" s="126"/>
      <c r="H9" s="126"/>
      <c r="I9" s="126"/>
    </row>
    <row r="10" spans="1:9" s="36" customFormat="1" ht="24.75" x14ac:dyDescent="0.5">
      <c r="A10" s="38" t="s">
        <v>45</v>
      </c>
      <c r="B10" s="303">
        <f>'A1 Exploitation'!B11:F11</f>
        <v>42797</v>
      </c>
      <c r="C10" s="303"/>
      <c r="D10" s="303"/>
      <c r="E10" s="303"/>
      <c r="F10" s="303"/>
      <c r="G10" s="126"/>
      <c r="H10" s="126"/>
      <c r="I10" s="126"/>
    </row>
    <row r="11" spans="1:9" s="36" customFormat="1" ht="24.75" x14ac:dyDescent="0.5">
      <c r="A11" s="38" t="s">
        <v>341</v>
      </c>
      <c r="B11" s="295">
        <f>D198</f>
        <v>0.73043478260869565</v>
      </c>
      <c r="C11" s="295"/>
      <c r="D11" s="295"/>
      <c r="E11" s="295"/>
      <c r="F11" s="295"/>
      <c r="G11" s="126"/>
      <c r="H11" s="126"/>
      <c r="I11" s="126"/>
    </row>
    <row r="12" spans="1:9" s="36" customFormat="1" ht="22.5" x14ac:dyDescent="0.45">
      <c r="A12" s="35"/>
      <c r="D12" s="286"/>
      <c r="E12" s="286"/>
      <c r="F12" s="286"/>
      <c r="G12" s="286"/>
      <c r="H12" s="286"/>
      <c r="I12" s="40"/>
    </row>
    <row r="13" spans="1:9" s="36" customFormat="1" ht="11.25" customHeight="1" x14ac:dyDescent="0.3">
      <c r="A13" s="287" t="s">
        <v>32</v>
      </c>
      <c r="B13" s="288" t="s">
        <v>33</v>
      </c>
      <c r="C13" s="288"/>
      <c r="D13" s="288" t="s">
        <v>48</v>
      </c>
      <c r="E13" s="288" t="s">
        <v>213</v>
      </c>
      <c r="F13" s="288" t="s">
        <v>214</v>
      </c>
    </row>
    <row r="14" spans="1:9" s="36" customFormat="1" ht="12.75" customHeight="1" x14ac:dyDescent="0.3">
      <c r="A14" s="287"/>
      <c r="B14" s="70" t="s">
        <v>36</v>
      </c>
      <c r="C14" s="70" t="s">
        <v>35</v>
      </c>
      <c r="D14" s="288"/>
      <c r="E14" s="288"/>
      <c r="F14" s="288"/>
    </row>
    <row r="15" spans="1:9" x14ac:dyDescent="0.3">
      <c r="A15" s="41"/>
      <c r="B15" s="41"/>
      <c r="C15" s="41"/>
      <c r="D15" s="41"/>
    </row>
    <row r="16" spans="1:9" ht="19.5" x14ac:dyDescent="0.4">
      <c r="A16" s="296" t="s">
        <v>0</v>
      </c>
      <c r="B16" s="297"/>
      <c r="C16" s="297"/>
      <c r="D16" s="297"/>
      <c r="E16" s="297"/>
      <c r="F16" s="297"/>
    </row>
    <row r="17" spans="1:6" ht="33" x14ac:dyDescent="0.3">
      <c r="A17" s="41" t="s">
        <v>316</v>
      </c>
      <c r="B17" s="221">
        <v>1</v>
      </c>
      <c r="C17" s="221"/>
      <c r="D17" s="222" t="s">
        <v>529</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ht="49.5" x14ac:dyDescent="0.3">
      <c r="A20" s="41" t="s">
        <v>164</v>
      </c>
      <c r="B20" s="221">
        <v>0</v>
      </c>
      <c r="C20" s="221"/>
      <c r="D20" s="222" t="s">
        <v>514</v>
      </c>
      <c r="E20" s="222" t="s">
        <v>450</v>
      </c>
      <c r="F20" s="221"/>
    </row>
    <row r="21" spans="1:6" x14ac:dyDescent="0.3">
      <c r="A21" s="87" t="s">
        <v>236</v>
      </c>
      <c r="B21" s="221">
        <v>2</v>
      </c>
      <c r="C21" s="221"/>
      <c r="D21" s="222" t="s">
        <v>449</v>
      </c>
      <c r="E21" s="221"/>
      <c r="F21" s="221"/>
    </row>
    <row r="22" spans="1:6" x14ac:dyDescent="0.3">
      <c r="A22" s="298" t="s">
        <v>38</v>
      </c>
      <c r="B22" s="299"/>
      <c r="C22" s="300"/>
      <c r="D22" s="127">
        <f>SUM(B17:C21)</f>
        <v>7</v>
      </c>
    </row>
    <row r="23" spans="1:6" x14ac:dyDescent="0.3">
      <c r="A23" s="292" t="s">
        <v>342</v>
      </c>
      <c r="B23" s="293"/>
      <c r="C23" s="294"/>
      <c r="D23" s="65">
        <f>D22/(COUNT(B17:C21)*2)</f>
        <v>0.7</v>
      </c>
    </row>
    <row r="24" spans="1:6" s="50" customFormat="1" x14ac:dyDescent="0.3">
      <c r="A24" s="54"/>
      <c r="B24" s="55"/>
      <c r="C24" s="55"/>
      <c r="D24" s="56"/>
    </row>
    <row r="25" spans="1:6" ht="19.5" x14ac:dyDescent="0.4">
      <c r="A25" s="301" t="s">
        <v>4</v>
      </c>
      <c r="B25" s="302"/>
      <c r="C25" s="302"/>
      <c r="D25" s="302"/>
      <c r="E25" s="302"/>
      <c r="F25" s="302"/>
    </row>
    <row r="26" spans="1:6" ht="83.25" x14ac:dyDescent="0.35">
      <c r="A26" s="76" t="s">
        <v>107</v>
      </c>
      <c r="B26" s="221">
        <v>0</v>
      </c>
      <c r="C26" s="248">
        <f>IF(B26=0, -5, "0")</f>
        <v>-5</v>
      </c>
      <c r="D26" s="222" t="s">
        <v>425</v>
      </c>
      <c r="E26" s="222" t="s">
        <v>515</v>
      </c>
      <c r="F26" s="221"/>
    </row>
    <row r="27" spans="1:6" ht="49.5" x14ac:dyDescent="0.3">
      <c r="A27" s="41" t="s">
        <v>99</v>
      </c>
      <c r="B27" s="221">
        <v>2</v>
      </c>
      <c r="C27" s="221"/>
      <c r="D27" s="222" t="s">
        <v>422</v>
      </c>
      <c r="E27" s="221"/>
      <c r="F27" s="221"/>
    </row>
    <row r="28" spans="1:6" x14ac:dyDescent="0.3">
      <c r="A28" s="41" t="s">
        <v>327</v>
      </c>
      <c r="B28" s="221">
        <v>1</v>
      </c>
      <c r="C28" s="221"/>
      <c r="D28" s="222" t="s">
        <v>423</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2" t="s">
        <v>38</v>
      </c>
      <c r="B32" s="293"/>
      <c r="C32" s="294"/>
      <c r="D32" s="125">
        <f>SUM(B26:C31)</f>
        <v>4</v>
      </c>
    </row>
    <row r="33" spans="1:6" x14ac:dyDescent="0.3">
      <c r="A33" s="292" t="s">
        <v>342</v>
      </c>
      <c r="B33" s="293"/>
      <c r="C33" s="294"/>
      <c r="D33" s="65">
        <f>D32/(COUNT(B26:C31)*2)</f>
        <v>0.2857142857142857</v>
      </c>
    </row>
    <row r="34" spans="1:6" s="50" customFormat="1" x14ac:dyDescent="0.3">
      <c r="A34" s="54"/>
      <c r="B34" s="55"/>
      <c r="C34" s="55"/>
      <c r="D34" s="56"/>
    </row>
    <row r="35" spans="1:6" s="50" customFormat="1" ht="19.5" x14ac:dyDescent="0.4">
      <c r="A35" s="301" t="s">
        <v>246</v>
      </c>
      <c r="B35" s="302"/>
      <c r="C35" s="302"/>
      <c r="D35" s="302"/>
      <c r="E35" s="302"/>
      <c r="F35" s="302"/>
    </row>
    <row r="36" spans="1:6" s="50" customFormat="1" ht="50.25" x14ac:dyDescent="0.35">
      <c r="A36" s="76" t="s">
        <v>107</v>
      </c>
      <c r="B36" s="221">
        <v>2</v>
      </c>
      <c r="C36" s="248" t="str">
        <f>IF(B36=0, -5, "0")</f>
        <v>0</v>
      </c>
      <c r="D36" s="222" t="s">
        <v>530</v>
      </c>
      <c r="E36" s="221"/>
      <c r="F36" s="221"/>
    </row>
    <row r="37" spans="1:6" s="50" customFormat="1" ht="15" customHeight="1" x14ac:dyDescent="0.3">
      <c r="A37" s="41" t="s">
        <v>264</v>
      </c>
      <c r="B37" s="221">
        <v>2</v>
      </c>
      <c r="C37" s="221"/>
      <c r="D37" s="240" t="s">
        <v>421</v>
      </c>
      <c r="E37" s="221"/>
      <c r="F37" s="221"/>
    </row>
    <row r="38" spans="1:6" s="50" customFormat="1" hidden="1" x14ac:dyDescent="0.3">
      <c r="A38" s="41" t="s">
        <v>328</v>
      </c>
      <c r="B38" s="221">
        <v>2</v>
      </c>
      <c r="C38" s="221"/>
      <c r="D38" s="222"/>
      <c r="E38" s="221"/>
      <c r="F38" s="221"/>
    </row>
    <row r="39" spans="1:6" s="50" customFormat="1" ht="52.5" customHeight="1" x14ac:dyDescent="0.3">
      <c r="A39" s="41" t="s">
        <v>91</v>
      </c>
      <c r="B39" s="221">
        <v>1</v>
      </c>
      <c r="C39" s="221"/>
      <c r="D39" s="240" t="s">
        <v>516</v>
      </c>
      <c r="E39" s="221"/>
      <c r="F39" s="221"/>
    </row>
    <row r="40" spans="1:6" s="50" customFormat="1" x14ac:dyDescent="0.3">
      <c r="A40" s="41" t="s">
        <v>340</v>
      </c>
      <c r="B40" s="221">
        <v>2</v>
      </c>
      <c r="C40" s="221"/>
      <c r="D40" s="225"/>
      <c r="E40" s="221"/>
      <c r="F40" s="221"/>
    </row>
    <row r="41" spans="1:6" s="50" customFormat="1" x14ac:dyDescent="0.3">
      <c r="A41" s="292" t="s">
        <v>38</v>
      </c>
      <c r="B41" s="293"/>
      <c r="C41" s="294"/>
      <c r="D41" s="125">
        <f>SUM(B36:C40)</f>
        <v>9</v>
      </c>
      <c r="E41" s="37"/>
      <c r="F41" s="37"/>
    </row>
    <row r="42" spans="1:6" s="50" customFormat="1" x14ac:dyDescent="0.3">
      <c r="A42" s="292" t="s">
        <v>342</v>
      </c>
      <c r="B42" s="293"/>
      <c r="C42" s="294"/>
      <c r="D42" s="65">
        <f>D41/(COUNT(B36:C40)*2)</f>
        <v>0.9</v>
      </c>
      <c r="E42" s="37"/>
      <c r="F42" s="37"/>
    </row>
    <row r="43" spans="1:6" s="50" customFormat="1" x14ac:dyDescent="0.3">
      <c r="A43" s="90"/>
      <c r="B43" s="91"/>
      <c r="C43" s="91"/>
      <c r="D43" s="92"/>
    </row>
    <row r="44" spans="1:6" ht="19.5" x14ac:dyDescent="0.4">
      <c r="A44" s="307" t="s">
        <v>21</v>
      </c>
      <c r="B44" s="308"/>
      <c r="C44" s="308"/>
      <c r="D44" s="308"/>
      <c r="E44" s="308"/>
      <c r="F44" s="308"/>
    </row>
    <row r="45" spans="1:6" x14ac:dyDescent="0.3">
      <c r="A45" s="41" t="s">
        <v>317</v>
      </c>
      <c r="B45" s="221">
        <v>2</v>
      </c>
      <c r="C45" s="221"/>
      <c r="D45" s="225"/>
      <c r="E45" s="221"/>
      <c r="F45" s="221"/>
    </row>
    <row r="46" spans="1:6" ht="66" x14ac:dyDescent="0.3">
      <c r="A46" s="41" t="s">
        <v>92</v>
      </c>
      <c r="B46" s="221">
        <v>1</v>
      </c>
      <c r="C46" s="221"/>
      <c r="D46" s="222" t="s">
        <v>517</v>
      </c>
      <c r="E46" s="221"/>
      <c r="F46" s="221"/>
    </row>
    <row r="47" spans="1:6" ht="33" x14ac:dyDescent="0.3">
      <c r="A47" s="41" t="s">
        <v>262</v>
      </c>
      <c r="B47" s="221">
        <v>1</v>
      </c>
      <c r="C47" s="221"/>
      <c r="D47" s="222" t="s">
        <v>472</v>
      </c>
      <c r="E47" s="221"/>
      <c r="F47" s="221"/>
    </row>
    <row r="48" spans="1:6" ht="33" x14ac:dyDescent="0.3">
      <c r="A48" s="41" t="s">
        <v>24</v>
      </c>
      <c r="B48" s="221">
        <v>1</v>
      </c>
      <c r="C48" s="221"/>
      <c r="D48" s="222" t="s">
        <v>473</v>
      </c>
      <c r="E48" s="221"/>
      <c r="F48" s="221"/>
    </row>
    <row r="49" spans="1:6" x14ac:dyDescent="0.3">
      <c r="A49" s="41" t="s">
        <v>93</v>
      </c>
      <c r="B49" s="221">
        <v>2</v>
      </c>
      <c r="C49" s="221"/>
      <c r="D49" s="222"/>
      <c r="E49" s="221"/>
      <c r="F49" s="221"/>
    </row>
    <row r="50" spans="1:6" ht="18" x14ac:dyDescent="0.35">
      <c r="A50" s="76" t="s">
        <v>343</v>
      </c>
      <c r="B50" s="221" t="s">
        <v>34</v>
      </c>
      <c r="C50" s="248" t="str">
        <f>IF(B50=0, -5, "0")</f>
        <v>0</v>
      </c>
      <c r="D50" s="225"/>
      <c r="E50" s="221"/>
      <c r="F50" s="221"/>
    </row>
    <row r="51" spans="1:6" x14ac:dyDescent="0.3">
      <c r="A51" s="292" t="s">
        <v>38</v>
      </c>
      <c r="B51" s="293"/>
      <c r="C51" s="294"/>
      <c r="D51" s="125">
        <f>SUM(B45:C50)</f>
        <v>7</v>
      </c>
    </row>
    <row r="52" spans="1:6" x14ac:dyDescent="0.3">
      <c r="A52" s="292" t="s">
        <v>342</v>
      </c>
      <c r="B52" s="293"/>
      <c r="C52" s="294"/>
      <c r="D52" s="65">
        <f>D51/(COUNT(B45:C50)*2)</f>
        <v>0.7</v>
      </c>
    </row>
    <row r="53" spans="1:6" s="50" customFormat="1" x14ac:dyDescent="0.3">
      <c r="A53" s="54"/>
      <c r="B53" s="55"/>
      <c r="C53" s="55"/>
      <c r="D53" s="56"/>
    </row>
    <row r="54" spans="1:6" ht="19.5" x14ac:dyDescent="0.4">
      <c r="A54" s="301" t="s">
        <v>8</v>
      </c>
      <c r="B54" s="302"/>
      <c r="C54" s="302"/>
      <c r="D54" s="302"/>
      <c r="E54" s="302"/>
      <c r="F54" s="302"/>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21.75" customHeight="1"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t="s">
        <v>34</v>
      </c>
      <c r="C61" s="221"/>
      <c r="D61" s="225"/>
      <c r="E61" s="221"/>
      <c r="F61" s="221"/>
    </row>
    <row r="62" spans="1:6" x14ac:dyDescent="0.3">
      <c r="A62" s="292" t="s">
        <v>38</v>
      </c>
      <c r="B62" s="293"/>
      <c r="C62" s="294"/>
      <c r="D62" s="125">
        <f>SUM(B55:C61)</f>
        <v>12</v>
      </c>
    </row>
    <row r="63" spans="1:6" x14ac:dyDescent="0.3">
      <c r="A63" s="292" t="s">
        <v>342</v>
      </c>
      <c r="B63" s="293"/>
      <c r="C63" s="294"/>
      <c r="D63" s="65">
        <f>D62/(COUNT(B55:C61)*2)</f>
        <v>1</v>
      </c>
    </row>
    <row r="64" spans="1:6" s="50" customFormat="1" x14ac:dyDescent="0.3">
      <c r="A64" s="54"/>
      <c r="B64" s="55"/>
      <c r="C64" s="55"/>
      <c r="D64" s="56"/>
    </row>
    <row r="65" spans="1:6" ht="19.5" x14ac:dyDescent="0.4">
      <c r="A65" s="301" t="s">
        <v>143</v>
      </c>
      <c r="B65" s="302"/>
      <c r="C65" s="302"/>
      <c r="D65" s="302"/>
      <c r="E65" s="302"/>
      <c r="F65" s="302"/>
    </row>
    <row r="66" spans="1:6" ht="19.5" x14ac:dyDescent="0.4">
      <c r="A66" s="41" t="s">
        <v>318</v>
      </c>
      <c r="B66" s="227">
        <v>2</v>
      </c>
      <c r="C66" s="228"/>
      <c r="D66" s="229"/>
      <c r="E66" s="229"/>
      <c r="F66" s="221"/>
    </row>
    <row r="67" spans="1:6" ht="133.5" x14ac:dyDescent="0.4">
      <c r="A67" s="41" t="s">
        <v>319</v>
      </c>
      <c r="B67" s="227">
        <v>0</v>
      </c>
      <c r="C67" s="228"/>
      <c r="D67" s="222" t="s">
        <v>466</v>
      </c>
      <c r="E67" s="222" t="s">
        <v>465</v>
      </c>
      <c r="F67" s="221"/>
    </row>
    <row r="68" spans="1:6" ht="19.5" x14ac:dyDescent="0.4">
      <c r="A68" s="41" t="s">
        <v>340</v>
      </c>
      <c r="B68" s="227">
        <v>2</v>
      </c>
      <c r="C68" s="228"/>
      <c r="D68" s="230"/>
      <c r="E68" s="230"/>
      <c r="F68" s="221"/>
    </row>
    <row r="69" spans="1:6" ht="91.5" customHeight="1" x14ac:dyDescent="0.4">
      <c r="A69" s="48" t="s">
        <v>285</v>
      </c>
      <c r="B69" s="227">
        <v>1</v>
      </c>
      <c r="C69" s="228"/>
      <c r="D69" s="222" t="s">
        <v>531</v>
      </c>
      <c r="E69" s="230"/>
      <c r="F69" s="221"/>
    </row>
    <row r="70" spans="1:6" ht="34.5" x14ac:dyDescent="0.4">
      <c r="A70" s="41" t="s">
        <v>93</v>
      </c>
      <c r="B70" s="227">
        <v>2</v>
      </c>
      <c r="C70" s="228"/>
      <c r="D70" s="222" t="s">
        <v>464</v>
      </c>
      <c r="E70" s="230"/>
      <c r="F70" s="221"/>
    </row>
    <row r="71" spans="1:6" ht="51" x14ac:dyDescent="0.4">
      <c r="A71" s="41" t="s">
        <v>336</v>
      </c>
      <c r="B71" s="227">
        <v>1</v>
      </c>
      <c r="C71" s="228"/>
      <c r="D71" s="222" t="s">
        <v>463</v>
      </c>
      <c r="E71" s="226"/>
      <c r="F71" s="221"/>
    </row>
    <row r="72" spans="1:6" ht="19.5" x14ac:dyDescent="0.4">
      <c r="A72" s="41" t="s">
        <v>103</v>
      </c>
      <c r="B72" s="227">
        <v>2</v>
      </c>
      <c r="C72" s="228"/>
      <c r="D72" s="221"/>
      <c r="E72" s="221"/>
      <c r="F72" s="221"/>
    </row>
    <row r="73" spans="1:6" ht="33" x14ac:dyDescent="0.3">
      <c r="A73" s="48" t="s">
        <v>345</v>
      </c>
      <c r="B73" s="227">
        <v>0</v>
      </c>
      <c r="C73" s="221"/>
      <c r="D73" s="222" t="s">
        <v>440</v>
      </c>
      <c r="E73" s="222" t="s">
        <v>441</v>
      </c>
      <c r="F73" s="221"/>
    </row>
    <row r="74" spans="1:6" ht="20.25" customHeight="1"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83.25" x14ac:dyDescent="0.35">
      <c r="A76" s="89" t="s">
        <v>332</v>
      </c>
      <c r="B76" s="227">
        <v>1</v>
      </c>
      <c r="C76" s="248" t="str">
        <f>IF(B76=0, -5, "0")</f>
        <v>0</v>
      </c>
      <c r="D76" s="222" t="s">
        <v>518</v>
      </c>
      <c r="E76" s="232"/>
      <c r="F76" s="221"/>
    </row>
    <row r="77" spans="1:6" s="50" customFormat="1" ht="33" x14ac:dyDescent="0.3">
      <c r="A77" s="49" t="s">
        <v>263</v>
      </c>
      <c r="B77" s="227">
        <v>0</v>
      </c>
      <c r="C77" s="233"/>
      <c r="D77" s="222" t="s">
        <v>461</v>
      </c>
      <c r="E77" s="222" t="s">
        <v>462</v>
      </c>
      <c r="F77" s="233"/>
    </row>
    <row r="78" spans="1:6" ht="33" x14ac:dyDescent="0.3">
      <c r="A78" s="41" t="s">
        <v>198</v>
      </c>
      <c r="B78" s="227">
        <v>1</v>
      </c>
      <c r="C78" s="221"/>
      <c r="D78" s="222" t="s">
        <v>468</v>
      </c>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ht="33" x14ac:dyDescent="0.3">
      <c r="A82" s="41" t="s">
        <v>94</v>
      </c>
      <c r="B82" s="227">
        <v>1</v>
      </c>
      <c r="C82" s="221"/>
      <c r="D82" s="222" t="s">
        <v>467</v>
      </c>
      <c r="E82" s="235"/>
      <c r="F82" s="221"/>
    </row>
    <row r="83" spans="1:6" x14ac:dyDescent="0.3">
      <c r="A83" s="292" t="s">
        <v>38</v>
      </c>
      <c r="B83" s="293"/>
      <c r="C83" s="294"/>
      <c r="D83" s="125">
        <f>SUM(B66:C82)</f>
        <v>23</v>
      </c>
    </row>
    <row r="84" spans="1:6" x14ac:dyDescent="0.3">
      <c r="A84" s="292" t="s">
        <v>342</v>
      </c>
      <c r="B84" s="293"/>
      <c r="C84" s="294"/>
      <c r="D84" s="65">
        <f>D83/(COUNT(B66:C82)*2)</f>
        <v>0.67647058823529416</v>
      </c>
    </row>
    <row r="85" spans="1:6" s="50" customFormat="1" x14ac:dyDescent="0.3">
      <c r="A85" s="54"/>
      <c r="B85" s="55"/>
      <c r="C85" s="55"/>
      <c r="D85" s="56"/>
    </row>
    <row r="86" spans="1:6" ht="19.5" x14ac:dyDescent="0.4">
      <c r="A86" s="301" t="s">
        <v>237</v>
      </c>
      <c r="B86" s="302"/>
      <c r="C86" s="302"/>
      <c r="D86" s="302"/>
      <c r="E86" s="302"/>
      <c r="F86" s="302"/>
    </row>
    <row r="87" spans="1:6" ht="67.5" x14ac:dyDescent="0.4">
      <c r="A87" s="93" t="s">
        <v>320</v>
      </c>
      <c r="B87" s="237">
        <v>1</v>
      </c>
      <c r="C87" s="228"/>
      <c r="D87" s="222" t="s">
        <v>444</v>
      </c>
      <c r="E87" s="222"/>
      <c r="F87" s="221"/>
    </row>
    <row r="88" spans="1:6" ht="40.5" customHeight="1" x14ac:dyDescent="0.4">
      <c r="A88" s="41" t="s">
        <v>319</v>
      </c>
      <c r="B88" s="237">
        <v>2</v>
      </c>
      <c r="C88" s="228"/>
      <c r="D88" s="222" t="s">
        <v>519</v>
      </c>
      <c r="E88" s="221"/>
      <c r="F88" s="221"/>
    </row>
    <row r="89" spans="1:6" ht="19.5" x14ac:dyDescent="0.4">
      <c r="A89" s="41" t="s">
        <v>347</v>
      </c>
      <c r="B89" s="237">
        <v>2</v>
      </c>
      <c r="C89" s="228"/>
      <c r="D89" s="234"/>
      <c r="E89" s="221"/>
      <c r="F89" s="221"/>
    </row>
    <row r="90" spans="1:6" ht="18" customHeight="1"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50.25" x14ac:dyDescent="0.35">
      <c r="A93" s="76" t="s">
        <v>266</v>
      </c>
      <c r="B93" s="237">
        <v>2</v>
      </c>
      <c r="C93" s="238" t="str">
        <f>IF(B93=0, -5, "0")</f>
        <v>0</v>
      </c>
      <c r="D93" s="222" t="s">
        <v>445</v>
      </c>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1</v>
      </c>
      <c r="C96" s="221"/>
      <c r="D96" s="222" t="s">
        <v>520</v>
      </c>
      <c r="E96" s="221"/>
      <c r="F96" s="221"/>
    </row>
    <row r="97" spans="1:6" ht="49.5" x14ac:dyDescent="0.3">
      <c r="A97" s="41" t="s">
        <v>147</v>
      </c>
      <c r="B97" s="237" t="s">
        <v>34</v>
      </c>
      <c r="C97" s="221"/>
      <c r="D97" s="222" t="s">
        <v>532</v>
      </c>
      <c r="E97" s="221"/>
      <c r="F97" s="221"/>
    </row>
    <row r="98" spans="1:6" ht="25.5" customHeight="1"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2" t="s">
        <v>38</v>
      </c>
      <c r="B101" s="293"/>
      <c r="C101" s="294"/>
      <c r="D101" s="125">
        <f>SUM(B87:C100)</f>
        <v>24</v>
      </c>
    </row>
    <row r="102" spans="1:6" x14ac:dyDescent="0.3">
      <c r="A102" s="292" t="s">
        <v>342</v>
      </c>
      <c r="B102" s="293"/>
      <c r="C102" s="294"/>
      <c r="D102" s="65">
        <f>D101/(COUNT(B87:C100)*2)</f>
        <v>0.92307692307692313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1" t="s">
        <v>238</v>
      </c>
      <c r="B105" s="302"/>
      <c r="C105" s="302"/>
      <c r="D105" s="302"/>
      <c r="E105" s="302"/>
      <c r="F105" s="302"/>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21" customHeight="1" x14ac:dyDescent="0.4">
      <c r="A110" s="49" t="s">
        <v>286</v>
      </c>
      <c r="B110" s="237">
        <v>2</v>
      </c>
      <c r="C110" s="228"/>
      <c r="D110" s="234"/>
      <c r="E110" s="221"/>
      <c r="F110" s="221"/>
    </row>
    <row r="111" spans="1:6" s="50" customFormat="1" ht="26.25" customHeight="1" x14ac:dyDescent="0.35">
      <c r="A111" s="89" t="s">
        <v>261</v>
      </c>
      <c r="B111" s="237">
        <v>2</v>
      </c>
      <c r="C111" s="248" t="str">
        <f>IF(B111=0, -5, "0")</f>
        <v>0</v>
      </c>
      <c r="D111" s="239"/>
      <c r="E111" s="221"/>
      <c r="F111" s="221"/>
    </row>
    <row r="112" spans="1:6" s="50" customFormat="1" x14ac:dyDescent="0.3">
      <c r="A112" s="49" t="s">
        <v>182</v>
      </c>
      <c r="B112" s="237">
        <v>1</v>
      </c>
      <c r="C112" s="221"/>
      <c r="D112" s="222" t="s">
        <v>521</v>
      </c>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t="s">
        <v>522</v>
      </c>
      <c r="E115" s="221"/>
      <c r="F115" s="233"/>
    </row>
    <row r="116" spans="1:6" s="50" customFormat="1" x14ac:dyDescent="0.3">
      <c r="A116" s="94" t="s">
        <v>263</v>
      </c>
      <c r="B116" s="237">
        <v>2</v>
      </c>
      <c r="C116" s="221"/>
      <c r="D116" s="234"/>
      <c r="E116" s="221"/>
      <c r="F116" s="221"/>
    </row>
    <row r="117" spans="1:6" s="50" customFormat="1" x14ac:dyDescent="0.3">
      <c r="A117" s="292" t="s">
        <v>38</v>
      </c>
      <c r="B117" s="293"/>
      <c r="C117" s="294"/>
      <c r="D117" s="125">
        <f>SUM(B106:C116)</f>
        <v>21</v>
      </c>
      <c r="E117" s="37"/>
      <c r="F117" s="37"/>
    </row>
    <row r="118" spans="1:6" s="50" customFormat="1" x14ac:dyDescent="0.3">
      <c r="A118" s="292" t="s">
        <v>342</v>
      </c>
      <c r="B118" s="293"/>
      <c r="C118" s="294"/>
      <c r="D118" s="65">
        <f>D117/(COUNT(B106:C116)*2)</f>
        <v>0.95454545454545459</v>
      </c>
      <c r="E118" s="37"/>
      <c r="F118" s="37"/>
    </row>
    <row r="119" spans="1:6" s="50" customFormat="1" x14ac:dyDescent="0.3">
      <c r="A119" s="54"/>
      <c r="B119" s="55"/>
      <c r="C119" s="55"/>
      <c r="D119" s="56"/>
    </row>
    <row r="120" spans="1:6" ht="19.5" x14ac:dyDescent="0.4">
      <c r="A120" s="301" t="s">
        <v>208</v>
      </c>
      <c r="B120" s="302"/>
      <c r="C120" s="302"/>
      <c r="D120" s="302"/>
      <c r="E120" s="302"/>
      <c r="F120" s="302"/>
    </row>
    <row r="121" spans="1:6" ht="117.75" customHeight="1" x14ac:dyDescent="0.3">
      <c r="A121" s="87" t="s">
        <v>322</v>
      </c>
      <c r="B121" s="238">
        <v>0</v>
      </c>
      <c r="C121" s="221"/>
      <c r="D121" s="240" t="s">
        <v>533</v>
      </c>
      <c r="E121" s="240" t="s">
        <v>429</v>
      </c>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33" x14ac:dyDescent="0.4">
      <c r="A125" s="41" t="s">
        <v>339</v>
      </c>
      <c r="B125" s="238">
        <v>1</v>
      </c>
      <c r="C125" s="228"/>
      <c r="D125" s="240" t="s">
        <v>534</v>
      </c>
      <c r="E125" s="229"/>
      <c r="F125" s="221"/>
    </row>
    <row r="126" spans="1:6" ht="22.5" customHeight="1" x14ac:dyDescent="0.35">
      <c r="A126" s="83" t="s">
        <v>239</v>
      </c>
      <c r="B126" s="238">
        <v>2</v>
      </c>
      <c r="C126" s="249" t="str">
        <f>IF(B126=0, -5, "0")</f>
        <v>0</v>
      </c>
      <c r="D126" s="234"/>
      <c r="E126" s="229"/>
      <c r="F126" s="221"/>
    </row>
    <row r="127" spans="1:6" ht="20.25" customHeight="1" x14ac:dyDescent="0.35">
      <c r="A127" s="76" t="s">
        <v>267</v>
      </c>
      <c r="B127" s="238">
        <v>2</v>
      </c>
      <c r="C127" s="249" t="str">
        <f>IF(B127=0, -5, "0")</f>
        <v>0</v>
      </c>
      <c r="D127" s="222" t="s">
        <v>430</v>
      </c>
      <c r="E127" s="222"/>
      <c r="F127" s="221"/>
    </row>
    <row r="128" spans="1:6" x14ac:dyDescent="0.3">
      <c r="A128" s="48" t="s">
        <v>183</v>
      </c>
      <c r="B128" s="238">
        <v>2</v>
      </c>
      <c r="C128" s="241"/>
      <c r="D128" s="222"/>
      <c r="E128" s="222"/>
      <c r="F128" s="221"/>
    </row>
    <row r="129" spans="1:6" ht="20.25" customHeight="1"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2" t="s">
        <v>38</v>
      </c>
      <c r="B132" s="293"/>
      <c r="C132" s="294"/>
      <c r="D132" s="125">
        <f>SUM(B121:C131)</f>
        <v>19</v>
      </c>
    </row>
    <row r="133" spans="1:6" x14ac:dyDescent="0.3">
      <c r="A133" s="292" t="s">
        <v>342</v>
      </c>
      <c r="B133" s="293"/>
      <c r="C133" s="294"/>
      <c r="D133" s="63">
        <f>D132/(COUNT(B121:C131)*2)</f>
        <v>0.86363636363636365</v>
      </c>
    </row>
    <row r="134" spans="1:6" s="50" customFormat="1" x14ac:dyDescent="0.3">
      <c r="A134" s="54"/>
      <c r="B134" s="55"/>
      <c r="C134" s="55"/>
      <c r="D134" s="61"/>
    </row>
    <row r="135" spans="1:6" ht="24.75" customHeight="1" x14ac:dyDescent="0.4">
      <c r="A135" s="301" t="s">
        <v>78</v>
      </c>
      <c r="B135" s="302"/>
      <c r="C135" s="302"/>
      <c r="D135" s="302"/>
      <c r="E135" s="302"/>
      <c r="F135" s="302"/>
    </row>
    <row r="136" spans="1:6" ht="19.5" x14ac:dyDescent="0.4">
      <c r="A136" s="51" t="s">
        <v>349</v>
      </c>
      <c r="B136" s="237">
        <v>2</v>
      </c>
      <c r="C136" s="228"/>
      <c r="D136" s="230"/>
      <c r="E136" s="221"/>
      <c r="F136" s="221"/>
    </row>
    <row r="137" spans="1:6" ht="50.25" x14ac:dyDescent="0.35">
      <c r="A137" s="76" t="s">
        <v>140</v>
      </c>
      <c r="B137" s="237">
        <v>0</v>
      </c>
      <c r="C137" s="250">
        <f>IF(B137=0, -5, "0")</f>
        <v>-5</v>
      </c>
      <c r="D137" s="222" t="s">
        <v>434</v>
      </c>
      <c r="E137" s="222" t="s">
        <v>523</v>
      </c>
      <c r="F137" s="221"/>
    </row>
    <row r="138" spans="1:6" x14ac:dyDescent="0.3">
      <c r="A138" s="49" t="s">
        <v>324</v>
      </c>
      <c r="B138" s="237">
        <v>2</v>
      </c>
      <c r="C138" s="222"/>
      <c r="D138" s="222"/>
      <c r="E138" s="221"/>
      <c r="F138" s="221"/>
    </row>
    <row r="139" spans="1:6" ht="48.75" customHeight="1" x14ac:dyDescent="0.3">
      <c r="A139" s="95" t="s">
        <v>325</v>
      </c>
      <c r="B139" s="237">
        <v>1</v>
      </c>
      <c r="C139" s="222"/>
      <c r="D139" s="222" t="s">
        <v>474</v>
      </c>
      <c r="E139" s="222" t="s">
        <v>453</v>
      </c>
      <c r="F139" s="221"/>
    </row>
    <row r="140" spans="1:6" s="50" customFormat="1" ht="23.25" customHeight="1" x14ac:dyDescent="0.3">
      <c r="A140" s="49" t="s">
        <v>350</v>
      </c>
      <c r="B140" s="237">
        <v>2</v>
      </c>
      <c r="C140" s="244"/>
      <c r="D140" s="259"/>
      <c r="E140" s="244"/>
      <c r="F140" s="233"/>
    </row>
    <row r="141" spans="1:6" x14ac:dyDescent="0.3">
      <c r="A141" s="51" t="s">
        <v>331</v>
      </c>
      <c r="B141" s="237">
        <v>2</v>
      </c>
      <c r="C141" s="222"/>
      <c r="D141" s="225"/>
      <c r="E141" s="221"/>
      <c r="F141" s="221"/>
    </row>
    <row r="142" spans="1:6" ht="33" x14ac:dyDescent="0.3">
      <c r="A142" s="51" t="s">
        <v>351</v>
      </c>
      <c r="B142" s="237">
        <v>1</v>
      </c>
      <c r="C142" s="222"/>
      <c r="D142" s="222" t="s">
        <v>452</v>
      </c>
      <c r="E142" s="221"/>
      <c r="F142" s="221"/>
    </row>
    <row r="143" spans="1:6" ht="33.75" x14ac:dyDescent="0.35">
      <c r="A143" s="76" t="s">
        <v>268</v>
      </c>
      <c r="B143" s="237">
        <v>2</v>
      </c>
      <c r="C143" s="250" t="str">
        <f>IF(B143=0, -5, "0")</f>
        <v>0</v>
      </c>
      <c r="D143" s="222" t="s">
        <v>435</v>
      </c>
      <c r="E143" s="221"/>
      <c r="F143" s="221"/>
    </row>
    <row r="144" spans="1:6" ht="18" x14ac:dyDescent="0.35">
      <c r="A144" s="76" t="s">
        <v>218</v>
      </c>
      <c r="B144" s="237">
        <v>2</v>
      </c>
      <c r="C144" s="250" t="str">
        <f>IF(B144=0, -5, "0")</f>
        <v>0</v>
      </c>
      <c r="D144" s="222" t="s">
        <v>522</v>
      </c>
      <c r="E144" s="221"/>
      <c r="F144" s="221"/>
    </row>
    <row r="145" spans="1:6" ht="33" x14ac:dyDescent="0.3">
      <c r="A145" s="51" t="s">
        <v>104</v>
      </c>
      <c r="B145" s="237">
        <v>1</v>
      </c>
      <c r="C145" s="222"/>
      <c r="D145" s="222" t="s">
        <v>451</v>
      </c>
      <c r="E145" s="221"/>
      <c r="F145" s="221"/>
    </row>
    <row r="146" spans="1:6" ht="66" x14ac:dyDescent="0.3">
      <c r="A146" s="93" t="s">
        <v>240</v>
      </c>
      <c r="B146" s="237">
        <v>0</v>
      </c>
      <c r="C146" s="222"/>
      <c r="D146" s="222" t="s">
        <v>432</v>
      </c>
      <c r="E146" s="222" t="s">
        <v>433</v>
      </c>
      <c r="F146" s="221"/>
    </row>
    <row r="147" spans="1:6" x14ac:dyDescent="0.3">
      <c r="A147" s="41" t="s">
        <v>352</v>
      </c>
      <c r="B147" s="237">
        <v>2</v>
      </c>
      <c r="C147" s="222"/>
      <c r="D147" s="243"/>
      <c r="E147" s="221"/>
      <c r="F147" s="221"/>
    </row>
    <row r="148" spans="1:6" x14ac:dyDescent="0.3">
      <c r="A148" s="292" t="s">
        <v>38</v>
      </c>
      <c r="B148" s="293"/>
      <c r="C148" s="294"/>
      <c r="D148" s="125">
        <f>SUM(B136:C147)</f>
        <v>12</v>
      </c>
    </row>
    <row r="149" spans="1:6" x14ac:dyDescent="0.3">
      <c r="A149" s="292" t="s">
        <v>342</v>
      </c>
      <c r="B149" s="293"/>
      <c r="C149" s="294"/>
      <c r="D149" s="65">
        <f>D148/(COUNT(B136:C147)*2)</f>
        <v>0.46153846153846156</v>
      </c>
    </row>
    <row r="150" spans="1:6" s="50" customFormat="1" x14ac:dyDescent="0.3">
      <c r="A150" s="54"/>
      <c r="B150" s="55"/>
      <c r="C150" s="55"/>
      <c r="D150" s="56"/>
    </row>
    <row r="151" spans="1:6" ht="19.5" x14ac:dyDescent="0.4">
      <c r="A151" s="301" t="s">
        <v>243</v>
      </c>
      <c r="B151" s="302"/>
      <c r="C151" s="302"/>
      <c r="D151" s="302"/>
      <c r="E151" s="302"/>
      <c r="F151" s="302"/>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33.75" x14ac:dyDescent="0.35">
      <c r="A154" s="76" t="s">
        <v>353</v>
      </c>
      <c r="B154" s="221">
        <v>1</v>
      </c>
      <c r="C154" s="248" t="str">
        <f>IF(B154=0, -5, "0")</f>
        <v>0</v>
      </c>
      <c r="D154" s="222" t="s">
        <v>428</v>
      </c>
      <c r="E154" s="221"/>
      <c r="F154" s="221"/>
    </row>
    <row r="155" spans="1:6" ht="18" x14ac:dyDescent="0.35">
      <c r="A155" s="76" t="s">
        <v>354</v>
      </c>
      <c r="B155" s="221">
        <v>2</v>
      </c>
      <c r="C155" s="248" t="str">
        <f>IF(B155=0, -5, "0")</f>
        <v>0</v>
      </c>
      <c r="D155" s="222"/>
      <c r="E155" s="221"/>
      <c r="F155" s="221"/>
    </row>
    <row r="156" spans="1:6" ht="33.75" x14ac:dyDescent="0.35">
      <c r="A156" s="76" t="s">
        <v>355</v>
      </c>
      <c r="B156" s="221">
        <v>1</v>
      </c>
      <c r="C156" s="248" t="str">
        <f>IF(B156=0, -5, "0")</f>
        <v>0</v>
      </c>
      <c r="D156" s="222" t="s">
        <v>535</v>
      </c>
      <c r="E156" s="221"/>
      <c r="F156" s="221"/>
    </row>
    <row r="157" spans="1:6" ht="66" x14ac:dyDescent="0.3">
      <c r="A157" s="197" t="s">
        <v>219</v>
      </c>
      <c r="B157" s="221">
        <v>0</v>
      </c>
      <c r="C157" s="221"/>
      <c r="D157" s="245" t="s">
        <v>454</v>
      </c>
      <c r="E157" s="222" t="s">
        <v>455</v>
      </c>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2" t="s">
        <v>38</v>
      </c>
      <c r="B160" s="299"/>
      <c r="C160" s="300"/>
      <c r="D160" s="188">
        <f>SUM(B152:C159)</f>
        <v>12</v>
      </c>
    </row>
    <row r="161" spans="1:6" x14ac:dyDescent="0.3">
      <c r="A161" s="292" t="s">
        <v>342</v>
      </c>
      <c r="B161" s="293"/>
      <c r="C161" s="294"/>
      <c r="D161" s="65">
        <f>D160/(COUNT(B152:C159)*2)</f>
        <v>0.75</v>
      </c>
    </row>
    <row r="162" spans="1:6" s="50" customFormat="1" ht="28.15" customHeight="1" x14ac:dyDescent="0.3">
      <c r="A162" s="54"/>
      <c r="B162" s="55"/>
      <c r="C162" s="57"/>
      <c r="D162" s="58"/>
    </row>
    <row r="163" spans="1:6" ht="19.5" x14ac:dyDescent="0.4">
      <c r="A163" s="301" t="s">
        <v>85</v>
      </c>
      <c r="B163" s="302"/>
      <c r="C163" s="302"/>
      <c r="D163" s="302"/>
      <c r="E163" s="302"/>
      <c r="F163" s="302"/>
    </row>
    <row r="164" spans="1:6" ht="18" x14ac:dyDescent="0.35">
      <c r="A164" s="76" t="s">
        <v>333</v>
      </c>
      <c r="B164" s="221">
        <v>2</v>
      </c>
      <c r="C164" s="248" t="str">
        <f>IF(B164=0, -5, "0")</f>
        <v>0</v>
      </c>
      <c r="D164" s="221"/>
      <c r="E164" s="221"/>
      <c r="F164" s="221"/>
    </row>
    <row r="165" spans="1:6" ht="49.5" x14ac:dyDescent="0.3">
      <c r="A165" s="41" t="s">
        <v>334</v>
      </c>
      <c r="B165" s="221">
        <v>1</v>
      </c>
      <c r="C165" s="221"/>
      <c r="D165" s="222" t="s">
        <v>448</v>
      </c>
      <c r="E165" s="221"/>
      <c r="F165" s="221"/>
    </row>
    <row r="166" spans="1:6" x14ac:dyDescent="0.3">
      <c r="A166" s="87" t="s">
        <v>241</v>
      </c>
      <c r="B166" s="221" t="s">
        <v>34</v>
      </c>
      <c r="C166" s="221"/>
      <c r="D166" s="222"/>
      <c r="E166" s="221"/>
      <c r="F166" s="221"/>
    </row>
    <row r="167" spans="1:6" ht="19.5" customHeight="1" x14ac:dyDescent="0.3">
      <c r="A167" s="41" t="s">
        <v>95</v>
      </c>
      <c r="B167" s="221">
        <v>2</v>
      </c>
      <c r="C167" s="221"/>
      <c r="D167" s="221"/>
      <c r="E167" s="222"/>
      <c r="F167" s="221"/>
    </row>
    <row r="168" spans="1:6" ht="17.25" customHeight="1" x14ac:dyDescent="0.3">
      <c r="A168" s="292" t="s">
        <v>38</v>
      </c>
      <c r="B168" s="293"/>
      <c r="C168" s="294"/>
      <c r="D168" s="125">
        <f>SUM(B164:C167)</f>
        <v>5</v>
      </c>
    </row>
    <row r="169" spans="1:6" x14ac:dyDescent="0.3">
      <c r="A169" s="292" t="s">
        <v>342</v>
      </c>
      <c r="B169" s="293"/>
      <c r="C169" s="294"/>
      <c r="D169" s="65">
        <f>D168/(COUNT(B164:C167)*2)</f>
        <v>0.83333333333333337</v>
      </c>
    </row>
    <row r="170" spans="1:6" s="50" customFormat="1" x14ac:dyDescent="0.3">
      <c r="A170" s="54"/>
      <c r="B170" s="55"/>
      <c r="C170" s="55"/>
      <c r="D170" s="56"/>
    </row>
    <row r="171" spans="1:6" ht="19.5" x14ac:dyDescent="0.4">
      <c r="A171" s="309" t="s">
        <v>17</v>
      </c>
      <c r="B171" s="310"/>
      <c r="C171" s="310"/>
      <c r="D171" s="310"/>
      <c r="E171" s="310"/>
      <c r="F171" s="310"/>
    </row>
    <row r="172" spans="1:6" ht="165" x14ac:dyDescent="0.3">
      <c r="A172" s="48" t="s">
        <v>202</v>
      </c>
      <c r="B172" s="221">
        <v>0</v>
      </c>
      <c r="C172" s="221"/>
      <c r="D172" s="240" t="s">
        <v>525</v>
      </c>
      <c r="E172" s="240" t="s">
        <v>536</v>
      </c>
      <c r="F172" s="221"/>
    </row>
    <row r="173" spans="1:6" ht="36.75" customHeight="1" x14ac:dyDescent="0.3">
      <c r="A173" s="41" t="s">
        <v>96</v>
      </c>
      <c r="B173" s="221">
        <v>1</v>
      </c>
      <c r="C173" s="221"/>
      <c r="D173" s="240" t="s">
        <v>456</v>
      </c>
      <c r="E173" s="221"/>
      <c r="F173" s="221"/>
    </row>
    <row r="174" spans="1:6" ht="32.25" customHeight="1" x14ac:dyDescent="0.3">
      <c r="A174" s="87" t="s">
        <v>220</v>
      </c>
      <c r="B174" s="221">
        <v>1</v>
      </c>
      <c r="C174" s="221"/>
      <c r="D174" s="222" t="s">
        <v>524</v>
      </c>
      <c r="E174" s="221"/>
      <c r="F174" s="221"/>
    </row>
    <row r="175" spans="1:6" x14ac:dyDescent="0.3">
      <c r="A175" s="41" t="s">
        <v>163</v>
      </c>
      <c r="B175" s="221">
        <v>2</v>
      </c>
      <c r="C175" s="221"/>
      <c r="D175" s="222"/>
      <c r="E175" s="222"/>
      <c r="F175" s="221"/>
    </row>
    <row r="176" spans="1:6" x14ac:dyDescent="0.3">
      <c r="A176" s="292" t="s">
        <v>38</v>
      </c>
      <c r="B176" s="293"/>
      <c r="C176" s="294"/>
      <c r="D176" s="125">
        <f>SUM(B172:C175)</f>
        <v>4</v>
      </c>
    </row>
    <row r="177" spans="1:6" x14ac:dyDescent="0.3">
      <c r="A177" s="292" t="s">
        <v>342</v>
      </c>
      <c r="B177" s="293"/>
      <c r="C177" s="294"/>
      <c r="D177" s="65">
        <f>D176/(COUNT(B172:C175)*2)</f>
        <v>0.5</v>
      </c>
    </row>
    <row r="178" spans="1:6" s="50" customFormat="1" x14ac:dyDescent="0.3">
      <c r="A178" s="54"/>
      <c r="B178" s="55"/>
      <c r="C178" s="55"/>
      <c r="D178" s="56"/>
    </row>
    <row r="179" spans="1:6" ht="19.5" x14ac:dyDescent="0.4">
      <c r="A179" s="301" t="s">
        <v>87</v>
      </c>
      <c r="B179" s="302"/>
      <c r="C179" s="302"/>
      <c r="D179" s="302"/>
      <c r="E179" s="302"/>
      <c r="F179" s="302"/>
    </row>
    <row r="180" spans="1:6" ht="33" x14ac:dyDescent="0.3">
      <c r="A180" s="87" t="s">
        <v>364</v>
      </c>
      <c r="B180" s="221">
        <v>0</v>
      </c>
      <c r="C180" s="221"/>
      <c r="D180" s="222" t="s">
        <v>458</v>
      </c>
      <c r="E180" s="222" t="s">
        <v>537</v>
      </c>
      <c r="F180" s="221"/>
    </row>
    <row r="181" spans="1:6" ht="33" x14ac:dyDescent="0.3">
      <c r="A181" s="95" t="s">
        <v>247</v>
      </c>
      <c r="B181" s="221">
        <v>1</v>
      </c>
      <c r="C181" s="221"/>
      <c r="D181" s="222" t="s">
        <v>459</v>
      </c>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ht="33" x14ac:dyDescent="0.3">
      <c r="A184" s="41" t="s">
        <v>356</v>
      </c>
      <c r="B184" s="221">
        <v>1</v>
      </c>
      <c r="C184" s="221"/>
      <c r="D184" s="222" t="s">
        <v>457</v>
      </c>
      <c r="E184" s="221"/>
      <c r="F184" s="221"/>
    </row>
    <row r="185" spans="1:6" x14ac:dyDescent="0.3">
      <c r="A185" s="292" t="s">
        <v>38</v>
      </c>
      <c r="B185" s="293"/>
      <c r="C185" s="294"/>
      <c r="D185" s="125">
        <f>SUM(B180:C184)</f>
        <v>6</v>
      </c>
    </row>
    <row r="186" spans="1:6" x14ac:dyDescent="0.3">
      <c r="A186" s="292" t="s">
        <v>342</v>
      </c>
      <c r="B186" s="293"/>
      <c r="C186" s="294"/>
      <c r="D186" s="65">
        <f>D185/(COUNT(B180:C184)*2)</f>
        <v>0.6</v>
      </c>
    </row>
    <row r="187" spans="1:6" s="50" customFormat="1" x14ac:dyDescent="0.3">
      <c r="A187" s="54"/>
      <c r="B187" s="55"/>
      <c r="C187" s="55"/>
      <c r="D187" s="56"/>
    </row>
    <row r="188" spans="1:6" ht="19.5" x14ac:dyDescent="0.4">
      <c r="A188" s="301" t="s">
        <v>242</v>
      </c>
      <c r="B188" s="302"/>
      <c r="C188" s="302"/>
      <c r="D188" s="302"/>
      <c r="E188" s="302"/>
      <c r="F188" s="302"/>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ht="49.5" x14ac:dyDescent="0.3">
      <c r="A191" s="48" t="s">
        <v>360</v>
      </c>
      <c r="B191" s="221">
        <v>1</v>
      </c>
      <c r="C191" s="221"/>
      <c r="D191" s="222" t="s">
        <v>526</v>
      </c>
      <c r="E191" s="221"/>
      <c r="F191" s="221"/>
    </row>
    <row r="192" spans="1:6" x14ac:dyDescent="0.3">
      <c r="A192" s="96" t="s">
        <v>212</v>
      </c>
      <c r="B192" s="221">
        <v>2</v>
      </c>
      <c r="C192" s="221"/>
      <c r="D192" s="221"/>
      <c r="E192" s="221"/>
      <c r="F192" s="221"/>
    </row>
    <row r="193" spans="1:4" x14ac:dyDescent="0.3">
      <c r="A193" s="292" t="s">
        <v>38</v>
      </c>
      <c r="B193" s="293"/>
      <c r="C193" s="294"/>
      <c r="D193" s="97">
        <f>SUM(B189:C192)</f>
        <v>3</v>
      </c>
    </row>
    <row r="194" spans="1:4" x14ac:dyDescent="0.3">
      <c r="A194" s="292" t="s">
        <v>342</v>
      </c>
      <c r="B194" s="293"/>
      <c r="C194" s="294"/>
      <c r="D194" s="65">
        <f>D193/(COUNT(B189:C192)*2)</f>
        <v>0.75</v>
      </c>
    </row>
    <row r="196" spans="1:4" ht="18" x14ac:dyDescent="0.35">
      <c r="A196" s="121" t="s">
        <v>538</v>
      </c>
      <c r="B196" s="120"/>
      <c r="C196" s="120"/>
      <c r="D196" s="220">
        <v>0.3</v>
      </c>
    </row>
    <row r="197" spans="1:4" ht="22.5" x14ac:dyDescent="0.3">
      <c r="A197" s="71" t="s">
        <v>47</v>
      </c>
      <c r="B197" s="72"/>
      <c r="C197" s="73"/>
      <c r="D197" s="74">
        <f>SUM(D193,D185,D176,D168,D160,D62,D51,D32,D22,D117,D148,D132,D101,D83,D41)</f>
        <v>168</v>
      </c>
    </row>
    <row r="198" spans="1:4" ht="22.5" x14ac:dyDescent="0.3">
      <c r="A198" s="71" t="s">
        <v>378</v>
      </c>
      <c r="B198" s="72"/>
      <c r="C198" s="73"/>
      <c r="D198" s="75">
        <f>D197/(COUNT(B189:C192,B180:C184,B172:C175,B164:C167,B152:C159,B55:C61,B45:C50,B26:C31,B17:C21,B106:C116,B136:C147,B121:C131,B87:C100,B66:C82,B36:C40)*2)</f>
        <v>0.73043478260869565</v>
      </c>
    </row>
  </sheetData>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2" manualBreakCount="2">
    <brk id="64" max="5" man="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490" zoomScaleNormal="100" zoomScaleSheetLayoutView="100" workbookViewId="0">
      <selection activeCell="D499" sqref="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0"/>
      <c r="E1" s="280"/>
      <c r="F1" s="280"/>
      <c r="G1" s="280"/>
      <c r="H1" s="280"/>
      <c r="I1" s="280"/>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1" t="s">
        <v>201</v>
      </c>
      <c r="B7" s="281"/>
      <c r="C7" s="281"/>
      <c r="D7" s="281"/>
      <c r="E7" s="281"/>
      <c r="F7" s="281"/>
      <c r="G7" s="213"/>
      <c r="H7" s="213"/>
      <c r="I7" s="213"/>
    </row>
    <row r="8" spans="1:9" ht="29.25" x14ac:dyDescent="0.5">
      <c r="A8" s="282" t="str">
        <f>'Page de garde'!D18</f>
        <v>Menzah 9</v>
      </c>
      <c r="B8" s="282"/>
      <c r="C8" s="282"/>
      <c r="D8" s="282"/>
      <c r="E8" s="282"/>
      <c r="F8" s="282"/>
      <c r="G8" s="216"/>
      <c r="H8" s="216"/>
      <c r="I8" s="213"/>
    </row>
    <row r="9" spans="1:9" ht="24.75" x14ac:dyDescent="0.5">
      <c r="A9" s="38" t="s">
        <v>44</v>
      </c>
      <c r="B9" s="283" t="s">
        <v>544</v>
      </c>
      <c r="C9" s="283"/>
      <c r="D9" s="283"/>
      <c r="E9" s="283"/>
      <c r="F9" s="283"/>
      <c r="G9" s="216"/>
      <c r="H9" s="216"/>
      <c r="I9" s="213"/>
    </row>
    <row r="10" spans="1:9" ht="24.75" x14ac:dyDescent="0.5">
      <c r="A10" s="39" t="s">
        <v>46</v>
      </c>
      <c r="B10" s="284" t="s">
        <v>545</v>
      </c>
      <c r="C10" s="284"/>
      <c r="D10" s="284"/>
      <c r="E10" s="284"/>
      <c r="F10" s="284"/>
      <c r="G10" s="216"/>
      <c r="H10" s="216"/>
      <c r="I10" s="213"/>
    </row>
    <row r="11" spans="1:9" ht="24.75" x14ac:dyDescent="0.5">
      <c r="A11" s="38" t="s">
        <v>45</v>
      </c>
      <c r="B11" s="279">
        <v>42857</v>
      </c>
      <c r="C11" s="279"/>
      <c r="D11" s="279"/>
      <c r="E11" s="279"/>
      <c r="F11" s="279"/>
      <c r="G11" s="216"/>
      <c r="H11" s="216"/>
      <c r="I11" s="213"/>
    </row>
    <row r="12" spans="1:9" ht="24.75" x14ac:dyDescent="0.5">
      <c r="A12" s="38" t="s">
        <v>276</v>
      </c>
      <c r="B12" s="285">
        <f>D505</f>
        <v>0.89862542955326463</v>
      </c>
      <c r="C12" s="285"/>
      <c r="D12" s="285"/>
      <c r="E12" s="285"/>
      <c r="F12" s="285"/>
      <c r="G12" s="216"/>
      <c r="H12" s="216"/>
      <c r="I12" s="213"/>
    </row>
    <row r="13" spans="1:9" ht="22.5" x14ac:dyDescent="0.45">
      <c r="A13" s="35"/>
      <c r="B13" s="36"/>
      <c r="C13" s="36"/>
      <c r="D13" s="286"/>
      <c r="E13" s="286"/>
      <c r="F13" s="286"/>
      <c r="G13" s="286"/>
      <c r="H13" s="286"/>
      <c r="I13" s="3"/>
    </row>
    <row r="14" spans="1:9" ht="16.5" customHeight="1" x14ac:dyDescent="0.3">
      <c r="A14" s="287" t="s">
        <v>32</v>
      </c>
      <c r="B14" s="288" t="s">
        <v>33</v>
      </c>
      <c r="C14" s="288"/>
      <c r="D14" s="288" t="s">
        <v>48</v>
      </c>
      <c r="E14" s="289" t="s">
        <v>358</v>
      </c>
      <c r="F14" s="288" t="s">
        <v>214</v>
      </c>
      <c r="G14" s="36"/>
      <c r="H14" s="36"/>
    </row>
    <row r="15" spans="1:9" ht="16.5" customHeight="1" x14ac:dyDescent="0.3">
      <c r="A15" s="287"/>
      <c r="B15" s="77" t="s">
        <v>36</v>
      </c>
      <c r="C15" s="77" t="s">
        <v>35</v>
      </c>
      <c r="D15" s="288"/>
      <c r="E15" s="289"/>
      <c r="F15" s="288"/>
      <c r="G15" s="36"/>
      <c r="H15" s="36"/>
    </row>
    <row r="16" spans="1:9" ht="18" x14ac:dyDescent="0.35">
      <c r="A16" s="276" t="s">
        <v>0</v>
      </c>
      <c r="B16" s="276"/>
      <c r="C16" s="276"/>
      <c r="D16" s="276"/>
      <c r="E16" s="276"/>
      <c r="F16" s="276"/>
      <c r="G16" s="36"/>
      <c r="H16" s="36"/>
    </row>
    <row r="17" spans="1:8" ht="18" x14ac:dyDescent="0.3">
      <c r="A17" s="182">
        <f>B11</f>
        <v>42857</v>
      </c>
      <c r="B17" s="36"/>
      <c r="C17" s="36"/>
      <c r="D17" s="36"/>
      <c r="E17" s="36"/>
      <c r="F17" s="36"/>
      <c r="G17" s="36"/>
      <c r="H17" s="36"/>
    </row>
    <row r="18" spans="1:8" ht="18" x14ac:dyDescent="0.25">
      <c r="A18" s="290" t="s">
        <v>1</v>
      </c>
      <c r="B18" s="291"/>
      <c r="C18" s="291"/>
      <c r="D18" s="291"/>
      <c r="E18" s="291"/>
      <c r="F18" s="291"/>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4" t="s">
        <v>18</v>
      </c>
      <c r="B26" s="275"/>
      <c r="C26" s="275"/>
      <c r="D26" s="275"/>
      <c r="E26" s="275"/>
      <c r="F26" s="275"/>
    </row>
    <row r="27" spans="1:8" x14ac:dyDescent="0.25">
      <c r="A27" s="18" t="s">
        <v>2</v>
      </c>
      <c r="B27" s="170">
        <v>2</v>
      </c>
      <c r="C27" s="170"/>
      <c r="D27" s="168"/>
      <c r="E27" s="147"/>
      <c r="F27" s="147"/>
    </row>
    <row r="28" spans="1:8" ht="61.5" x14ac:dyDescent="0.35">
      <c r="A28" s="76" t="s">
        <v>186</v>
      </c>
      <c r="B28" s="170">
        <v>1</v>
      </c>
      <c r="C28" s="217" t="str">
        <f>IF(B28=0, -5, "0")</f>
        <v>0</v>
      </c>
      <c r="D28" s="168" t="s">
        <v>546</v>
      </c>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90" x14ac:dyDescent="0.25">
      <c r="A32" s="169" t="s">
        <v>166</v>
      </c>
      <c r="B32" s="170">
        <v>1</v>
      </c>
      <c r="C32" s="170"/>
      <c r="D32" s="156" t="s">
        <v>547</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16</v>
      </c>
    </row>
    <row r="38" spans="1:7" x14ac:dyDescent="0.25">
      <c r="A38" s="19" t="s">
        <v>37</v>
      </c>
      <c r="B38" s="20"/>
      <c r="C38" s="21"/>
      <c r="D38" s="63">
        <f>D37/(COUNT(B27:C35)*2)</f>
        <v>0.88888888888888884</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0.92307692307692313</v>
      </c>
    </row>
    <row r="42" spans="1:7" x14ac:dyDescent="0.25">
      <c r="A42" s="9"/>
      <c r="B42" s="6"/>
      <c r="C42" s="7"/>
      <c r="D42" s="6"/>
    </row>
    <row r="43" spans="1:7" ht="18" x14ac:dyDescent="0.35">
      <c r="A43" s="276" t="s">
        <v>137</v>
      </c>
      <c r="B43" s="276"/>
      <c r="C43" s="276"/>
      <c r="D43" s="276"/>
      <c r="E43" s="276"/>
      <c r="F43" s="276"/>
    </row>
    <row r="44" spans="1:7" x14ac:dyDescent="0.25">
      <c r="A44" s="183">
        <f>B11</f>
        <v>42857</v>
      </c>
      <c r="B44" s="6"/>
      <c r="C44" s="7"/>
      <c r="D44" s="6"/>
    </row>
    <row r="45" spans="1:7" ht="16.5" x14ac:dyDescent="0.25">
      <c r="A45" s="277" t="s">
        <v>63</v>
      </c>
      <c r="B45" s="278"/>
      <c r="C45" s="278"/>
      <c r="D45" s="278"/>
      <c r="E45" s="278"/>
      <c r="F45" s="278"/>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74" t="s">
        <v>65</v>
      </c>
      <c r="B57" s="275"/>
      <c r="C57" s="275"/>
      <c r="D57" s="275"/>
      <c r="E57" s="275"/>
      <c r="F57" s="275"/>
    </row>
    <row r="58" spans="1:6" x14ac:dyDescent="0.25">
      <c r="A58" s="169" t="s">
        <v>314</v>
      </c>
      <c r="B58" s="170">
        <v>2</v>
      </c>
      <c r="C58" s="170"/>
      <c r="D58" s="168"/>
      <c r="E58" s="147"/>
      <c r="F58" s="147"/>
    </row>
    <row r="59" spans="1:6" x14ac:dyDescent="0.25">
      <c r="A59" s="169" t="s">
        <v>204</v>
      </c>
      <c r="B59" s="170">
        <v>1</v>
      </c>
      <c r="C59" s="171"/>
      <c r="D59" s="162" t="s">
        <v>549</v>
      </c>
      <c r="E59" s="146"/>
      <c r="F59" s="173"/>
    </row>
    <row r="60" spans="1:6" x14ac:dyDescent="0.25">
      <c r="A60" s="24" t="s">
        <v>142</v>
      </c>
      <c r="B60" s="170">
        <v>2</v>
      </c>
      <c r="C60" s="170"/>
      <c r="D60" s="143"/>
      <c r="E60" s="147"/>
      <c r="F60" s="147"/>
    </row>
    <row r="61" spans="1:6" ht="30" x14ac:dyDescent="0.25">
      <c r="A61" s="24" t="s">
        <v>123</v>
      </c>
      <c r="B61" s="170">
        <v>1</v>
      </c>
      <c r="C61" s="170"/>
      <c r="D61" s="143" t="s">
        <v>550</v>
      </c>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ht="60" x14ac:dyDescent="0.25">
      <c r="A68" s="169" t="s">
        <v>116</v>
      </c>
      <c r="B68" s="170">
        <v>0</v>
      </c>
      <c r="C68" s="170"/>
      <c r="D68" s="156" t="s">
        <v>492</v>
      </c>
      <c r="F68" s="147"/>
    </row>
    <row r="69" spans="1:6" ht="60" x14ac:dyDescent="0.25">
      <c r="A69" s="169" t="s">
        <v>117</v>
      </c>
      <c r="B69" s="170">
        <v>1</v>
      </c>
      <c r="C69" s="171"/>
      <c r="D69" s="260" t="s">
        <v>551</v>
      </c>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v>2</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41</v>
      </c>
    </row>
    <row r="82" spans="1:6" x14ac:dyDescent="0.25">
      <c r="A82" s="19" t="s">
        <v>37</v>
      </c>
      <c r="B82" s="20"/>
      <c r="C82" s="21"/>
      <c r="D82" s="63">
        <f>D81/(COUNT(B58:C80)*2)</f>
        <v>0.89130434782608692</v>
      </c>
    </row>
    <row r="83" spans="1:6" x14ac:dyDescent="0.25">
      <c r="A83" s="9"/>
      <c r="B83" s="6"/>
      <c r="C83" s="7"/>
      <c r="D83" s="6"/>
    </row>
    <row r="84" spans="1:6" ht="18" x14ac:dyDescent="0.25">
      <c r="A84" s="274" t="s">
        <v>25</v>
      </c>
      <c r="B84" s="275"/>
      <c r="C84" s="275"/>
      <c r="D84" s="275"/>
      <c r="E84" s="275"/>
      <c r="F84" s="275"/>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60" x14ac:dyDescent="0.25">
      <c r="A90" s="169" t="s">
        <v>293</v>
      </c>
      <c r="B90" s="170">
        <v>2</v>
      </c>
      <c r="C90" s="170"/>
      <c r="D90" s="156" t="s">
        <v>556</v>
      </c>
      <c r="E90" s="173"/>
      <c r="F90" s="147"/>
    </row>
    <row r="91" spans="1:6" ht="30" x14ac:dyDescent="0.25">
      <c r="A91" s="18" t="s">
        <v>260</v>
      </c>
      <c r="B91" s="170">
        <v>2</v>
      </c>
      <c r="C91" s="170"/>
      <c r="D91" s="157"/>
      <c r="E91" s="147"/>
      <c r="F91" s="147"/>
    </row>
    <row r="92" spans="1:6" ht="45" x14ac:dyDescent="0.25">
      <c r="A92" s="109" t="s">
        <v>287</v>
      </c>
      <c r="B92" s="170">
        <v>1</v>
      </c>
      <c r="C92" s="154"/>
      <c r="D92" s="262">
        <v>0.85699999999999998</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71</v>
      </c>
    </row>
    <row r="97" spans="1:6" ht="18" x14ac:dyDescent="0.25">
      <c r="A97" s="78" t="s">
        <v>224</v>
      </c>
      <c r="B97" s="84"/>
      <c r="C97" s="85"/>
      <c r="D97" s="82">
        <f>D96/(COUNT(B85:C91,B46:C53,B58:C80)*2)</f>
        <v>0.93421052631578949</v>
      </c>
    </row>
    <row r="98" spans="1:6" x14ac:dyDescent="0.25">
      <c r="A98" s="5"/>
      <c r="B98" s="6"/>
      <c r="C98" s="7"/>
      <c r="D98" s="6"/>
    </row>
    <row r="99" spans="1:6" ht="18" x14ac:dyDescent="0.35">
      <c r="A99" s="276" t="s">
        <v>129</v>
      </c>
      <c r="B99" s="276"/>
      <c r="C99" s="276"/>
      <c r="D99" s="276"/>
      <c r="E99" s="276"/>
      <c r="F99" s="276"/>
    </row>
    <row r="100" spans="1:6" x14ac:dyDescent="0.25">
      <c r="A100" s="183">
        <f>B11</f>
        <v>42857</v>
      </c>
      <c r="B100" s="6"/>
      <c r="C100" s="7"/>
      <c r="D100" s="6"/>
    </row>
    <row r="101" spans="1:6" ht="16.5" x14ac:dyDescent="0.25">
      <c r="A101" s="277" t="s">
        <v>63</v>
      </c>
      <c r="B101" s="278"/>
      <c r="C101" s="278"/>
      <c r="D101" s="278"/>
      <c r="E101" s="278"/>
      <c r="F101" s="278"/>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1</v>
      </c>
      <c r="C106" s="170"/>
      <c r="D106" s="129" t="s">
        <v>563</v>
      </c>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74" t="s">
        <v>133</v>
      </c>
      <c r="B113" s="275"/>
      <c r="C113" s="275"/>
      <c r="D113" s="275"/>
      <c r="E113" s="275"/>
      <c r="F113" s="275"/>
    </row>
    <row r="114" spans="1:6" x14ac:dyDescent="0.25">
      <c r="A114" s="169" t="s">
        <v>314</v>
      </c>
      <c r="B114" s="170">
        <v>2</v>
      </c>
      <c r="C114" s="170"/>
      <c r="D114" s="168"/>
      <c r="E114" s="168"/>
      <c r="F114" s="147"/>
    </row>
    <row r="115" spans="1:6" x14ac:dyDescent="0.25">
      <c r="A115" s="18" t="s">
        <v>294</v>
      </c>
      <c r="B115" s="170">
        <v>1</v>
      </c>
      <c r="C115" s="170"/>
      <c r="D115" s="143" t="s">
        <v>568</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1</v>
      </c>
      <c r="C118" s="170"/>
      <c r="D118" s="12" t="s">
        <v>564</v>
      </c>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ht="30" x14ac:dyDescent="0.25">
      <c r="A122" s="18" t="s">
        <v>188</v>
      </c>
      <c r="B122" s="170">
        <v>2</v>
      </c>
      <c r="C122" s="170"/>
      <c r="D122" s="168" t="s">
        <v>559</v>
      </c>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t="s">
        <v>560</v>
      </c>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38</v>
      </c>
    </row>
    <row r="135" spans="1:6" x14ac:dyDescent="0.25">
      <c r="A135" s="19" t="s">
        <v>37</v>
      </c>
      <c r="B135" s="20"/>
      <c r="C135" s="21"/>
      <c r="D135" s="63">
        <f>D134/(COUNT(B114:C133)*2)</f>
        <v>0.95</v>
      </c>
    </row>
    <row r="136" spans="1:6" x14ac:dyDescent="0.25">
      <c r="A136" s="9"/>
      <c r="B136" s="6"/>
      <c r="C136" s="7"/>
      <c r="D136" s="6"/>
    </row>
    <row r="137" spans="1:6" ht="18" x14ac:dyDescent="0.25">
      <c r="A137" s="274" t="s">
        <v>73</v>
      </c>
      <c r="B137" s="275"/>
      <c r="C137" s="275"/>
      <c r="D137" s="275"/>
      <c r="E137" s="275"/>
      <c r="F137" s="275"/>
    </row>
    <row r="138" spans="1:6" ht="30" x14ac:dyDescent="0.25">
      <c r="A138" s="169" t="s">
        <v>372</v>
      </c>
      <c r="B138" s="170">
        <v>2</v>
      </c>
      <c r="C138" s="170"/>
      <c r="D138" s="168"/>
      <c r="E138" s="146"/>
      <c r="F138" s="147"/>
    </row>
    <row r="139" spans="1:6" x14ac:dyDescent="0.25">
      <c r="A139" s="18" t="s">
        <v>144</v>
      </c>
      <c r="B139" s="170">
        <v>1</v>
      </c>
      <c r="C139" s="170"/>
      <c r="D139" s="143" t="s">
        <v>561</v>
      </c>
      <c r="E139" s="147"/>
      <c r="F139" s="147"/>
    </row>
    <row r="140" spans="1:6" ht="18" x14ac:dyDescent="0.35">
      <c r="A140" s="76" t="s">
        <v>59</v>
      </c>
      <c r="B140" s="170">
        <v>2</v>
      </c>
      <c r="C140" s="217" t="str">
        <f>IF(B140=0, -5, "0")</f>
        <v>0</v>
      </c>
      <c r="D140" s="168"/>
      <c r="E140" s="168"/>
      <c r="F140" s="147"/>
    </row>
    <row r="141" spans="1:6" ht="45" x14ac:dyDescent="0.35">
      <c r="A141" s="83" t="s">
        <v>55</v>
      </c>
      <c r="B141" s="170">
        <v>0</v>
      </c>
      <c r="C141" s="217">
        <f>IF(B141=0, -5, "0")</f>
        <v>-5</v>
      </c>
      <c r="D141" s="12" t="s">
        <v>558</v>
      </c>
      <c r="E141" s="168"/>
      <c r="F141" s="147"/>
    </row>
    <row r="142" spans="1:6" ht="16.5" x14ac:dyDescent="0.3">
      <c r="A142" s="53" t="s">
        <v>149</v>
      </c>
      <c r="B142" s="170">
        <v>2</v>
      </c>
      <c r="C142" s="170"/>
      <c r="D142" s="149"/>
      <c r="E142" s="147"/>
      <c r="F142" s="147"/>
    </row>
    <row r="143" spans="1:6" ht="31.5" x14ac:dyDescent="0.35">
      <c r="A143" s="83" t="s">
        <v>273</v>
      </c>
      <c r="B143" s="170">
        <v>1</v>
      </c>
      <c r="C143" s="217" t="str">
        <f>IF(B143=0, -5, "0")</f>
        <v>0</v>
      </c>
      <c r="D143" s="168" t="s">
        <v>562</v>
      </c>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5</v>
      </c>
    </row>
    <row r="147" spans="1:6" x14ac:dyDescent="0.25">
      <c r="A147" s="19" t="s">
        <v>37</v>
      </c>
      <c r="B147" s="20"/>
      <c r="C147" s="21"/>
      <c r="D147" s="63">
        <f>D146/(COUNT(B138:C144)*2)</f>
        <v>0.3125</v>
      </c>
    </row>
    <row r="148" spans="1:6" x14ac:dyDescent="0.25">
      <c r="A148" s="9"/>
      <c r="B148" s="6"/>
      <c r="C148" s="7"/>
      <c r="D148" s="6"/>
    </row>
    <row r="149" spans="1:6" ht="18" x14ac:dyDescent="0.25">
      <c r="A149" s="78" t="s">
        <v>138</v>
      </c>
      <c r="B149" s="84"/>
      <c r="C149" s="85"/>
      <c r="D149" s="81">
        <f>SUM(D146,D110,D134)</f>
        <v>58</v>
      </c>
    </row>
    <row r="150" spans="1:6" ht="18" x14ac:dyDescent="0.25">
      <c r="A150" s="78" t="s">
        <v>225</v>
      </c>
      <c r="B150" s="84"/>
      <c r="C150" s="85"/>
      <c r="D150" s="82">
        <f>D149/(COUNT(B138:C144,B102:C109,B114:C133)*2)</f>
        <v>0.80555555555555558</v>
      </c>
    </row>
    <row r="151" spans="1:6" x14ac:dyDescent="0.25">
      <c r="A151" s="9"/>
      <c r="B151" s="6"/>
      <c r="C151" s="7"/>
      <c r="D151" s="6"/>
    </row>
    <row r="152" spans="1:6" ht="18" x14ac:dyDescent="0.35">
      <c r="A152" s="276" t="s">
        <v>130</v>
      </c>
      <c r="B152" s="276"/>
      <c r="C152" s="276"/>
      <c r="D152" s="276"/>
      <c r="E152" s="276"/>
      <c r="F152" s="276"/>
    </row>
    <row r="153" spans="1:6" x14ac:dyDescent="0.25">
      <c r="A153" s="183">
        <f>B11</f>
        <v>42857</v>
      </c>
      <c r="B153" s="6"/>
      <c r="C153" s="7"/>
      <c r="D153" s="59"/>
    </row>
    <row r="154" spans="1:6" ht="16.5" x14ac:dyDescent="0.25">
      <c r="A154" s="277" t="s">
        <v>63</v>
      </c>
      <c r="B154" s="278"/>
      <c r="C154" s="278"/>
      <c r="D154" s="278"/>
      <c r="E154" s="278"/>
      <c r="F154" s="278"/>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4" t="s">
        <v>134</v>
      </c>
      <c r="B166" s="275"/>
      <c r="C166" s="275"/>
      <c r="D166" s="275"/>
      <c r="E166" s="275"/>
      <c r="F166" s="275"/>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1</v>
      </c>
      <c r="C169" s="170"/>
      <c r="D169" s="143" t="s">
        <v>573</v>
      </c>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ht="30" x14ac:dyDescent="0.25">
      <c r="A175" s="169" t="s">
        <v>313</v>
      </c>
      <c r="B175" s="170">
        <v>1</v>
      </c>
      <c r="C175" s="170"/>
      <c r="D175" s="168" t="s">
        <v>574</v>
      </c>
      <c r="E175" s="147"/>
      <c r="F175" s="147"/>
    </row>
    <row r="176" spans="1:6" ht="36" x14ac:dyDescent="0.35">
      <c r="A176" s="86" t="s">
        <v>209</v>
      </c>
      <c r="B176" s="170">
        <v>0</v>
      </c>
      <c r="C176" s="217">
        <f>IF(B176=0, -5, "0")</f>
        <v>-5</v>
      </c>
      <c r="D176" s="168" t="s">
        <v>572</v>
      </c>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27</v>
      </c>
    </row>
    <row r="187" spans="1:7" x14ac:dyDescent="0.25">
      <c r="A187" s="19" t="s">
        <v>37</v>
      </c>
      <c r="B187" s="20"/>
      <c r="C187" s="21"/>
      <c r="D187" s="63">
        <f>D186/(COUNT(B167:C184)*2)</f>
        <v>0.71052631578947367</v>
      </c>
    </row>
    <row r="188" spans="1:7" x14ac:dyDescent="0.25">
      <c r="A188" s="9"/>
      <c r="B188" s="6"/>
      <c r="C188" s="7"/>
      <c r="D188" s="6"/>
    </row>
    <row r="189" spans="1:7" ht="18" x14ac:dyDescent="0.25">
      <c r="A189" s="78" t="s">
        <v>139</v>
      </c>
      <c r="B189" s="84"/>
      <c r="C189" s="85"/>
      <c r="D189" s="81">
        <f>SUM(D163,D186)</f>
        <v>43</v>
      </c>
    </row>
    <row r="190" spans="1:7" ht="18" x14ac:dyDescent="0.25">
      <c r="A190" s="78" t="s">
        <v>226</v>
      </c>
      <c r="B190" s="84"/>
      <c r="C190" s="85"/>
      <c r="D190" s="82">
        <f>D189/(COUNT(B155:C162,B167:C184)*2)</f>
        <v>0.79629629629629628</v>
      </c>
    </row>
    <row r="191" spans="1:7" x14ac:dyDescent="0.25">
      <c r="A191" s="9"/>
      <c r="B191" s="6"/>
      <c r="C191" s="7"/>
      <c r="D191" s="6"/>
    </row>
    <row r="192" spans="1:7" ht="18" x14ac:dyDescent="0.35">
      <c r="A192" s="276" t="s">
        <v>167</v>
      </c>
      <c r="B192" s="276"/>
      <c r="C192" s="276"/>
      <c r="D192" s="276"/>
      <c r="E192" s="276"/>
      <c r="F192" s="276"/>
    </row>
    <row r="193" spans="1:7" x14ac:dyDescent="0.25">
      <c r="A193" s="189">
        <f>B11</f>
        <v>42857</v>
      </c>
      <c r="B193" s="6"/>
      <c r="C193" s="7"/>
      <c r="D193" s="6"/>
    </row>
    <row r="194" spans="1:7" ht="18" x14ac:dyDescent="0.25">
      <c r="A194" s="274" t="s">
        <v>158</v>
      </c>
      <c r="B194" s="275"/>
      <c r="C194" s="275"/>
      <c r="D194" s="275"/>
      <c r="E194" s="275"/>
      <c r="F194" s="275"/>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ht="75" x14ac:dyDescent="0.25">
      <c r="A202" s="33" t="s">
        <v>155</v>
      </c>
      <c r="B202" s="170">
        <v>1</v>
      </c>
      <c r="C202" s="170"/>
      <c r="D202" s="168" t="s">
        <v>575</v>
      </c>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74" t="s">
        <v>76</v>
      </c>
      <c r="B209" s="275"/>
      <c r="C209" s="275"/>
      <c r="D209" s="275"/>
      <c r="E209" s="275"/>
      <c r="F209" s="275"/>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ht="45" x14ac:dyDescent="0.25">
      <c r="A218" s="18" t="s">
        <v>188</v>
      </c>
      <c r="B218" s="170">
        <v>1</v>
      </c>
      <c r="C218" s="170"/>
      <c r="D218" s="168" t="s">
        <v>504</v>
      </c>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90" x14ac:dyDescent="0.25">
      <c r="A222" s="108" t="s">
        <v>72</v>
      </c>
      <c r="B222" s="170">
        <v>0</v>
      </c>
      <c r="C222" s="217">
        <f>IF(B222=0, -5, "0")</f>
        <v>-5</v>
      </c>
      <c r="D222" s="168" t="s">
        <v>579</v>
      </c>
      <c r="E222" s="147"/>
      <c r="F222" s="147"/>
    </row>
    <row r="223" spans="1:7" ht="18" x14ac:dyDescent="0.35">
      <c r="A223" s="48" t="s">
        <v>289</v>
      </c>
      <c r="B223" s="170">
        <v>2</v>
      </c>
      <c r="C223" s="170"/>
      <c r="D223" s="168"/>
      <c r="E223" s="160"/>
      <c r="F223" s="147"/>
      <c r="G223" s="172"/>
    </row>
    <row r="224" spans="1:7" ht="45" x14ac:dyDescent="0.25">
      <c r="A224" s="107" t="s">
        <v>168</v>
      </c>
      <c r="B224" s="170">
        <v>1</v>
      </c>
      <c r="C224" s="218" t="str">
        <f>IF(B224=0, -5, "0")</f>
        <v>0</v>
      </c>
      <c r="D224" s="168" t="s">
        <v>577</v>
      </c>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29</v>
      </c>
    </row>
    <row r="230" spans="1:6" x14ac:dyDescent="0.25">
      <c r="A230" s="19" t="s">
        <v>37</v>
      </c>
      <c r="B230" s="20"/>
      <c r="C230" s="21"/>
      <c r="D230" s="63">
        <f>D229/(COUNT(B210:C228)*2)</f>
        <v>0.72499999999999998</v>
      </c>
    </row>
    <row r="231" spans="1:6" x14ac:dyDescent="0.25">
      <c r="A231" s="9"/>
      <c r="B231" s="6"/>
      <c r="C231" s="7"/>
      <c r="D231" s="6"/>
    </row>
    <row r="232" spans="1:6" ht="18" x14ac:dyDescent="0.25">
      <c r="A232" s="274" t="s">
        <v>191</v>
      </c>
      <c r="B232" s="275"/>
      <c r="C232" s="275"/>
      <c r="D232" s="275"/>
      <c r="E232" s="275"/>
      <c r="F232" s="275"/>
    </row>
    <row r="233" spans="1:6" x14ac:dyDescent="0.25">
      <c r="A233" s="169" t="s">
        <v>314</v>
      </c>
      <c r="B233" s="171">
        <v>2</v>
      </c>
      <c r="C233" s="171"/>
      <c r="D233" s="152"/>
      <c r="E233" s="147"/>
      <c r="F233" s="147"/>
    </row>
    <row r="234" spans="1:6" ht="30" x14ac:dyDescent="0.25">
      <c r="A234" s="18" t="s">
        <v>205</v>
      </c>
      <c r="B234" s="171">
        <v>1</v>
      </c>
      <c r="C234" s="170"/>
      <c r="D234" s="155" t="s">
        <v>576</v>
      </c>
      <c r="E234" s="147"/>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ht="45" x14ac:dyDescent="0.25">
      <c r="A238" s="18" t="s">
        <v>55</v>
      </c>
      <c r="B238" s="171">
        <v>0</v>
      </c>
      <c r="C238" s="170"/>
      <c r="D238" s="158" t="s">
        <v>578</v>
      </c>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1</v>
      </c>
      <c r="C241" s="154"/>
      <c r="D241" s="263">
        <v>0.71399999999999997</v>
      </c>
      <c r="E241" s="102"/>
      <c r="F241" s="102"/>
    </row>
    <row r="242" spans="1:6" x14ac:dyDescent="0.25">
      <c r="A242" s="19" t="s">
        <v>38</v>
      </c>
      <c r="B242" s="19"/>
      <c r="C242" s="19"/>
      <c r="D242" s="19">
        <f>SUM(B233:C240)</f>
        <v>13</v>
      </c>
    </row>
    <row r="243" spans="1:6" x14ac:dyDescent="0.25">
      <c r="A243" s="19" t="s">
        <v>37</v>
      </c>
      <c r="B243" s="20"/>
      <c r="C243" s="21"/>
      <c r="D243" s="63">
        <f>D242/(COUNT(B233:C240)*2)</f>
        <v>0.8125</v>
      </c>
    </row>
    <row r="244" spans="1:6" x14ac:dyDescent="0.25">
      <c r="A244" s="9"/>
      <c r="B244" s="6"/>
      <c r="C244" s="7"/>
      <c r="D244" s="6"/>
    </row>
    <row r="245" spans="1:6" ht="18" x14ac:dyDescent="0.25">
      <c r="A245" s="78" t="s">
        <v>77</v>
      </c>
      <c r="B245" s="84"/>
      <c r="C245" s="85"/>
      <c r="D245" s="81">
        <f>SUM(D242,D206,D229)</f>
        <v>63</v>
      </c>
    </row>
    <row r="246" spans="1:6" ht="18" x14ac:dyDescent="0.25">
      <c r="A246" s="103" t="s">
        <v>227</v>
      </c>
      <c r="B246" s="104"/>
      <c r="C246" s="105"/>
      <c r="D246" s="106">
        <f>D245/(COUNT(B210:C228,B233:C240,B195:C205)*2)</f>
        <v>0.80769230769230771</v>
      </c>
    </row>
    <row r="247" spans="1:6" s="3" customFormat="1" ht="18" x14ac:dyDescent="0.25">
      <c r="A247" s="45"/>
      <c r="B247" s="46"/>
      <c r="C247" s="46"/>
      <c r="D247" s="47"/>
    </row>
    <row r="248" spans="1:6" s="3" customFormat="1" ht="18" x14ac:dyDescent="0.35">
      <c r="A248" s="276" t="s">
        <v>78</v>
      </c>
      <c r="B248" s="276"/>
      <c r="C248" s="276"/>
      <c r="D248" s="276"/>
      <c r="E248" s="276"/>
      <c r="F248" s="276"/>
    </row>
    <row r="249" spans="1:6" s="3" customFormat="1" x14ac:dyDescent="0.25">
      <c r="A249" s="183">
        <f>B11</f>
        <v>42857</v>
      </c>
      <c r="B249" s="6"/>
      <c r="C249" s="7"/>
      <c r="D249" s="6"/>
    </row>
    <row r="250" spans="1:6" s="3" customFormat="1" ht="18" x14ac:dyDescent="0.25">
      <c r="A250" s="274" t="s">
        <v>79</v>
      </c>
      <c r="B250" s="275"/>
      <c r="C250" s="275"/>
      <c r="D250" s="275"/>
      <c r="E250" s="275"/>
      <c r="F250" s="275"/>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4" t="s">
        <v>81</v>
      </c>
      <c r="B266" s="275"/>
      <c r="C266" s="275"/>
      <c r="D266" s="275"/>
      <c r="E266" s="275"/>
      <c r="F266" s="275"/>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1</v>
      </c>
      <c r="C270" s="170"/>
      <c r="D270" s="11" t="s">
        <v>583</v>
      </c>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30" x14ac:dyDescent="0.3">
      <c r="A273" s="48" t="s">
        <v>80</v>
      </c>
      <c r="B273" s="171">
        <v>0</v>
      </c>
      <c r="C273" s="170"/>
      <c r="D273" s="11" t="s">
        <v>582</v>
      </c>
      <c r="E273" s="146"/>
      <c r="F273" s="173"/>
    </row>
    <row r="274" spans="1:6" s="3" customFormat="1" ht="30" x14ac:dyDescent="0.25">
      <c r="A274" s="169" t="s">
        <v>302</v>
      </c>
      <c r="B274" s="171">
        <v>2</v>
      </c>
      <c r="C274" s="170"/>
      <c r="D274" s="11"/>
      <c r="E274" s="173"/>
      <c r="F274" s="173"/>
    </row>
    <row r="275" spans="1:6" s="3" customFormat="1" ht="75" x14ac:dyDescent="0.25">
      <c r="A275" s="169" t="s">
        <v>188</v>
      </c>
      <c r="B275" s="171">
        <v>1</v>
      </c>
      <c r="C275" s="170"/>
      <c r="D275" s="11" t="s">
        <v>436</v>
      </c>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1</v>
      </c>
      <c r="C284" s="154"/>
      <c r="D284" s="264">
        <v>0.66</v>
      </c>
    </row>
    <row r="285" spans="1:6" s="3" customFormat="1" x14ac:dyDescent="0.25">
      <c r="A285" s="19" t="s">
        <v>38</v>
      </c>
      <c r="B285" s="19"/>
      <c r="C285" s="19"/>
      <c r="D285" s="19">
        <f>SUM(B267:C283)</f>
        <v>30</v>
      </c>
    </row>
    <row r="286" spans="1:6" s="3" customFormat="1" x14ac:dyDescent="0.25">
      <c r="A286" s="19" t="s">
        <v>37</v>
      </c>
      <c r="B286" s="20"/>
      <c r="C286" s="21"/>
      <c r="D286" s="63">
        <f>D285/(COUNT(B267:C283)*2)</f>
        <v>0.88235294117647056</v>
      </c>
    </row>
    <row r="287" spans="1:6" s="3" customFormat="1" x14ac:dyDescent="0.25">
      <c r="A287" s="9"/>
      <c r="B287" s="6"/>
      <c r="C287" s="7"/>
      <c r="D287" s="6"/>
    </row>
    <row r="288" spans="1:6" s="3" customFormat="1" ht="18" x14ac:dyDescent="0.25">
      <c r="A288" s="78" t="s">
        <v>82</v>
      </c>
      <c r="B288" s="84"/>
      <c r="C288" s="85"/>
      <c r="D288" s="81">
        <f>SUM(D285,D263)</f>
        <v>54</v>
      </c>
    </row>
    <row r="289" spans="1:7" s="3" customFormat="1" ht="18" x14ac:dyDescent="0.25">
      <c r="A289" s="78" t="s">
        <v>228</v>
      </c>
      <c r="B289" s="84"/>
      <c r="C289" s="85"/>
      <c r="D289" s="82">
        <f>D288/(COUNT(B251:C262,B267:C283)*2)</f>
        <v>0.93103448275862066</v>
      </c>
    </row>
    <row r="290" spans="1:7" s="3" customFormat="1" ht="18" x14ac:dyDescent="0.25">
      <c r="A290" s="45"/>
      <c r="B290" s="46"/>
      <c r="C290" s="46"/>
      <c r="D290" s="47"/>
    </row>
    <row r="291" spans="1:7" ht="18" x14ac:dyDescent="0.35">
      <c r="A291" s="276" t="s">
        <v>4</v>
      </c>
      <c r="B291" s="276"/>
      <c r="C291" s="276"/>
      <c r="D291" s="276"/>
      <c r="E291" s="276"/>
      <c r="F291" s="276"/>
    </row>
    <row r="292" spans="1:7" x14ac:dyDescent="0.25">
      <c r="A292" s="192">
        <f>B11</f>
        <v>42857</v>
      </c>
      <c r="B292" s="6"/>
      <c r="C292" s="7"/>
      <c r="D292" s="59"/>
    </row>
    <row r="293" spans="1:7" ht="18" x14ac:dyDescent="0.25">
      <c r="A293" s="274" t="s">
        <v>19</v>
      </c>
      <c r="B293" s="275"/>
      <c r="C293" s="275"/>
      <c r="D293" s="275"/>
      <c r="E293" s="275"/>
      <c r="F293" s="275"/>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4" t="s">
        <v>122</v>
      </c>
      <c r="B305" s="275"/>
      <c r="C305" s="275"/>
      <c r="D305" s="275"/>
      <c r="E305" s="275"/>
      <c r="F305" s="275"/>
    </row>
    <row r="306" spans="1:6" x14ac:dyDescent="0.25">
      <c r="A306" s="169" t="s">
        <v>303</v>
      </c>
      <c r="B306" s="171">
        <v>2</v>
      </c>
      <c r="C306" s="171"/>
      <c r="D306" s="146"/>
      <c r="E306" s="173"/>
      <c r="F306" s="173"/>
    </row>
    <row r="307" spans="1:6" x14ac:dyDescent="0.25">
      <c r="A307" s="169" t="s">
        <v>373</v>
      </c>
      <c r="B307" s="171">
        <v>1</v>
      </c>
      <c r="C307" s="170"/>
      <c r="D307" s="168" t="s">
        <v>586</v>
      </c>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276" t="s">
        <v>21</v>
      </c>
      <c r="B324" s="276"/>
      <c r="C324" s="276"/>
      <c r="D324" s="276"/>
      <c r="E324" s="276"/>
      <c r="F324" s="276"/>
    </row>
    <row r="325" spans="1:9" x14ac:dyDescent="0.25">
      <c r="A325" s="193">
        <f>B11</f>
        <v>42857</v>
      </c>
      <c r="B325" s="6"/>
      <c r="C325" s="7"/>
      <c r="D325" s="6"/>
    </row>
    <row r="326" spans="1:9" ht="18" x14ac:dyDescent="0.25">
      <c r="A326" s="274" t="s">
        <v>12</v>
      </c>
      <c r="B326" s="275"/>
      <c r="C326" s="275"/>
      <c r="D326" s="275"/>
      <c r="E326" s="275"/>
      <c r="F326" s="275"/>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74" t="s">
        <v>25</v>
      </c>
      <c r="B339" s="275"/>
      <c r="C339" s="275"/>
      <c r="D339" s="275"/>
      <c r="E339" s="275"/>
      <c r="F339" s="275"/>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65">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28</v>
      </c>
    </row>
    <row r="350" spans="1:6" ht="18" x14ac:dyDescent="0.25">
      <c r="A350" s="78" t="s">
        <v>230</v>
      </c>
      <c r="B350" s="84"/>
      <c r="C350" s="85"/>
      <c r="D350" s="212">
        <f>D349/(COUNT(B340:C344,B327:C335)*2)</f>
        <v>1</v>
      </c>
    </row>
    <row r="351" spans="1:6" x14ac:dyDescent="0.25">
      <c r="A351" s="9"/>
      <c r="B351" s="6"/>
      <c r="C351" s="7"/>
      <c r="D351" s="6"/>
    </row>
    <row r="352" spans="1:6" ht="18" x14ac:dyDescent="0.35">
      <c r="A352" s="276" t="s">
        <v>8</v>
      </c>
      <c r="B352" s="276"/>
      <c r="C352" s="276"/>
      <c r="D352" s="276"/>
      <c r="E352" s="276"/>
      <c r="F352" s="276"/>
    </row>
    <row r="353" spans="1:6" x14ac:dyDescent="0.25">
      <c r="A353" s="183">
        <f>B11</f>
        <v>42857</v>
      </c>
      <c r="B353" s="6"/>
      <c r="C353" s="7"/>
      <c r="D353" s="59"/>
    </row>
    <row r="354" spans="1:6" ht="16.5" x14ac:dyDescent="0.25">
      <c r="A354" s="277" t="s">
        <v>113</v>
      </c>
      <c r="B354" s="278"/>
      <c r="C354" s="278"/>
      <c r="D354" s="278"/>
      <c r="E354" s="278"/>
      <c r="F354" s="278"/>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4" t="s">
        <v>25</v>
      </c>
      <c r="B366" s="275"/>
      <c r="C366" s="275"/>
      <c r="D366" s="275"/>
      <c r="E366" s="275"/>
      <c r="F366" s="275"/>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ht="30" x14ac:dyDescent="0.25">
      <c r="A370" s="18" t="s">
        <v>253</v>
      </c>
      <c r="B370" s="171">
        <v>0</v>
      </c>
      <c r="C370" s="170"/>
      <c r="D370" s="168" t="s">
        <v>589</v>
      </c>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22</v>
      </c>
    </row>
    <row r="380" spans="1:6" x14ac:dyDescent="0.25">
      <c r="A380" s="19" t="s">
        <v>37</v>
      </c>
      <c r="B380" s="20"/>
      <c r="C380" s="20"/>
      <c r="D380" s="64">
        <f>D379/(COUNT(B367:C378)*2)</f>
        <v>0.91666666666666663</v>
      </c>
    </row>
    <row r="381" spans="1:6" x14ac:dyDescent="0.25">
      <c r="A381" s="44"/>
      <c r="B381" s="44"/>
      <c r="C381" s="44"/>
      <c r="D381" s="44"/>
    </row>
    <row r="382" spans="1:6" ht="18" x14ac:dyDescent="0.25">
      <c r="A382" s="274" t="s">
        <v>124</v>
      </c>
      <c r="B382" s="275"/>
      <c r="C382" s="275"/>
      <c r="D382" s="275"/>
      <c r="E382" s="275"/>
      <c r="F382" s="275"/>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t="s">
        <v>34</v>
      </c>
      <c r="C398" s="154"/>
      <c r="D398" s="157"/>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2"/>
    </row>
    <row r="404" spans="1:6" x14ac:dyDescent="0.25">
      <c r="A404" s="5"/>
      <c r="B404" s="6"/>
      <c r="C404" s="7"/>
      <c r="D404" s="6"/>
    </row>
    <row r="405" spans="1:6" ht="18" x14ac:dyDescent="0.35">
      <c r="A405" s="276" t="s">
        <v>125</v>
      </c>
      <c r="B405" s="276"/>
      <c r="C405" s="276"/>
      <c r="D405" s="276"/>
      <c r="E405" s="276"/>
      <c r="F405" s="276"/>
    </row>
    <row r="406" spans="1:6" x14ac:dyDescent="0.25">
      <c r="A406" s="192">
        <f>B11</f>
        <v>42857</v>
      </c>
      <c r="B406" s="6"/>
      <c r="C406" s="7"/>
      <c r="D406" s="6"/>
    </row>
    <row r="407" spans="1:6" ht="16.5" x14ac:dyDescent="0.25">
      <c r="A407" s="277" t="s">
        <v>19</v>
      </c>
      <c r="B407" s="278"/>
      <c r="C407" s="278"/>
      <c r="D407" s="278"/>
      <c r="E407" s="278"/>
      <c r="F407" s="278"/>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ht="30" x14ac:dyDescent="0.25">
      <c r="A412" s="32" t="s">
        <v>194</v>
      </c>
      <c r="B412" s="170">
        <v>1</v>
      </c>
      <c r="C412" s="170"/>
      <c r="D412" s="168" t="s">
        <v>593</v>
      </c>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77" t="s">
        <v>122</v>
      </c>
      <c r="B418" s="278"/>
      <c r="C418" s="278"/>
      <c r="D418" s="278"/>
      <c r="E418" s="278"/>
      <c r="F418" s="278"/>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ht="18" x14ac:dyDescent="0.35">
      <c r="A435" s="276" t="s">
        <v>374</v>
      </c>
      <c r="B435" s="276"/>
      <c r="C435" s="276"/>
      <c r="D435" s="276"/>
      <c r="E435" s="276"/>
      <c r="F435" s="276"/>
    </row>
    <row r="436" spans="1:7" x14ac:dyDescent="0.25">
      <c r="A436" s="195">
        <f>+B11</f>
        <v>42857</v>
      </c>
      <c r="B436" s="6"/>
      <c r="C436" s="7"/>
      <c r="D436" s="6"/>
    </row>
    <row r="437" spans="1:7" ht="18" x14ac:dyDescent="0.25">
      <c r="A437" s="274" t="s">
        <v>375</v>
      </c>
      <c r="B437" s="275"/>
      <c r="C437" s="275"/>
      <c r="D437" s="275"/>
      <c r="E437" s="275"/>
      <c r="F437" s="275"/>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4" t="s">
        <v>31</v>
      </c>
      <c r="B444" s="275"/>
      <c r="C444" s="275"/>
      <c r="D444" s="275"/>
      <c r="E444" s="275"/>
      <c r="F444" s="275"/>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t="s">
        <v>34</v>
      </c>
      <c r="C447" s="154"/>
      <c r="D447" s="168"/>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6" t="s">
        <v>180</v>
      </c>
      <c r="B454" s="276"/>
      <c r="C454" s="276"/>
      <c r="D454" s="276"/>
      <c r="E454" s="276"/>
      <c r="F454" s="276"/>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0</v>
      </c>
      <c r="C459" s="170"/>
      <c r="D459" s="156" t="s">
        <v>557</v>
      </c>
      <c r="E459" s="147"/>
      <c r="F459" s="147"/>
    </row>
    <row r="460" spans="1:6" ht="45" x14ac:dyDescent="0.25">
      <c r="A460" s="116" t="s">
        <v>287</v>
      </c>
      <c r="B460" s="170" t="s">
        <v>34</v>
      </c>
      <c r="C460" s="154"/>
      <c r="D460" s="156"/>
      <c r="E460" s="102"/>
      <c r="F460" s="102"/>
    </row>
    <row r="461" spans="1:6"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76" t="s">
        <v>87</v>
      </c>
      <c r="B464" s="276"/>
      <c r="C464" s="276"/>
      <c r="D464" s="276"/>
      <c r="E464" s="276"/>
      <c r="F464" s="276"/>
    </row>
    <row r="465" spans="1:7" x14ac:dyDescent="0.25">
      <c r="A465" s="15"/>
      <c r="B465" s="6"/>
      <c r="C465" s="7"/>
      <c r="D465" s="6"/>
    </row>
    <row r="466" spans="1:7" ht="45" x14ac:dyDescent="0.25">
      <c r="A466" s="32" t="s">
        <v>288</v>
      </c>
      <c r="B466" s="171">
        <v>1</v>
      </c>
      <c r="C466" s="171"/>
      <c r="D466" s="146" t="s">
        <v>595</v>
      </c>
      <c r="E466" s="173"/>
      <c r="F466" s="147"/>
    </row>
    <row r="467" spans="1:7" ht="15.75" x14ac:dyDescent="0.3">
      <c r="A467" s="181" t="s">
        <v>306</v>
      </c>
      <c r="B467" s="171">
        <v>1</v>
      </c>
      <c r="C467" s="218" t="str">
        <f>IF(B467=0, -5, "0")</f>
        <v>0</v>
      </c>
      <c r="D467" s="162" t="s">
        <v>596</v>
      </c>
      <c r="E467" s="172"/>
      <c r="F467" s="147"/>
      <c r="G467" s="172"/>
    </row>
    <row r="468" spans="1:7" ht="30" x14ac:dyDescent="0.25">
      <c r="A468" s="32" t="s">
        <v>196</v>
      </c>
      <c r="B468" s="171">
        <v>2</v>
      </c>
      <c r="C468" s="171"/>
      <c r="D468" s="162"/>
      <c r="E468" s="173"/>
      <c r="F468" s="147"/>
    </row>
    <row r="469" spans="1:7" ht="45" x14ac:dyDescent="0.25">
      <c r="A469" s="32" t="s">
        <v>287</v>
      </c>
      <c r="B469" s="171">
        <v>0</v>
      </c>
      <c r="C469" s="154"/>
      <c r="D469" s="265">
        <v>0</v>
      </c>
      <c r="E469" s="102"/>
      <c r="F469" s="102"/>
    </row>
    <row r="470" spans="1:7" x14ac:dyDescent="0.25">
      <c r="A470" s="19" t="s">
        <v>38</v>
      </c>
      <c r="B470" s="19"/>
      <c r="C470" s="19"/>
      <c r="D470" s="19">
        <f>SUM(B466:C468)</f>
        <v>4</v>
      </c>
    </row>
    <row r="471" spans="1:7" x14ac:dyDescent="0.25">
      <c r="A471" s="19" t="s">
        <v>37</v>
      </c>
      <c r="B471" s="20"/>
      <c r="C471" s="21"/>
      <c r="D471" s="63">
        <f>D470/(COUNT(B466:C468)*2)</f>
        <v>0.66666666666666663</v>
      </c>
    </row>
    <row r="472" spans="1:7" x14ac:dyDescent="0.25">
      <c r="A472" s="14"/>
      <c r="B472" s="6"/>
      <c r="C472" s="7"/>
      <c r="D472" s="6"/>
    </row>
    <row r="473" spans="1:7" ht="18" x14ac:dyDescent="0.35">
      <c r="A473" s="276" t="s">
        <v>151</v>
      </c>
      <c r="B473" s="276"/>
      <c r="C473" s="276"/>
      <c r="D473" s="276"/>
      <c r="E473" s="276"/>
      <c r="F473" s="276"/>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1</v>
      </c>
      <c r="C476" s="217" t="str">
        <f>IF(B476=0, -5, "0")</f>
        <v>0</v>
      </c>
      <c r="D476" s="168" t="s">
        <v>587</v>
      </c>
      <c r="E476" s="147"/>
      <c r="F476" s="147"/>
    </row>
    <row r="477" spans="1:7" ht="36" x14ac:dyDescent="0.35">
      <c r="A477" s="83" t="s">
        <v>106</v>
      </c>
      <c r="B477" s="170">
        <v>1</v>
      </c>
      <c r="C477" s="217" t="str">
        <f>IF(B477=0, -5, "0")</f>
        <v>0</v>
      </c>
      <c r="D477" s="168" t="s">
        <v>590</v>
      </c>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t="s">
        <v>597</v>
      </c>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v>2</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t="s">
        <v>598</v>
      </c>
      <c r="E489" s="147"/>
      <c r="F489" s="147"/>
    </row>
    <row r="490" spans="1:7" ht="45" x14ac:dyDescent="0.25">
      <c r="A490" s="100" t="s">
        <v>287</v>
      </c>
      <c r="B490" s="170" t="s">
        <v>34</v>
      </c>
      <c r="C490" s="154"/>
      <c r="D490" s="178"/>
      <c r="E490" s="102"/>
      <c r="F490" s="102"/>
    </row>
    <row r="491" spans="1:7" x14ac:dyDescent="0.25">
      <c r="A491" s="19" t="s">
        <v>38</v>
      </c>
      <c r="B491" s="19"/>
      <c r="C491" s="19"/>
      <c r="D491" s="19">
        <f>SUM(B475:C489)</f>
        <v>26</v>
      </c>
    </row>
    <row r="492" spans="1:7" x14ac:dyDescent="0.25">
      <c r="A492" s="19" t="s">
        <v>37</v>
      </c>
      <c r="B492" s="20"/>
      <c r="C492" s="21"/>
      <c r="D492" s="63">
        <f>D491/(COUNT(B475:C489)*2)</f>
        <v>0.9285714285714286</v>
      </c>
    </row>
    <row r="493" spans="1:7" x14ac:dyDescent="0.25">
      <c r="A493" s="9"/>
      <c r="B493" s="6"/>
      <c r="C493" s="7"/>
      <c r="D493" s="6"/>
    </row>
    <row r="494" spans="1:7" ht="18" x14ac:dyDescent="0.35">
      <c r="A494" s="276" t="s">
        <v>152</v>
      </c>
      <c r="B494" s="276"/>
      <c r="C494" s="276"/>
      <c r="D494" s="276"/>
      <c r="E494" s="276"/>
      <c r="F494" s="276"/>
    </row>
    <row r="495" spans="1:7" x14ac:dyDescent="0.25">
      <c r="A495" s="9"/>
      <c r="B495" s="6"/>
      <c r="C495" s="7"/>
      <c r="D495" s="6"/>
    </row>
    <row r="496" spans="1:7" ht="30" x14ac:dyDescent="0.25">
      <c r="A496" s="169" t="s">
        <v>169</v>
      </c>
      <c r="B496" s="170">
        <v>2</v>
      </c>
      <c r="C496" s="170"/>
      <c r="D496" s="252" t="s">
        <v>599</v>
      </c>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t="s">
        <v>34</v>
      </c>
      <c r="C499" s="170"/>
      <c r="D499" s="157"/>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0.82309999999999994</v>
      </c>
    </row>
    <row r="504" spans="1:6" ht="22.5" x14ac:dyDescent="0.3">
      <c r="A504" s="71" t="s">
        <v>47</v>
      </c>
      <c r="B504" s="72"/>
      <c r="C504" s="73"/>
      <c r="D504" s="74">
        <f>SUM(D500,D491,D461,D451,D402,D349,D321,D40,D470,D288,D245,D149,D432,D189,D96)</f>
        <v>523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0.89862542955326463</v>
      </c>
    </row>
  </sheetData>
  <sheetProtection algorithmName="SHA-512" hashValue="Ro1yuSX5TSykXe1LReHvzhRH6QU+DUXArQomc58pnZ/V+WPsV4DKHeDlZbzECEOS5ppKhID7/aTEDhLCKB2K6A==" saltValue="4bBfa3d2JJFbyFWPb2cdGA==" spinCount="100000" sheet="1" objects="1" scenarios="1"/>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3" zoomScale="80" zoomScaleNormal="80" workbookViewId="0">
      <selection activeCell="D173" sqref="D173"/>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4"/>
      <c r="E1" s="304"/>
      <c r="F1" s="304"/>
      <c r="G1" s="304"/>
      <c r="H1" s="304"/>
      <c r="I1" s="304"/>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1" t="s">
        <v>52</v>
      </c>
      <c r="B6" s="281"/>
      <c r="C6" s="281"/>
      <c r="D6" s="281"/>
      <c r="E6" s="281"/>
      <c r="F6" s="281"/>
      <c r="G6" s="216"/>
      <c r="H6" s="216"/>
      <c r="I6" s="216"/>
    </row>
    <row r="7" spans="1:9" s="36" customFormat="1" ht="21.75" customHeight="1" x14ac:dyDescent="0.5">
      <c r="A7" s="282" t="str">
        <f>'A1 Exploitation'!A8:F8</f>
        <v>Menzah 9</v>
      </c>
      <c r="B7" s="282"/>
      <c r="C7" s="282"/>
      <c r="D7" s="282"/>
      <c r="E7" s="282"/>
      <c r="F7" s="282"/>
      <c r="G7" s="216"/>
      <c r="H7" s="216"/>
      <c r="I7" s="216"/>
    </row>
    <row r="8" spans="1:9" s="36" customFormat="1" ht="24.75" x14ac:dyDescent="0.5">
      <c r="A8" s="38" t="s">
        <v>44</v>
      </c>
      <c r="B8" s="305" t="str">
        <f>'A2 Exploitation'!B9:F9</f>
        <v>Dr Hend KAMOUN</v>
      </c>
      <c r="C8" s="305"/>
      <c r="D8" s="305"/>
      <c r="E8" s="305"/>
      <c r="F8" s="305"/>
      <c r="G8" s="216"/>
      <c r="H8" s="216"/>
      <c r="I8" s="216"/>
    </row>
    <row r="9" spans="1:9" s="36" customFormat="1" ht="24.75" x14ac:dyDescent="0.5">
      <c r="A9" s="39" t="s">
        <v>46</v>
      </c>
      <c r="B9" s="306" t="str">
        <f>'A2 Exploitation'!B10:F10</f>
        <v>directeur magasin et chefs rayons</v>
      </c>
      <c r="C9" s="306"/>
      <c r="D9" s="306"/>
      <c r="E9" s="306"/>
      <c r="F9" s="306"/>
      <c r="G9" s="216"/>
      <c r="H9" s="216"/>
      <c r="I9" s="216"/>
    </row>
    <row r="10" spans="1:9" s="36" customFormat="1" ht="24.75" x14ac:dyDescent="0.5">
      <c r="A10" s="38" t="s">
        <v>45</v>
      </c>
      <c r="B10" s="303">
        <f>'A2 Exploitation'!B11:F11</f>
        <v>42857</v>
      </c>
      <c r="C10" s="303"/>
      <c r="D10" s="303"/>
      <c r="E10" s="303"/>
      <c r="F10" s="303"/>
      <c r="G10" s="216"/>
      <c r="H10" s="216"/>
      <c r="I10" s="216"/>
    </row>
    <row r="11" spans="1:9" s="36" customFormat="1" ht="24.75" x14ac:dyDescent="0.5">
      <c r="A11" s="38" t="s">
        <v>341</v>
      </c>
      <c r="B11" s="295">
        <f>D198</f>
        <v>0.7142857142857143</v>
      </c>
      <c r="C11" s="295"/>
      <c r="D11" s="295"/>
      <c r="E11" s="295"/>
      <c r="F11" s="295"/>
      <c r="G11" s="216"/>
      <c r="H11" s="216"/>
      <c r="I11" s="216"/>
    </row>
    <row r="12" spans="1:9" s="36" customFormat="1" ht="22.5" x14ac:dyDescent="0.45">
      <c r="A12" s="35"/>
      <c r="D12" s="286"/>
      <c r="E12" s="286"/>
      <c r="F12" s="286"/>
      <c r="G12" s="286"/>
      <c r="H12" s="286"/>
      <c r="I12" s="40"/>
    </row>
    <row r="13" spans="1:9" s="36" customFormat="1" ht="11.25" customHeight="1" x14ac:dyDescent="0.3">
      <c r="A13" s="287" t="s">
        <v>32</v>
      </c>
      <c r="B13" s="288" t="s">
        <v>33</v>
      </c>
      <c r="C13" s="288"/>
      <c r="D13" s="288" t="s">
        <v>48</v>
      </c>
      <c r="E13" s="288" t="s">
        <v>213</v>
      </c>
      <c r="F13" s="288" t="s">
        <v>214</v>
      </c>
    </row>
    <row r="14" spans="1:9" s="36" customFormat="1" ht="12.75" customHeight="1" x14ac:dyDescent="0.3">
      <c r="A14" s="287"/>
      <c r="B14" s="70" t="s">
        <v>36</v>
      </c>
      <c r="C14" s="70" t="s">
        <v>35</v>
      </c>
      <c r="D14" s="288"/>
      <c r="E14" s="288"/>
      <c r="F14" s="288"/>
    </row>
    <row r="15" spans="1:9" x14ac:dyDescent="0.3">
      <c r="A15" s="41"/>
      <c r="B15" s="41"/>
      <c r="C15" s="41"/>
      <c r="D15" s="41"/>
    </row>
    <row r="16" spans="1:9" ht="19.5" x14ac:dyDescent="0.4">
      <c r="A16" s="296" t="s">
        <v>0</v>
      </c>
      <c r="B16" s="297"/>
      <c r="C16" s="297"/>
      <c r="D16" s="297"/>
      <c r="E16" s="297"/>
      <c r="F16" s="297"/>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ht="30.75" x14ac:dyDescent="0.3">
      <c r="A20" s="41" t="s">
        <v>164</v>
      </c>
      <c r="B20" s="221">
        <v>0</v>
      </c>
      <c r="C20" s="221"/>
      <c r="D20" s="223" t="s">
        <v>514</v>
      </c>
      <c r="E20" s="221"/>
      <c r="F20" s="221"/>
    </row>
    <row r="21" spans="1:6" x14ac:dyDescent="0.3">
      <c r="A21" s="87" t="s">
        <v>236</v>
      </c>
      <c r="B21" s="221">
        <v>2</v>
      </c>
      <c r="C21" s="221"/>
      <c r="D21" s="224"/>
      <c r="E21" s="221"/>
      <c r="F21" s="221"/>
    </row>
    <row r="22" spans="1:6" x14ac:dyDescent="0.3">
      <c r="A22" s="298" t="s">
        <v>38</v>
      </c>
      <c r="B22" s="299"/>
      <c r="C22" s="300"/>
      <c r="D22" s="215">
        <f>SUM(B17:C21)</f>
        <v>8</v>
      </c>
    </row>
    <row r="23" spans="1:6" x14ac:dyDescent="0.3">
      <c r="A23" s="292" t="s">
        <v>342</v>
      </c>
      <c r="B23" s="293"/>
      <c r="C23" s="294"/>
      <c r="D23" s="65">
        <f>D22/(COUNT(B17:C21)*2)</f>
        <v>0.8</v>
      </c>
    </row>
    <row r="24" spans="1:6" s="50" customFormat="1" x14ac:dyDescent="0.3">
      <c r="A24" s="54"/>
      <c r="B24" s="55"/>
      <c r="C24" s="55"/>
      <c r="D24" s="56"/>
    </row>
    <row r="25" spans="1:6" ht="19.5" x14ac:dyDescent="0.4">
      <c r="A25" s="301" t="s">
        <v>4</v>
      </c>
      <c r="B25" s="302"/>
      <c r="C25" s="302"/>
      <c r="D25" s="302"/>
      <c r="E25" s="302"/>
      <c r="F25" s="302"/>
    </row>
    <row r="26" spans="1:6" ht="50.25" x14ac:dyDescent="0.35">
      <c r="A26" s="76" t="s">
        <v>107</v>
      </c>
      <c r="B26" s="221">
        <v>0</v>
      </c>
      <c r="C26" s="248">
        <f>IF(B26=0, -5, "0")</f>
        <v>-5</v>
      </c>
      <c r="D26" s="222" t="s">
        <v>425</v>
      </c>
      <c r="E26" s="222"/>
      <c r="F26" s="221"/>
    </row>
    <row r="27" spans="1:6" x14ac:dyDescent="0.3">
      <c r="A27" s="41" t="s">
        <v>99</v>
      </c>
      <c r="B27" s="221">
        <v>2</v>
      </c>
      <c r="C27" s="221"/>
      <c r="D27" s="222"/>
      <c r="E27" s="221"/>
      <c r="F27" s="221"/>
    </row>
    <row r="28" spans="1:6" x14ac:dyDescent="0.3">
      <c r="A28" s="41" t="s">
        <v>327</v>
      </c>
      <c r="B28" s="221">
        <v>1</v>
      </c>
      <c r="C28" s="221"/>
      <c r="D28" s="222" t="s">
        <v>423</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2" t="s">
        <v>38</v>
      </c>
      <c r="B32" s="293"/>
      <c r="C32" s="294"/>
      <c r="D32" s="214">
        <f>SUM(B26:C31)</f>
        <v>4</v>
      </c>
    </row>
    <row r="33" spans="1:6" x14ac:dyDescent="0.3">
      <c r="A33" s="292" t="s">
        <v>342</v>
      </c>
      <c r="B33" s="293"/>
      <c r="C33" s="294"/>
      <c r="D33" s="65">
        <f>D32/(COUNT(B26:C31)*2)</f>
        <v>0.2857142857142857</v>
      </c>
    </row>
    <row r="34" spans="1:6" s="50" customFormat="1" x14ac:dyDescent="0.3">
      <c r="A34" s="54"/>
      <c r="B34" s="55"/>
      <c r="C34" s="55"/>
      <c r="D34" s="56"/>
    </row>
    <row r="35" spans="1:6" s="50" customFormat="1" ht="19.5" x14ac:dyDescent="0.4">
      <c r="A35" s="301" t="s">
        <v>246</v>
      </c>
      <c r="B35" s="302"/>
      <c r="C35" s="302"/>
      <c r="D35" s="302"/>
      <c r="E35" s="302"/>
      <c r="F35" s="302"/>
    </row>
    <row r="36" spans="1:6" s="50" customFormat="1" ht="33.75" x14ac:dyDescent="0.35">
      <c r="A36" s="76" t="s">
        <v>107</v>
      </c>
      <c r="B36" s="221">
        <v>1</v>
      </c>
      <c r="C36" s="248" t="str">
        <f>IF(B36=0, -5, "0")</f>
        <v>0</v>
      </c>
      <c r="D36" s="222" t="s">
        <v>594</v>
      </c>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2" t="s">
        <v>38</v>
      </c>
      <c r="B41" s="293"/>
      <c r="C41" s="294"/>
      <c r="D41" s="214">
        <f>SUM(B36:C40)</f>
        <v>9</v>
      </c>
      <c r="E41" s="37"/>
      <c r="F41" s="37"/>
    </row>
    <row r="42" spans="1:6" s="50" customFormat="1" x14ac:dyDescent="0.3">
      <c r="A42" s="292" t="s">
        <v>342</v>
      </c>
      <c r="B42" s="293"/>
      <c r="C42" s="294"/>
      <c r="D42" s="65">
        <f>D41/(COUNT(B36:C40)*2)</f>
        <v>0.9</v>
      </c>
      <c r="E42" s="37"/>
      <c r="F42" s="37"/>
    </row>
    <row r="43" spans="1:6" s="50" customFormat="1" x14ac:dyDescent="0.3">
      <c r="A43" s="90"/>
      <c r="B43" s="91"/>
      <c r="C43" s="91"/>
      <c r="D43" s="92"/>
    </row>
    <row r="44" spans="1:6" ht="19.5" x14ac:dyDescent="0.4">
      <c r="A44" s="307" t="s">
        <v>21</v>
      </c>
      <c r="B44" s="308"/>
      <c r="C44" s="308"/>
      <c r="D44" s="308"/>
      <c r="E44" s="308"/>
      <c r="F44" s="308"/>
    </row>
    <row r="45" spans="1:6" x14ac:dyDescent="0.3">
      <c r="A45" s="41" t="s">
        <v>317</v>
      </c>
      <c r="B45" s="221">
        <v>2</v>
      </c>
      <c r="C45" s="221"/>
      <c r="D45" s="225"/>
      <c r="E45" s="221"/>
      <c r="F45" s="221"/>
    </row>
    <row r="46" spans="1:6" x14ac:dyDescent="0.3">
      <c r="A46" s="41" t="s">
        <v>92</v>
      </c>
      <c r="B46" s="221">
        <v>2</v>
      </c>
      <c r="C46" s="221"/>
      <c r="D46" s="225"/>
      <c r="E46" s="221"/>
      <c r="F46" s="221"/>
    </row>
    <row r="47" spans="1:6" ht="30.75" x14ac:dyDescent="0.3">
      <c r="A47" s="41" t="s">
        <v>262</v>
      </c>
      <c r="B47" s="221">
        <v>1</v>
      </c>
      <c r="C47" s="221"/>
      <c r="D47" s="225" t="s">
        <v>588</v>
      </c>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292" t="s">
        <v>38</v>
      </c>
      <c r="B51" s="293"/>
      <c r="C51" s="294"/>
      <c r="D51" s="214">
        <f>SUM(B45:C50)</f>
        <v>11</v>
      </c>
    </row>
    <row r="52" spans="1:6" x14ac:dyDescent="0.3">
      <c r="A52" s="292" t="s">
        <v>342</v>
      </c>
      <c r="B52" s="293"/>
      <c r="C52" s="294"/>
      <c r="D52" s="65">
        <f>D51/(COUNT(B45:C50)*2)</f>
        <v>0.91666666666666663</v>
      </c>
    </row>
    <row r="53" spans="1:6" s="50" customFormat="1" x14ac:dyDescent="0.3">
      <c r="A53" s="54"/>
      <c r="B53" s="55"/>
      <c r="C53" s="55"/>
      <c r="D53" s="56"/>
    </row>
    <row r="54" spans="1:6" ht="19.5" x14ac:dyDescent="0.4">
      <c r="A54" s="301" t="s">
        <v>8</v>
      </c>
      <c r="B54" s="302"/>
      <c r="C54" s="302"/>
      <c r="D54" s="302"/>
      <c r="E54" s="302"/>
      <c r="F54" s="302"/>
    </row>
    <row r="55" spans="1:6" ht="76.5" x14ac:dyDescent="0.35">
      <c r="A55" s="83" t="s">
        <v>197</v>
      </c>
      <c r="B55" s="221">
        <v>1</v>
      </c>
      <c r="C55" s="248" t="str">
        <f>IF(B55=0, -5, "0")</f>
        <v>0</v>
      </c>
      <c r="D55" s="225" t="s">
        <v>591</v>
      </c>
      <c r="E55" s="221"/>
      <c r="F55" s="221"/>
    </row>
    <row r="56" spans="1:6" x14ac:dyDescent="0.3">
      <c r="A56" s="49" t="s">
        <v>185</v>
      </c>
      <c r="B56" s="221">
        <v>2</v>
      </c>
      <c r="C56" s="221"/>
      <c r="D56" s="221"/>
      <c r="E56" s="226"/>
      <c r="F56" s="221"/>
    </row>
    <row r="57" spans="1:6" ht="33" x14ac:dyDescent="0.3">
      <c r="A57" s="51" t="s">
        <v>282</v>
      </c>
      <c r="B57" s="221">
        <v>1</v>
      </c>
      <c r="C57" s="221"/>
      <c r="D57" s="222" t="s">
        <v>592</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2" t="s">
        <v>38</v>
      </c>
      <c r="B62" s="293"/>
      <c r="C62" s="294"/>
      <c r="D62" s="214">
        <f>SUM(B55:C61)</f>
        <v>12</v>
      </c>
    </row>
    <row r="63" spans="1:6" x14ac:dyDescent="0.3">
      <c r="A63" s="292" t="s">
        <v>342</v>
      </c>
      <c r="B63" s="293"/>
      <c r="C63" s="294"/>
      <c r="D63" s="65">
        <f>D62/(COUNT(B55:C61)*2)</f>
        <v>0.8571428571428571</v>
      </c>
    </row>
    <row r="64" spans="1:6" s="50" customFormat="1" x14ac:dyDescent="0.3">
      <c r="A64" s="54"/>
      <c r="B64" s="55"/>
      <c r="C64" s="55"/>
      <c r="D64" s="56"/>
    </row>
    <row r="65" spans="1:6" ht="19.5" x14ac:dyDescent="0.4">
      <c r="A65" s="301" t="s">
        <v>143</v>
      </c>
      <c r="B65" s="302"/>
      <c r="C65" s="302"/>
      <c r="D65" s="302"/>
      <c r="E65" s="302"/>
      <c r="F65" s="302"/>
    </row>
    <row r="66" spans="1:6" ht="19.5" x14ac:dyDescent="0.4">
      <c r="A66" s="41" t="s">
        <v>318</v>
      </c>
      <c r="B66" s="227">
        <v>2</v>
      </c>
      <c r="C66" s="228"/>
      <c r="D66" s="229"/>
      <c r="E66" s="229"/>
      <c r="F66" s="221"/>
    </row>
    <row r="67" spans="1:6" ht="133.5" x14ac:dyDescent="0.4">
      <c r="A67" s="41" t="s">
        <v>319</v>
      </c>
      <c r="B67" s="227">
        <v>1</v>
      </c>
      <c r="C67" s="228"/>
      <c r="D67" s="222" t="s">
        <v>466</v>
      </c>
      <c r="E67" s="229"/>
      <c r="F67" s="221"/>
    </row>
    <row r="68" spans="1:6" ht="19.5" x14ac:dyDescent="0.4">
      <c r="A68" s="41" t="s">
        <v>340</v>
      </c>
      <c r="B68" s="227">
        <v>2</v>
      </c>
      <c r="C68" s="228"/>
      <c r="D68" s="230"/>
      <c r="E68" s="230"/>
      <c r="F68" s="221"/>
    </row>
    <row r="69" spans="1:6" ht="100.5" x14ac:dyDescent="0.4">
      <c r="A69" s="48" t="s">
        <v>285</v>
      </c>
      <c r="B69" s="227">
        <v>1</v>
      </c>
      <c r="C69" s="228"/>
      <c r="D69" s="222" t="s">
        <v>531</v>
      </c>
      <c r="E69" s="230"/>
      <c r="F69" s="221"/>
    </row>
    <row r="70" spans="1:6" ht="19.5" x14ac:dyDescent="0.4">
      <c r="A70" s="41" t="s">
        <v>93</v>
      </c>
      <c r="B70" s="227">
        <v>2</v>
      </c>
      <c r="C70" s="228"/>
      <c r="D70" s="222" t="s">
        <v>555</v>
      </c>
      <c r="E70" s="230"/>
      <c r="F70" s="221"/>
    </row>
    <row r="71" spans="1:6" ht="51" x14ac:dyDescent="0.4">
      <c r="A71" s="41" t="s">
        <v>336</v>
      </c>
      <c r="B71" s="227">
        <v>1</v>
      </c>
      <c r="C71" s="228"/>
      <c r="D71" s="222" t="s">
        <v>463</v>
      </c>
      <c r="E71" s="226"/>
      <c r="F71" s="221"/>
    </row>
    <row r="72" spans="1:6" ht="19.5" x14ac:dyDescent="0.4">
      <c r="A72" s="41" t="s">
        <v>103</v>
      </c>
      <c r="B72" s="227">
        <v>2</v>
      </c>
      <c r="C72" s="228"/>
      <c r="D72" s="221"/>
      <c r="E72" s="221"/>
      <c r="F72" s="221"/>
    </row>
    <row r="73" spans="1:6" x14ac:dyDescent="0.3">
      <c r="A73" s="48" t="s">
        <v>345</v>
      </c>
      <c r="B73" s="227">
        <v>0</v>
      </c>
      <c r="C73" s="221"/>
      <c r="D73" s="222" t="s">
        <v>440</v>
      </c>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32.75" x14ac:dyDescent="0.35">
      <c r="A76" s="89" t="s">
        <v>332</v>
      </c>
      <c r="B76" s="227">
        <v>1</v>
      </c>
      <c r="C76" s="248" t="str">
        <f>IF(B76=0, -5, "0")</f>
        <v>0</v>
      </c>
      <c r="D76" s="222" t="s">
        <v>553</v>
      </c>
      <c r="E76" s="232"/>
      <c r="F76" s="221"/>
    </row>
    <row r="77" spans="1:6" s="50" customFormat="1" ht="49.5" x14ac:dyDescent="0.3">
      <c r="A77" s="49" t="s">
        <v>263</v>
      </c>
      <c r="B77" s="227">
        <v>0</v>
      </c>
      <c r="C77" s="233"/>
      <c r="D77" s="222" t="s">
        <v>554</v>
      </c>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ht="30.75" x14ac:dyDescent="0.3">
      <c r="A82" s="41" t="s">
        <v>94</v>
      </c>
      <c r="B82" s="227">
        <v>1</v>
      </c>
      <c r="C82" s="221"/>
      <c r="D82" s="234" t="s">
        <v>467</v>
      </c>
      <c r="E82" s="235"/>
      <c r="F82" s="221"/>
    </row>
    <row r="83" spans="1:6" x14ac:dyDescent="0.3">
      <c r="A83" s="292" t="s">
        <v>38</v>
      </c>
      <c r="B83" s="293"/>
      <c r="C83" s="294"/>
      <c r="D83" s="214">
        <f>SUM(B66:C82)</f>
        <v>25</v>
      </c>
    </row>
    <row r="84" spans="1:6" x14ac:dyDescent="0.3">
      <c r="A84" s="292" t="s">
        <v>342</v>
      </c>
      <c r="B84" s="293"/>
      <c r="C84" s="294"/>
      <c r="D84" s="65">
        <f>D83/(COUNT(B66:C82)*2)</f>
        <v>0.73529411764705888</v>
      </c>
    </row>
    <row r="85" spans="1:6" s="50" customFormat="1" x14ac:dyDescent="0.3">
      <c r="A85" s="54"/>
      <c r="B85" s="55"/>
      <c r="C85" s="55"/>
      <c r="D85" s="56"/>
    </row>
    <row r="86" spans="1:6" ht="19.5" x14ac:dyDescent="0.4">
      <c r="A86" s="301" t="s">
        <v>237</v>
      </c>
      <c r="B86" s="302"/>
      <c r="C86" s="302"/>
      <c r="D86" s="302"/>
      <c r="E86" s="302"/>
      <c r="F86" s="302"/>
    </row>
    <row r="87" spans="1:6" ht="100.5" x14ac:dyDescent="0.4">
      <c r="A87" s="93" t="s">
        <v>320</v>
      </c>
      <c r="B87" s="237">
        <v>1</v>
      </c>
      <c r="C87" s="228"/>
      <c r="D87" s="222" t="s">
        <v>570</v>
      </c>
      <c r="E87" s="222"/>
      <c r="F87" s="221"/>
    </row>
    <row r="88" spans="1:6" ht="51" x14ac:dyDescent="0.4">
      <c r="A88" s="41" t="s">
        <v>319</v>
      </c>
      <c r="B88" s="237">
        <v>2</v>
      </c>
      <c r="C88" s="228"/>
      <c r="D88" s="222" t="s">
        <v>519</v>
      </c>
      <c r="E88" s="221"/>
      <c r="F88" s="221"/>
    </row>
    <row r="89" spans="1:6" ht="19.5" x14ac:dyDescent="0.4">
      <c r="A89" s="41" t="s">
        <v>347</v>
      </c>
      <c r="B89" s="237">
        <v>2</v>
      </c>
      <c r="C89" s="228"/>
      <c r="D89" s="234"/>
      <c r="E89" s="221"/>
      <c r="F89" s="221"/>
    </row>
    <row r="90" spans="1:6" ht="34.5" x14ac:dyDescent="0.4">
      <c r="A90" s="51" t="s">
        <v>348</v>
      </c>
      <c r="B90" s="237">
        <v>1</v>
      </c>
      <c r="C90" s="228"/>
      <c r="D90" s="234" t="s">
        <v>569</v>
      </c>
      <c r="E90" s="221"/>
      <c r="F90" s="221"/>
    </row>
    <row r="91" spans="1:6" ht="19.5" x14ac:dyDescent="0.4">
      <c r="A91" s="48" t="s">
        <v>286</v>
      </c>
      <c r="B91" s="237">
        <v>1</v>
      </c>
      <c r="C91" s="228"/>
      <c r="D91" s="234" t="s">
        <v>566</v>
      </c>
      <c r="E91" s="221"/>
      <c r="F91" s="221"/>
    </row>
    <row r="92" spans="1:6" ht="36" x14ac:dyDescent="0.35">
      <c r="A92" s="89" t="s">
        <v>261</v>
      </c>
      <c r="B92" s="237">
        <v>2</v>
      </c>
      <c r="C92" s="248" t="str">
        <f>IF(B92=0, -5, "0")</f>
        <v>0</v>
      </c>
      <c r="D92" s="36"/>
      <c r="E92" s="221"/>
      <c r="F92" s="221"/>
    </row>
    <row r="93" spans="1:6" ht="50.25" x14ac:dyDescent="0.35">
      <c r="A93" s="76" t="s">
        <v>266</v>
      </c>
      <c r="B93" s="237">
        <v>2</v>
      </c>
      <c r="C93" s="251" t="str">
        <f>IF(B93=0, -5, "0")</f>
        <v>0</v>
      </c>
      <c r="D93" s="222" t="s">
        <v>445</v>
      </c>
      <c r="E93" s="221"/>
      <c r="F93" s="221"/>
    </row>
    <row r="94" spans="1:6" x14ac:dyDescent="0.3">
      <c r="A94" s="48" t="s">
        <v>182</v>
      </c>
      <c r="B94" s="237">
        <v>1</v>
      </c>
      <c r="C94" s="221"/>
      <c r="D94" s="222" t="s">
        <v>567</v>
      </c>
      <c r="E94" s="221"/>
      <c r="F94" s="221"/>
    </row>
    <row r="95" spans="1:6" x14ac:dyDescent="0.3">
      <c r="A95" s="53" t="s">
        <v>329</v>
      </c>
      <c r="B95" s="237">
        <v>2</v>
      </c>
      <c r="C95" s="221"/>
      <c r="D95" s="222"/>
      <c r="E95" s="221"/>
      <c r="F95" s="221"/>
    </row>
    <row r="96" spans="1:6" x14ac:dyDescent="0.3">
      <c r="A96" s="53" t="s">
        <v>330</v>
      </c>
      <c r="B96" s="237">
        <v>2</v>
      </c>
      <c r="C96" s="221"/>
      <c r="D96" s="222" t="s">
        <v>520</v>
      </c>
      <c r="E96" s="221"/>
      <c r="F96" s="221"/>
    </row>
    <row r="97" spans="1:6" ht="49.5" x14ac:dyDescent="0.3">
      <c r="A97" s="41" t="s">
        <v>147</v>
      </c>
      <c r="B97" s="237" t="s">
        <v>34</v>
      </c>
      <c r="C97" s="221"/>
      <c r="D97" s="222" t="s">
        <v>532</v>
      </c>
      <c r="E97" s="221"/>
      <c r="F97" s="221"/>
    </row>
    <row r="98" spans="1:6" ht="36" x14ac:dyDescent="0.35">
      <c r="A98" s="89" t="s">
        <v>216</v>
      </c>
      <c r="B98" s="237">
        <v>2</v>
      </c>
      <c r="C98" s="248" t="str">
        <f>IF(B98=0, -5, "0")</f>
        <v>0</v>
      </c>
      <c r="D98" s="222"/>
      <c r="E98" s="221"/>
      <c r="F98" s="221"/>
    </row>
    <row r="99" spans="1:6" ht="33.75" x14ac:dyDescent="0.35">
      <c r="A99" s="88" t="s">
        <v>344</v>
      </c>
      <c r="B99" s="237">
        <v>1</v>
      </c>
      <c r="C99" s="248" t="str">
        <f>IF(B99=0, -5, "0")</f>
        <v>0</v>
      </c>
      <c r="D99" s="222" t="s">
        <v>565</v>
      </c>
      <c r="E99" s="221"/>
      <c r="F99" s="221"/>
    </row>
    <row r="100" spans="1:6" x14ac:dyDescent="0.3">
      <c r="A100" s="94" t="s">
        <v>263</v>
      </c>
      <c r="B100" s="237">
        <v>2</v>
      </c>
      <c r="C100" s="221"/>
      <c r="D100" s="222"/>
      <c r="E100" s="221"/>
      <c r="F100" s="221"/>
    </row>
    <row r="101" spans="1:6" x14ac:dyDescent="0.3">
      <c r="A101" s="292" t="s">
        <v>38</v>
      </c>
      <c r="B101" s="293"/>
      <c r="C101" s="294"/>
      <c r="D101" s="214">
        <f>SUM(B87:C100)</f>
        <v>21</v>
      </c>
    </row>
    <row r="102" spans="1:6" x14ac:dyDescent="0.3">
      <c r="A102" s="292" t="s">
        <v>342</v>
      </c>
      <c r="B102" s="293"/>
      <c r="C102" s="294"/>
      <c r="D102" s="65">
        <f>D101/(COUNT(B87:C100)*2)</f>
        <v>0.80769230769230771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1" t="s">
        <v>238</v>
      </c>
      <c r="B105" s="302"/>
      <c r="C105" s="302"/>
      <c r="D105" s="302"/>
      <c r="E105" s="302"/>
      <c r="F105" s="302"/>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1</v>
      </c>
      <c r="C112" s="221"/>
      <c r="D112" s="222" t="s">
        <v>521</v>
      </c>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2" t="s">
        <v>38</v>
      </c>
      <c r="B117" s="293"/>
      <c r="C117" s="294"/>
      <c r="D117" s="214">
        <f>SUM(B106:C116)</f>
        <v>21</v>
      </c>
      <c r="E117" s="37"/>
      <c r="F117" s="37"/>
    </row>
    <row r="118" spans="1:6" s="50" customFormat="1" x14ac:dyDescent="0.3">
      <c r="A118" s="292" t="s">
        <v>342</v>
      </c>
      <c r="B118" s="293"/>
      <c r="C118" s="294"/>
      <c r="D118" s="65">
        <f>D117/(COUNT(B106:C116)*2)</f>
        <v>0.95454545454545459</v>
      </c>
      <c r="E118" s="37"/>
      <c r="F118" s="37"/>
    </row>
    <row r="119" spans="1:6" s="50" customFormat="1" x14ac:dyDescent="0.3">
      <c r="A119" s="54"/>
      <c r="B119" s="55"/>
      <c r="C119" s="55"/>
      <c r="D119" s="56"/>
    </row>
    <row r="120" spans="1:6" ht="19.5" x14ac:dyDescent="0.4">
      <c r="A120" s="301" t="s">
        <v>208</v>
      </c>
      <c r="B120" s="302"/>
      <c r="C120" s="302"/>
      <c r="D120" s="302"/>
      <c r="E120" s="302"/>
      <c r="F120" s="302"/>
    </row>
    <row r="121" spans="1:6" ht="132" x14ac:dyDescent="0.3">
      <c r="A121" s="87" t="s">
        <v>322</v>
      </c>
      <c r="B121" s="238">
        <v>0</v>
      </c>
      <c r="C121" s="221"/>
      <c r="D121" s="240" t="s">
        <v>533</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1</v>
      </c>
      <c r="C125" s="228"/>
      <c r="D125" s="234" t="s">
        <v>581</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2" t="s">
        <v>38</v>
      </c>
      <c r="B132" s="293"/>
      <c r="C132" s="294"/>
      <c r="D132" s="214">
        <f>SUM(B121:C131)</f>
        <v>19</v>
      </c>
    </row>
    <row r="133" spans="1:6" x14ac:dyDescent="0.3">
      <c r="A133" s="292" t="s">
        <v>342</v>
      </c>
      <c r="B133" s="293"/>
      <c r="C133" s="294"/>
      <c r="D133" s="63">
        <f>D132/(COUNT(B121:C131)*2)</f>
        <v>0.86363636363636365</v>
      </c>
    </row>
    <row r="134" spans="1:6" s="50" customFormat="1" x14ac:dyDescent="0.3">
      <c r="A134" s="54"/>
      <c r="B134" s="55"/>
      <c r="C134" s="55"/>
      <c r="D134" s="61"/>
    </row>
    <row r="135" spans="1:6" ht="19.5" x14ac:dyDescent="0.4">
      <c r="A135" s="301" t="s">
        <v>78</v>
      </c>
      <c r="B135" s="302"/>
      <c r="C135" s="302"/>
      <c r="D135" s="302"/>
      <c r="E135" s="302"/>
      <c r="F135" s="302"/>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ht="60.75" x14ac:dyDescent="0.3">
      <c r="A139" s="95" t="s">
        <v>325</v>
      </c>
      <c r="B139" s="237">
        <v>1</v>
      </c>
      <c r="C139" s="222"/>
      <c r="D139" s="230" t="s">
        <v>585</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ht="30.75" x14ac:dyDescent="0.3">
      <c r="A142" s="51" t="s">
        <v>351</v>
      </c>
      <c r="B142" s="237">
        <v>1</v>
      </c>
      <c r="C142" s="222"/>
      <c r="D142" s="225" t="s">
        <v>452</v>
      </c>
      <c r="E142" s="221"/>
      <c r="F142" s="221"/>
    </row>
    <row r="143" spans="1:6" ht="33.75" x14ac:dyDescent="0.35">
      <c r="A143" s="76" t="s">
        <v>268</v>
      </c>
      <c r="B143" s="237">
        <v>2</v>
      </c>
      <c r="C143" s="250" t="str">
        <f>IF(B143=0, -5, "0")</f>
        <v>0</v>
      </c>
      <c r="D143" s="222" t="s">
        <v>584</v>
      </c>
      <c r="E143" s="221"/>
      <c r="F143" s="221"/>
    </row>
    <row r="144" spans="1:6" ht="18" x14ac:dyDescent="0.35">
      <c r="A144" s="76" t="s">
        <v>218</v>
      </c>
      <c r="B144" s="237">
        <v>2</v>
      </c>
      <c r="C144" s="250" t="str">
        <f>IF(B144=0, -5, "0")</f>
        <v>0</v>
      </c>
      <c r="D144" s="226"/>
      <c r="E144" s="221"/>
      <c r="F144" s="221"/>
    </row>
    <row r="145" spans="1:6" ht="33" x14ac:dyDescent="0.3">
      <c r="A145" s="51" t="s">
        <v>104</v>
      </c>
      <c r="B145" s="237">
        <v>1</v>
      </c>
      <c r="C145" s="222"/>
      <c r="D145" s="222" t="s">
        <v>451</v>
      </c>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2" t="s">
        <v>38</v>
      </c>
      <c r="B148" s="293"/>
      <c r="C148" s="294"/>
      <c r="D148" s="214">
        <f>SUM(B136:C147)</f>
        <v>21</v>
      </c>
    </row>
    <row r="149" spans="1:6" x14ac:dyDescent="0.3">
      <c r="A149" s="292" t="s">
        <v>342</v>
      </c>
      <c r="B149" s="293"/>
      <c r="C149" s="294"/>
      <c r="D149" s="65">
        <f>D148/(COUNT(B136:C147)*2)</f>
        <v>0.875</v>
      </c>
    </row>
    <row r="150" spans="1:6" s="50" customFormat="1" x14ac:dyDescent="0.3">
      <c r="A150" s="54"/>
      <c r="B150" s="55"/>
      <c r="C150" s="55"/>
      <c r="D150" s="56"/>
    </row>
    <row r="151" spans="1:6" ht="19.5" x14ac:dyDescent="0.4">
      <c r="A151" s="301" t="s">
        <v>243</v>
      </c>
      <c r="B151" s="302"/>
      <c r="C151" s="302"/>
      <c r="D151" s="302"/>
      <c r="E151" s="302"/>
      <c r="F151" s="302"/>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33.75" x14ac:dyDescent="0.35">
      <c r="A154" s="76" t="s">
        <v>353</v>
      </c>
      <c r="B154" s="221">
        <v>0</v>
      </c>
      <c r="C154" s="248">
        <f>IF(B154=0, -5, "0")</f>
        <v>-5</v>
      </c>
      <c r="D154" s="222" t="s">
        <v>600</v>
      </c>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2" t="s">
        <v>38</v>
      </c>
      <c r="B160" s="299"/>
      <c r="C160" s="300"/>
      <c r="D160" s="215">
        <f>SUM(B152:C159)</f>
        <v>9</v>
      </c>
    </row>
    <row r="161" spans="1:6" x14ac:dyDescent="0.3">
      <c r="A161" s="292" t="s">
        <v>342</v>
      </c>
      <c r="B161" s="293"/>
      <c r="C161" s="294"/>
      <c r="D161" s="65">
        <f>D160/(COUNT(B152:C159)*2)</f>
        <v>0.5</v>
      </c>
    </row>
    <row r="162" spans="1:6" s="50" customFormat="1" x14ac:dyDescent="0.3">
      <c r="A162" s="54"/>
      <c r="B162" s="55"/>
      <c r="C162" s="57"/>
      <c r="D162" s="58"/>
    </row>
    <row r="163" spans="1:6" ht="19.5" x14ac:dyDescent="0.4">
      <c r="A163" s="301" t="s">
        <v>85</v>
      </c>
      <c r="B163" s="302"/>
      <c r="C163" s="302"/>
      <c r="D163" s="302"/>
      <c r="E163" s="302"/>
      <c r="F163" s="302"/>
    </row>
    <row r="164" spans="1:6" ht="18" x14ac:dyDescent="0.35">
      <c r="A164" s="76" t="s">
        <v>333</v>
      </c>
      <c r="B164" s="221">
        <v>1</v>
      </c>
      <c r="C164" s="248" t="str">
        <f>IF(B164=0, -5, "0")</f>
        <v>0</v>
      </c>
      <c r="D164" s="221" t="s">
        <v>552</v>
      </c>
      <c r="E164" s="221"/>
      <c r="F164" s="221"/>
    </row>
    <row r="165" spans="1:6" x14ac:dyDescent="0.3">
      <c r="A165" s="41" t="s">
        <v>334</v>
      </c>
      <c r="B165" s="221">
        <v>2</v>
      </c>
      <c r="C165" s="221"/>
      <c r="D165" s="222"/>
      <c r="E165" s="221"/>
      <c r="F165" s="221"/>
    </row>
    <row r="166" spans="1:6" ht="49.5" x14ac:dyDescent="0.3">
      <c r="A166" s="87" t="s">
        <v>241</v>
      </c>
      <c r="B166" s="221">
        <v>1</v>
      </c>
      <c r="C166" s="221"/>
      <c r="D166" s="222" t="s">
        <v>448</v>
      </c>
      <c r="E166" s="221"/>
      <c r="F166" s="221"/>
    </row>
    <row r="167" spans="1:6" x14ac:dyDescent="0.3">
      <c r="A167" s="41" t="s">
        <v>95</v>
      </c>
      <c r="B167" s="221">
        <v>2</v>
      </c>
      <c r="C167" s="221"/>
      <c r="D167" s="221"/>
      <c r="E167" s="222"/>
      <c r="F167" s="221"/>
    </row>
    <row r="168" spans="1:6" x14ac:dyDescent="0.3">
      <c r="A168" s="292" t="s">
        <v>38</v>
      </c>
      <c r="B168" s="293"/>
      <c r="C168" s="294"/>
      <c r="D168" s="214">
        <f>SUM(B164:C167)</f>
        <v>6</v>
      </c>
    </row>
    <row r="169" spans="1:6" x14ac:dyDescent="0.3">
      <c r="A169" s="292" t="s">
        <v>342</v>
      </c>
      <c r="B169" s="293"/>
      <c r="C169" s="294"/>
      <c r="D169" s="65">
        <f>D168/(COUNT(B164:C167)*2)</f>
        <v>0.75</v>
      </c>
    </row>
    <row r="170" spans="1:6" s="50" customFormat="1" x14ac:dyDescent="0.3">
      <c r="A170" s="54"/>
      <c r="B170" s="55"/>
      <c r="C170" s="55"/>
      <c r="D170" s="56"/>
    </row>
    <row r="171" spans="1:6" ht="19.5" x14ac:dyDescent="0.4">
      <c r="A171" s="309" t="s">
        <v>17</v>
      </c>
      <c r="B171" s="310"/>
      <c r="C171" s="310"/>
      <c r="D171" s="310"/>
      <c r="E171" s="310"/>
      <c r="F171" s="310"/>
    </row>
    <row r="172" spans="1:6" ht="90.75" x14ac:dyDescent="0.3">
      <c r="A172" s="48" t="s">
        <v>202</v>
      </c>
      <c r="B172" s="221">
        <v>0</v>
      </c>
      <c r="C172" s="221"/>
      <c r="D172" s="247" t="s">
        <v>525</v>
      </c>
      <c r="E172" s="221"/>
      <c r="F172" s="221"/>
    </row>
    <row r="173" spans="1:6" x14ac:dyDescent="0.3">
      <c r="A173" s="41" t="s">
        <v>96</v>
      </c>
      <c r="B173" s="221">
        <v>2</v>
      </c>
      <c r="C173" s="221"/>
      <c r="D173" s="247"/>
      <c r="E173" s="221"/>
      <c r="F173" s="221"/>
    </row>
    <row r="174" spans="1:6" ht="33" x14ac:dyDescent="0.3">
      <c r="A174" s="87" t="s">
        <v>220</v>
      </c>
      <c r="B174" s="221">
        <v>0</v>
      </c>
      <c r="C174" s="221"/>
      <c r="D174" s="222" t="s">
        <v>557</v>
      </c>
      <c r="E174" s="221"/>
      <c r="F174" s="221"/>
    </row>
    <row r="175" spans="1:6" x14ac:dyDescent="0.3">
      <c r="A175" s="41" t="s">
        <v>163</v>
      </c>
      <c r="B175" s="221">
        <v>2</v>
      </c>
      <c r="C175" s="221"/>
      <c r="D175" s="222"/>
      <c r="E175" s="222"/>
      <c r="F175" s="221"/>
    </row>
    <row r="176" spans="1:6" x14ac:dyDescent="0.3">
      <c r="A176" s="292" t="s">
        <v>38</v>
      </c>
      <c r="B176" s="293"/>
      <c r="C176" s="294"/>
      <c r="D176" s="214">
        <f>SUM(B172:C175)</f>
        <v>4</v>
      </c>
    </row>
    <row r="177" spans="1:6" x14ac:dyDescent="0.3">
      <c r="A177" s="292" t="s">
        <v>342</v>
      </c>
      <c r="B177" s="293"/>
      <c r="C177" s="294"/>
      <c r="D177" s="65">
        <f>D176/(COUNT(B172:C175)*2)</f>
        <v>0.5</v>
      </c>
    </row>
    <row r="178" spans="1:6" s="50" customFormat="1" x14ac:dyDescent="0.3">
      <c r="A178" s="54"/>
      <c r="B178" s="55"/>
      <c r="C178" s="55"/>
      <c r="D178" s="56"/>
    </row>
    <row r="179" spans="1:6" ht="19.5" x14ac:dyDescent="0.4">
      <c r="A179" s="301" t="s">
        <v>87</v>
      </c>
      <c r="B179" s="302"/>
      <c r="C179" s="302"/>
      <c r="D179" s="302"/>
      <c r="E179" s="302"/>
      <c r="F179" s="302"/>
    </row>
    <row r="180" spans="1:6" x14ac:dyDescent="0.3">
      <c r="A180" s="87" t="s">
        <v>364</v>
      </c>
      <c r="B180" s="221">
        <v>0</v>
      </c>
      <c r="C180" s="221"/>
      <c r="D180" s="222"/>
      <c r="E180" s="222"/>
      <c r="F180" s="221"/>
    </row>
    <row r="181" spans="1:6" x14ac:dyDescent="0.3">
      <c r="A181" s="95" t="s">
        <v>247</v>
      </c>
      <c r="B181" s="221">
        <v>0</v>
      </c>
      <c r="C181" s="221"/>
      <c r="D181" s="222" t="s">
        <v>580</v>
      </c>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2" t="s">
        <v>38</v>
      </c>
      <c r="B185" s="293"/>
      <c r="C185" s="294"/>
      <c r="D185" s="214">
        <f>SUM(B180:C184)</f>
        <v>0</v>
      </c>
    </row>
    <row r="186" spans="1:6" x14ac:dyDescent="0.3">
      <c r="A186" s="292" t="s">
        <v>342</v>
      </c>
      <c r="B186" s="293"/>
      <c r="C186" s="294"/>
      <c r="D186" s="65">
        <f>D185/(COUNT(B180:C184)*2)</f>
        <v>0</v>
      </c>
    </row>
    <row r="187" spans="1:6" s="50" customFormat="1" x14ac:dyDescent="0.3">
      <c r="A187" s="54"/>
      <c r="B187" s="55"/>
      <c r="C187" s="55"/>
      <c r="D187" s="56"/>
    </row>
    <row r="188" spans="1:6" ht="19.5" x14ac:dyDescent="0.4">
      <c r="A188" s="301" t="s">
        <v>242</v>
      </c>
      <c r="B188" s="302"/>
      <c r="C188" s="302"/>
      <c r="D188" s="302"/>
      <c r="E188" s="302"/>
      <c r="F188" s="302"/>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ht="82.5" x14ac:dyDescent="0.3">
      <c r="A191" s="48" t="s">
        <v>360</v>
      </c>
      <c r="B191" s="221">
        <v>0</v>
      </c>
      <c r="C191" s="221"/>
      <c r="D191" s="222" t="s">
        <v>571</v>
      </c>
      <c r="E191" s="221"/>
      <c r="F191" s="221"/>
    </row>
    <row r="192" spans="1:6" x14ac:dyDescent="0.3">
      <c r="A192" s="96" t="s">
        <v>212</v>
      </c>
      <c r="B192" s="221">
        <v>0</v>
      </c>
      <c r="C192" s="221"/>
      <c r="D192" s="221" t="s">
        <v>548</v>
      </c>
      <c r="E192" s="221"/>
      <c r="F192" s="221"/>
    </row>
    <row r="193" spans="1:4" x14ac:dyDescent="0.3">
      <c r="A193" s="292" t="s">
        <v>38</v>
      </c>
      <c r="B193" s="293"/>
      <c r="C193" s="294"/>
      <c r="D193" s="97">
        <f>SUM(B189:C192)</f>
        <v>0</v>
      </c>
    </row>
    <row r="194" spans="1:4" x14ac:dyDescent="0.3">
      <c r="A194" s="292" t="s">
        <v>342</v>
      </c>
      <c r="B194" s="293"/>
      <c r="C194" s="294"/>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170</v>
      </c>
    </row>
    <row r="198" spans="1:4" ht="22.5" x14ac:dyDescent="0.3">
      <c r="A198" s="71" t="s">
        <v>378</v>
      </c>
      <c r="B198" s="72"/>
      <c r="C198" s="73"/>
      <c r="D198" s="75">
        <f>D197/(COUNT(B189:C192,B180:C184,B172:C175,B164:C167,B152:C159,B55:C61,B45:C50,B26:C31,B17:C21,B106:C116,B136:C147,B121:C131,B87:C100,B66:C82,B36:C40)*2)</f>
        <v>0.7142857142857143</v>
      </c>
    </row>
  </sheetData>
  <sheetProtection algorithmName="SHA-512" hashValue="gKrldpFBDCIE8oX3aZx38DubfTULX/jf0yOIQkAKFSaihCM0OaYfPT6hkqBDmvL3NU8OU9gtiMWmn/mrP0R/Og==" saltValue="3kp5W9RRVQSoXZnxp1NtVA=="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256" zoomScale="60" zoomScaleNormal="70" workbookViewId="0">
      <selection activeCell="A281" sqref="A28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0"/>
      <c r="E1" s="280"/>
      <c r="F1" s="280"/>
      <c r="G1" s="280"/>
      <c r="H1" s="280"/>
      <c r="I1" s="280"/>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1" t="s">
        <v>201</v>
      </c>
      <c r="B7" s="281"/>
      <c r="C7" s="281"/>
      <c r="D7" s="281"/>
      <c r="E7" s="281"/>
      <c r="F7" s="281"/>
      <c r="G7" s="213"/>
      <c r="H7" s="213"/>
      <c r="I7" s="213"/>
    </row>
    <row r="8" spans="1:9" ht="29.25" x14ac:dyDescent="0.5">
      <c r="A8" s="282" t="str">
        <f>'Page de garde'!D18</f>
        <v>Menzah 9</v>
      </c>
      <c r="B8" s="282"/>
      <c r="C8" s="282"/>
      <c r="D8" s="282"/>
      <c r="E8" s="282"/>
      <c r="F8" s="282"/>
      <c r="G8" s="216"/>
      <c r="H8" s="216"/>
      <c r="I8" s="213"/>
    </row>
    <row r="9" spans="1:9" ht="24.75" x14ac:dyDescent="0.5">
      <c r="A9" s="38" t="s">
        <v>44</v>
      </c>
      <c r="B9" s="283"/>
      <c r="C9" s="283"/>
      <c r="D9" s="283"/>
      <c r="E9" s="283"/>
      <c r="F9" s="283"/>
      <c r="G9" s="216"/>
      <c r="H9" s="216"/>
      <c r="I9" s="213"/>
    </row>
    <row r="10" spans="1:9" ht="24.75" x14ac:dyDescent="0.5">
      <c r="A10" s="39" t="s">
        <v>46</v>
      </c>
      <c r="B10" s="284"/>
      <c r="C10" s="284"/>
      <c r="D10" s="284"/>
      <c r="E10" s="284"/>
      <c r="F10" s="284"/>
      <c r="G10" s="216"/>
      <c r="H10" s="216"/>
      <c r="I10" s="213"/>
    </row>
    <row r="11" spans="1:9" ht="24.75" x14ac:dyDescent="0.5">
      <c r="A11" s="38" t="s">
        <v>45</v>
      </c>
      <c r="B11" s="279"/>
      <c r="C11" s="279"/>
      <c r="D11" s="279"/>
      <c r="E11" s="279"/>
      <c r="F11" s="279"/>
      <c r="G11" s="216"/>
      <c r="H11" s="216"/>
      <c r="I11" s="213"/>
    </row>
    <row r="12" spans="1:9" ht="24.75" x14ac:dyDescent="0.5">
      <c r="A12" s="38" t="s">
        <v>276</v>
      </c>
      <c r="B12" s="285">
        <f>D505</f>
        <v>0</v>
      </c>
      <c r="C12" s="285"/>
      <c r="D12" s="285"/>
      <c r="E12" s="285"/>
      <c r="F12" s="285"/>
      <c r="G12" s="216"/>
      <c r="H12" s="216"/>
      <c r="I12" s="213"/>
    </row>
    <row r="13" spans="1:9" ht="22.5" x14ac:dyDescent="0.45">
      <c r="A13" s="35"/>
      <c r="B13" s="36"/>
      <c r="C13" s="36"/>
      <c r="D13" s="286"/>
      <c r="E13" s="286"/>
      <c r="F13" s="286"/>
      <c r="G13" s="286"/>
      <c r="H13" s="286"/>
      <c r="I13" s="3"/>
    </row>
    <row r="14" spans="1:9" ht="16.5" customHeight="1" x14ac:dyDescent="0.3">
      <c r="A14" s="287" t="s">
        <v>32</v>
      </c>
      <c r="B14" s="288" t="s">
        <v>33</v>
      </c>
      <c r="C14" s="288"/>
      <c r="D14" s="288" t="s">
        <v>48</v>
      </c>
      <c r="E14" s="289" t="s">
        <v>358</v>
      </c>
      <c r="F14" s="288" t="s">
        <v>214</v>
      </c>
      <c r="G14" s="36"/>
      <c r="H14" s="36"/>
    </row>
    <row r="15" spans="1:9" ht="16.5" customHeight="1" x14ac:dyDescent="0.3">
      <c r="A15" s="287"/>
      <c r="B15" s="77" t="s">
        <v>36</v>
      </c>
      <c r="C15" s="77" t="s">
        <v>35</v>
      </c>
      <c r="D15" s="288"/>
      <c r="E15" s="289"/>
      <c r="F15" s="288"/>
      <c r="G15" s="36"/>
      <c r="H15" s="36"/>
    </row>
    <row r="16" spans="1:9" ht="18" x14ac:dyDescent="0.35">
      <c r="A16" s="276" t="s">
        <v>0</v>
      </c>
      <c r="B16" s="276"/>
      <c r="C16" s="276"/>
      <c r="D16" s="276"/>
      <c r="E16" s="276"/>
      <c r="F16" s="276"/>
      <c r="G16" s="36"/>
      <c r="H16" s="36"/>
    </row>
    <row r="17" spans="1:8" ht="18" x14ac:dyDescent="0.3">
      <c r="A17" s="182">
        <f>B11</f>
        <v>0</v>
      </c>
      <c r="B17" s="36"/>
      <c r="C17" s="36"/>
      <c r="D17" s="36"/>
      <c r="E17" s="36"/>
      <c r="F17" s="36"/>
      <c r="G17" s="36"/>
      <c r="H17" s="36"/>
    </row>
    <row r="18" spans="1:8" ht="18" x14ac:dyDescent="0.25">
      <c r="A18" s="290" t="s">
        <v>1</v>
      </c>
      <c r="B18" s="291"/>
      <c r="C18" s="291"/>
      <c r="D18" s="291"/>
      <c r="E18" s="291"/>
      <c r="F18" s="291"/>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4" t="s">
        <v>18</v>
      </c>
      <c r="B26" s="275"/>
      <c r="C26" s="275"/>
      <c r="D26" s="275"/>
      <c r="E26" s="275"/>
      <c r="F26" s="275"/>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6" t="s">
        <v>137</v>
      </c>
      <c r="B43" s="276"/>
      <c r="C43" s="276"/>
      <c r="D43" s="276"/>
      <c r="E43" s="276"/>
      <c r="F43" s="276"/>
    </row>
    <row r="44" spans="1:7" x14ac:dyDescent="0.25">
      <c r="A44" s="183">
        <f>B11</f>
        <v>0</v>
      </c>
      <c r="B44" s="6"/>
      <c r="C44" s="7"/>
      <c r="D44" s="6"/>
    </row>
    <row r="45" spans="1:7" ht="16.5" x14ac:dyDescent="0.25">
      <c r="A45" s="277" t="s">
        <v>63</v>
      </c>
      <c r="B45" s="278"/>
      <c r="C45" s="278"/>
      <c r="D45" s="278"/>
      <c r="E45" s="278"/>
      <c r="F45" s="278"/>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4" t="s">
        <v>65</v>
      </c>
      <c r="B57" s="275"/>
      <c r="C57" s="275"/>
      <c r="D57" s="275"/>
      <c r="E57" s="275"/>
      <c r="F57" s="275"/>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4" t="s">
        <v>25</v>
      </c>
      <c r="B84" s="275"/>
      <c r="C84" s="275"/>
      <c r="D84" s="275"/>
      <c r="E84" s="275"/>
      <c r="F84" s="275"/>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6" t="s">
        <v>129</v>
      </c>
      <c r="B99" s="276"/>
      <c r="C99" s="276"/>
      <c r="D99" s="276"/>
      <c r="E99" s="276"/>
      <c r="F99" s="276"/>
    </row>
    <row r="100" spans="1:6" x14ac:dyDescent="0.25">
      <c r="A100" s="183">
        <f>B11</f>
        <v>0</v>
      </c>
      <c r="B100" s="6"/>
      <c r="C100" s="7"/>
      <c r="D100" s="6"/>
    </row>
    <row r="101" spans="1:6" ht="16.5" x14ac:dyDescent="0.25">
      <c r="A101" s="277" t="s">
        <v>63</v>
      </c>
      <c r="B101" s="278"/>
      <c r="C101" s="278"/>
      <c r="D101" s="278"/>
      <c r="E101" s="278"/>
      <c r="F101" s="278"/>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4" t="s">
        <v>133</v>
      </c>
      <c r="B113" s="275"/>
      <c r="C113" s="275"/>
      <c r="D113" s="275"/>
      <c r="E113" s="275"/>
      <c r="F113" s="275"/>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4" t="s">
        <v>73</v>
      </c>
      <c r="B137" s="275"/>
      <c r="C137" s="275"/>
      <c r="D137" s="275"/>
      <c r="E137" s="275"/>
      <c r="F137" s="275"/>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6" t="s">
        <v>130</v>
      </c>
      <c r="B152" s="276"/>
      <c r="C152" s="276"/>
      <c r="D152" s="276"/>
      <c r="E152" s="276"/>
      <c r="F152" s="276"/>
    </row>
    <row r="153" spans="1:6" x14ac:dyDescent="0.25">
      <c r="A153" s="183">
        <f>B11</f>
        <v>0</v>
      </c>
      <c r="B153" s="6"/>
      <c r="C153" s="7"/>
      <c r="D153" s="59"/>
    </row>
    <row r="154" spans="1:6" ht="16.5" x14ac:dyDescent="0.25">
      <c r="A154" s="277" t="s">
        <v>63</v>
      </c>
      <c r="B154" s="278"/>
      <c r="C154" s="278"/>
      <c r="D154" s="278"/>
      <c r="E154" s="278"/>
      <c r="F154" s="278"/>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4" t="s">
        <v>134</v>
      </c>
      <c r="B166" s="275"/>
      <c r="C166" s="275"/>
      <c r="D166" s="275"/>
      <c r="E166" s="275"/>
      <c r="F166" s="275"/>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6" t="s">
        <v>167</v>
      </c>
      <c r="B192" s="276"/>
      <c r="C192" s="276"/>
      <c r="D192" s="276"/>
      <c r="E192" s="276"/>
      <c r="F192" s="276"/>
    </row>
    <row r="193" spans="1:7" x14ac:dyDescent="0.25">
      <c r="A193" s="189">
        <f>B11</f>
        <v>0</v>
      </c>
      <c r="B193" s="6"/>
      <c r="C193" s="7"/>
      <c r="D193" s="6"/>
    </row>
    <row r="194" spans="1:7" ht="18" x14ac:dyDescent="0.25">
      <c r="A194" s="274" t="s">
        <v>158</v>
      </c>
      <c r="B194" s="275"/>
      <c r="C194" s="275"/>
      <c r="D194" s="275"/>
      <c r="E194" s="275"/>
      <c r="F194" s="275"/>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4" t="s">
        <v>76</v>
      </c>
      <c r="B209" s="275"/>
      <c r="C209" s="275"/>
      <c r="D209" s="275"/>
      <c r="E209" s="275"/>
      <c r="F209" s="275"/>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4" t="s">
        <v>191</v>
      </c>
      <c r="B232" s="275"/>
      <c r="C232" s="275"/>
      <c r="D232" s="275"/>
      <c r="E232" s="275"/>
      <c r="F232" s="275"/>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6" t="s">
        <v>78</v>
      </c>
      <c r="B248" s="276"/>
      <c r="C248" s="276"/>
      <c r="D248" s="276"/>
      <c r="E248" s="276"/>
      <c r="F248" s="276"/>
    </row>
    <row r="249" spans="1:6" s="3" customFormat="1" x14ac:dyDescent="0.25">
      <c r="A249" s="183">
        <f>B11</f>
        <v>0</v>
      </c>
      <c r="B249" s="6"/>
      <c r="C249" s="7"/>
      <c r="D249" s="6"/>
    </row>
    <row r="250" spans="1:6" s="3" customFormat="1" ht="18" x14ac:dyDescent="0.25">
      <c r="A250" s="274" t="s">
        <v>79</v>
      </c>
      <c r="B250" s="275"/>
      <c r="C250" s="275"/>
      <c r="D250" s="275"/>
      <c r="E250" s="275"/>
      <c r="F250" s="275"/>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4" t="s">
        <v>81</v>
      </c>
      <c r="B266" s="275"/>
      <c r="C266" s="275"/>
      <c r="D266" s="275"/>
      <c r="E266" s="275"/>
      <c r="F266" s="275"/>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6" t="s">
        <v>4</v>
      </c>
      <c r="B291" s="276"/>
      <c r="C291" s="276"/>
      <c r="D291" s="276"/>
      <c r="E291" s="276"/>
      <c r="F291" s="276"/>
    </row>
    <row r="292" spans="1:7" x14ac:dyDescent="0.25">
      <c r="A292" s="192">
        <f>B11</f>
        <v>0</v>
      </c>
      <c r="B292" s="6"/>
      <c r="C292" s="7"/>
      <c r="D292" s="59"/>
    </row>
    <row r="293" spans="1:7" ht="18" x14ac:dyDescent="0.25">
      <c r="A293" s="274" t="s">
        <v>19</v>
      </c>
      <c r="B293" s="275"/>
      <c r="C293" s="275"/>
      <c r="D293" s="275"/>
      <c r="E293" s="275"/>
      <c r="F293" s="275"/>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4" t="s">
        <v>122</v>
      </c>
      <c r="B305" s="275"/>
      <c r="C305" s="275"/>
      <c r="D305" s="275"/>
      <c r="E305" s="275"/>
      <c r="F305" s="275"/>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6" t="s">
        <v>21</v>
      </c>
      <c r="B324" s="276"/>
      <c r="C324" s="276"/>
      <c r="D324" s="276"/>
      <c r="E324" s="276"/>
      <c r="F324" s="276"/>
    </row>
    <row r="325" spans="1:9" x14ac:dyDescent="0.25">
      <c r="A325" s="193">
        <f>B11</f>
        <v>0</v>
      </c>
      <c r="B325" s="6"/>
      <c r="C325" s="7"/>
      <c r="D325" s="6"/>
    </row>
    <row r="326" spans="1:9" ht="18" x14ac:dyDescent="0.25">
      <c r="A326" s="274" t="s">
        <v>12</v>
      </c>
      <c r="B326" s="275"/>
      <c r="C326" s="275"/>
      <c r="D326" s="275"/>
      <c r="E326" s="275"/>
      <c r="F326" s="275"/>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4" t="s">
        <v>25</v>
      </c>
      <c r="B339" s="275"/>
      <c r="C339" s="275"/>
      <c r="D339" s="275"/>
      <c r="E339" s="275"/>
      <c r="F339" s="275"/>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6" t="s">
        <v>8</v>
      </c>
      <c r="B352" s="276"/>
      <c r="C352" s="276"/>
      <c r="D352" s="276"/>
      <c r="E352" s="276"/>
      <c r="F352" s="276"/>
    </row>
    <row r="353" spans="1:6" x14ac:dyDescent="0.25">
      <c r="A353" s="183">
        <f>B11</f>
        <v>0</v>
      </c>
      <c r="B353" s="6"/>
      <c r="C353" s="7"/>
      <c r="D353" s="59"/>
    </row>
    <row r="354" spans="1:6" ht="16.5" x14ac:dyDescent="0.25">
      <c r="A354" s="277" t="s">
        <v>113</v>
      </c>
      <c r="B354" s="278"/>
      <c r="C354" s="278"/>
      <c r="D354" s="278"/>
      <c r="E354" s="278"/>
      <c r="F354" s="278"/>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4" t="s">
        <v>25</v>
      </c>
      <c r="B366" s="275"/>
      <c r="C366" s="275"/>
      <c r="D366" s="275"/>
      <c r="E366" s="275"/>
      <c r="F366" s="275"/>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4" t="s">
        <v>124</v>
      </c>
      <c r="B382" s="275"/>
      <c r="C382" s="275"/>
      <c r="D382" s="275"/>
      <c r="E382" s="275"/>
      <c r="F382" s="275"/>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6" t="s">
        <v>125</v>
      </c>
      <c r="B405" s="276"/>
      <c r="C405" s="276"/>
      <c r="D405" s="276"/>
      <c r="E405" s="276"/>
      <c r="F405" s="276"/>
    </row>
    <row r="406" spans="1:6" x14ac:dyDescent="0.25">
      <c r="A406" s="192">
        <f>B11</f>
        <v>0</v>
      </c>
      <c r="B406" s="6"/>
      <c r="C406" s="7"/>
      <c r="D406" s="6"/>
    </row>
    <row r="407" spans="1:6" ht="16.5" x14ac:dyDescent="0.25">
      <c r="A407" s="277" t="s">
        <v>19</v>
      </c>
      <c r="B407" s="278"/>
      <c r="C407" s="278"/>
      <c r="D407" s="278"/>
      <c r="E407" s="278"/>
      <c r="F407" s="278"/>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7" t="s">
        <v>122</v>
      </c>
      <c r="B418" s="278"/>
      <c r="C418" s="278"/>
      <c r="D418" s="278"/>
      <c r="E418" s="278"/>
      <c r="F418" s="278"/>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6" t="s">
        <v>374</v>
      </c>
      <c r="B435" s="276"/>
      <c r="C435" s="276"/>
      <c r="D435" s="276"/>
      <c r="E435" s="276"/>
      <c r="F435" s="276"/>
    </row>
    <row r="436" spans="1:7" x14ac:dyDescent="0.25">
      <c r="A436" s="195">
        <f>+B11</f>
        <v>0</v>
      </c>
      <c r="B436" s="6"/>
      <c r="C436" s="7"/>
      <c r="D436" s="6"/>
    </row>
    <row r="437" spans="1:7" ht="18" x14ac:dyDescent="0.25">
      <c r="A437" s="274" t="s">
        <v>375</v>
      </c>
      <c r="B437" s="275"/>
      <c r="C437" s="275"/>
      <c r="D437" s="275"/>
      <c r="E437" s="275"/>
      <c r="F437" s="275"/>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4" t="s">
        <v>31</v>
      </c>
      <c r="B444" s="275"/>
      <c r="C444" s="275"/>
      <c r="D444" s="275"/>
      <c r="E444" s="275"/>
      <c r="F444" s="275"/>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6" t="s">
        <v>180</v>
      </c>
      <c r="B454" s="276"/>
      <c r="C454" s="276"/>
      <c r="D454" s="276"/>
      <c r="E454" s="276"/>
      <c r="F454" s="276"/>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6" t="s">
        <v>87</v>
      </c>
      <c r="B464" s="276"/>
      <c r="C464" s="276"/>
      <c r="D464" s="276"/>
      <c r="E464" s="276"/>
      <c r="F464" s="276"/>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6" t="s">
        <v>151</v>
      </c>
      <c r="B473" s="276"/>
      <c r="C473" s="276"/>
      <c r="D473" s="276"/>
      <c r="E473" s="276"/>
      <c r="F473" s="276"/>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6" t="s">
        <v>152</v>
      </c>
      <c r="B494" s="276"/>
      <c r="C494" s="276"/>
      <c r="D494" s="276"/>
      <c r="E494" s="276"/>
      <c r="F494" s="276"/>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4MJDWZ/sxARYWpiOXsww+PLVo393WLhj1K1zrZ7cg0F6K85qQW9iI2DdHLEjDEI7lmThmSghauf0JMTQWpX9DA==" saltValue="VOEJ9DUIqFQbBCBiQMoasw==" spinCount="100000" sheet="1" objects="1" scenarios="1"/>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4"/>
      <c r="E1" s="304"/>
      <c r="F1" s="304"/>
      <c r="G1" s="304"/>
      <c r="H1" s="304"/>
      <c r="I1" s="304"/>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1" t="s">
        <v>52</v>
      </c>
      <c r="B6" s="281"/>
      <c r="C6" s="281"/>
      <c r="D6" s="281"/>
      <c r="E6" s="281"/>
      <c r="F6" s="281"/>
      <c r="G6" s="216"/>
      <c r="H6" s="216"/>
      <c r="I6" s="216"/>
    </row>
    <row r="7" spans="1:9" s="36" customFormat="1" ht="21.75" customHeight="1" x14ac:dyDescent="0.5">
      <c r="A7" s="282" t="str">
        <f>'A1 Exploitation'!A8:F8</f>
        <v>Menzah 9</v>
      </c>
      <c r="B7" s="282"/>
      <c r="C7" s="282"/>
      <c r="D7" s="282"/>
      <c r="E7" s="282"/>
      <c r="F7" s="282"/>
      <c r="G7" s="216"/>
      <c r="H7" s="216"/>
      <c r="I7" s="216"/>
    </row>
    <row r="8" spans="1:9" s="36" customFormat="1" ht="24.75" x14ac:dyDescent="0.5">
      <c r="A8" s="38" t="s">
        <v>44</v>
      </c>
      <c r="B8" s="305">
        <f>'A3 Exploitation'!B9:F9</f>
        <v>0</v>
      </c>
      <c r="C8" s="305"/>
      <c r="D8" s="305"/>
      <c r="E8" s="305"/>
      <c r="F8" s="305"/>
      <c r="G8" s="216"/>
      <c r="H8" s="216"/>
      <c r="I8" s="216"/>
    </row>
    <row r="9" spans="1:9" s="36" customFormat="1" ht="24.75" x14ac:dyDescent="0.5">
      <c r="A9" s="39" t="s">
        <v>46</v>
      </c>
      <c r="B9" s="306">
        <f>'A3 Exploitation'!B10:F10</f>
        <v>0</v>
      </c>
      <c r="C9" s="306"/>
      <c r="D9" s="306"/>
      <c r="E9" s="306"/>
      <c r="F9" s="306"/>
      <c r="G9" s="216"/>
      <c r="H9" s="216"/>
      <c r="I9" s="216"/>
    </row>
    <row r="10" spans="1:9" s="36" customFormat="1" ht="24.75" x14ac:dyDescent="0.5">
      <c r="A10" s="38" t="s">
        <v>45</v>
      </c>
      <c r="B10" s="303">
        <f>'A3 Exploitation'!B11:F11</f>
        <v>0</v>
      </c>
      <c r="C10" s="303"/>
      <c r="D10" s="303"/>
      <c r="E10" s="303"/>
      <c r="F10" s="303"/>
      <c r="G10" s="216"/>
      <c r="H10" s="216"/>
      <c r="I10" s="216"/>
    </row>
    <row r="11" spans="1:9" s="36" customFormat="1" ht="24.75" x14ac:dyDescent="0.5">
      <c r="A11" s="38" t="s">
        <v>341</v>
      </c>
      <c r="B11" s="295">
        <f>D198</f>
        <v>0</v>
      </c>
      <c r="C11" s="295"/>
      <c r="D11" s="295"/>
      <c r="E11" s="295"/>
      <c r="F11" s="295"/>
      <c r="G11" s="216"/>
      <c r="H11" s="216"/>
      <c r="I11" s="216"/>
    </row>
    <row r="12" spans="1:9" s="36" customFormat="1" ht="22.5" x14ac:dyDescent="0.45">
      <c r="A12" s="35"/>
      <c r="D12" s="286"/>
      <c r="E12" s="286"/>
      <c r="F12" s="286"/>
      <c r="G12" s="286"/>
      <c r="H12" s="286"/>
      <c r="I12" s="40"/>
    </row>
    <row r="13" spans="1:9" s="36" customFormat="1" ht="11.25" customHeight="1" x14ac:dyDescent="0.3">
      <c r="A13" s="287" t="s">
        <v>32</v>
      </c>
      <c r="B13" s="288" t="s">
        <v>33</v>
      </c>
      <c r="C13" s="288"/>
      <c r="D13" s="288" t="s">
        <v>48</v>
      </c>
      <c r="E13" s="288" t="s">
        <v>213</v>
      </c>
      <c r="F13" s="288" t="s">
        <v>214</v>
      </c>
    </row>
    <row r="14" spans="1:9" s="36" customFormat="1" ht="12.75" customHeight="1" x14ac:dyDescent="0.3">
      <c r="A14" s="287"/>
      <c r="B14" s="70" t="s">
        <v>36</v>
      </c>
      <c r="C14" s="70" t="s">
        <v>35</v>
      </c>
      <c r="D14" s="288"/>
      <c r="E14" s="288"/>
      <c r="F14" s="288"/>
    </row>
    <row r="15" spans="1:9" x14ac:dyDescent="0.3">
      <c r="A15" s="41"/>
      <c r="B15" s="41"/>
      <c r="C15" s="41"/>
      <c r="D15" s="41"/>
    </row>
    <row r="16" spans="1:9" ht="19.5" x14ac:dyDescent="0.4">
      <c r="A16" s="296" t="s">
        <v>0</v>
      </c>
      <c r="B16" s="297"/>
      <c r="C16" s="297"/>
      <c r="D16" s="297"/>
      <c r="E16" s="297"/>
      <c r="F16" s="297"/>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8" t="s">
        <v>38</v>
      </c>
      <c r="B22" s="299"/>
      <c r="C22" s="300"/>
      <c r="D22" s="215">
        <f>SUM(B17:C21)</f>
        <v>0</v>
      </c>
    </row>
    <row r="23" spans="1:6" x14ac:dyDescent="0.3">
      <c r="A23" s="292" t="s">
        <v>342</v>
      </c>
      <c r="B23" s="293"/>
      <c r="C23" s="294"/>
      <c r="D23" s="65">
        <f>D22/(COUNT(B17:C21)*2)</f>
        <v>0</v>
      </c>
    </row>
    <row r="24" spans="1:6" s="50" customFormat="1" x14ac:dyDescent="0.3">
      <c r="A24" s="54"/>
      <c r="B24" s="55"/>
      <c r="C24" s="55"/>
      <c r="D24" s="56"/>
    </row>
    <row r="25" spans="1:6" ht="19.5" x14ac:dyDescent="0.4">
      <c r="A25" s="301" t="s">
        <v>4</v>
      </c>
      <c r="B25" s="302"/>
      <c r="C25" s="302"/>
      <c r="D25" s="302"/>
      <c r="E25" s="302"/>
      <c r="F25" s="302"/>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2" t="s">
        <v>38</v>
      </c>
      <c r="B32" s="293"/>
      <c r="C32" s="294"/>
      <c r="D32" s="214">
        <f>SUM(B26:C31)</f>
        <v>0</v>
      </c>
    </row>
    <row r="33" spans="1:7" x14ac:dyDescent="0.3">
      <c r="A33" s="292" t="s">
        <v>342</v>
      </c>
      <c r="B33" s="293"/>
      <c r="C33" s="294"/>
      <c r="D33" s="65">
        <f>D32/(COUNT(B26:C31)*2)</f>
        <v>0</v>
      </c>
    </row>
    <row r="34" spans="1:7" s="50" customFormat="1" x14ac:dyDescent="0.3">
      <c r="A34" s="54"/>
      <c r="B34" s="55"/>
      <c r="C34" s="55"/>
      <c r="D34" s="56"/>
    </row>
    <row r="35" spans="1:7" s="50" customFormat="1" ht="19.5" x14ac:dyDescent="0.4">
      <c r="A35" s="301" t="s">
        <v>246</v>
      </c>
      <c r="B35" s="302"/>
      <c r="C35" s="302"/>
      <c r="D35" s="302"/>
      <c r="E35" s="302"/>
      <c r="F35" s="302"/>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292" t="s">
        <v>38</v>
      </c>
      <c r="B41" s="293"/>
      <c r="C41" s="294"/>
      <c r="D41" s="214">
        <f>SUM(B36:C40)</f>
        <v>0</v>
      </c>
      <c r="E41" s="37"/>
      <c r="F41" s="37"/>
    </row>
    <row r="42" spans="1:7" s="50" customFormat="1" x14ac:dyDescent="0.3">
      <c r="A42" s="292" t="s">
        <v>342</v>
      </c>
      <c r="B42" s="293"/>
      <c r="C42" s="294"/>
      <c r="D42" s="65">
        <f>D41/(COUNT(B36:C40)*2)</f>
        <v>0</v>
      </c>
      <c r="E42" s="37"/>
      <c r="F42" s="37"/>
    </row>
    <row r="43" spans="1:7" s="50" customFormat="1" x14ac:dyDescent="0.3">
      <c r="A43" s="90"/>
      <c r="B43" s="91"/>
      <c r="C43" s="91"/>
      <c r="D43" s="92"/>
    </row>
    <row r="44" spans="1:7" ht="19.5" x14ac:dyDescent="0.4">
      <c r="A44" s="307" t="s">
        <v>21</v>
      </c>
      <c r="B44" s="308"/>
      <c r="C44" s="308"/>
      <c r="D44" s="308"/>
      <c r="E44" s="308"/>
      <c r="F44" s="308"/>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2" t="s">
        <v>38</v>
      </c>
      <c r="B51" s="293"/>
      <c r="C51" s="294"/>
      <c r="D51" s="214">
        <f>SUM(B45:C50)</f>
        <v>0</v>
      </c>
    </row>
    <row r="52" spans="1:6" x14ac:dyDescent="0.3">
      <c r="A52" s="292" t="s">
        <v>342</v>
      </c>
      <c r="B52" s="293"/>
      <c r="C52" s="294"/>
      <c r="D52" s="65">
        <f>D51/(COUNT(B45:C50)*2)</f>
        <v>0</v>
      </c>
    </row>
    <row r="53" spans="1:6" s="50" customFormat="1" x14ac:dyDescent="0.3">
      <c r="A53" s="54"/>
      <c r="B53" s="55"/>
      <c r="C53" s="55"/>
      <c r="D53" s="56"/>
    </row>
    <row r="54" spans="1:6" ht="19.5" x14ac:dyDescent="0.4">
      <c r="A54" s="301" t="s">
        <v>8</v>
      </c>
      <c r="B54" s="302"/>
      <c r="C54" s="302"/>
      <c r="D54" s="302"/>
      <c r="E54" s="302"/>
      <c r="F54" s="302"/>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2" t="s">
        <v>38</v>
      </c>
      <c r="B62" s="293"/>
      <c r="C62" s="294"/>
      <c r="D62" s="214">
        <f>SUM(B55:C61)</f>
        <v>0</v>
      </c>
    </row>
    <row r="63" spans="1:6" x14ac:dyDescent="0.3">
      <c r="A63" s="292" t="s">
        <v>342</v>
      </c>
      <c r="B63" s="293"/>
      <c r="C63" s="294"/>
      <c r="D63" s="65">
        <f>D62/(COUNT(B55:C61)*2)</f>
        <v>0</v>
      </c>
    </row>
    <row r="64" spans="1:6" s="50" customFormat="1" x14ac:dyDescent="0.3">
      <c r="A64" s="54"/>
      <c r="B64" s="55"/>
      <c r="C64" s="55"/>
      <c r="D64" s="56"/>
    </row>
    <row r="65" spans="1:6" ht="19.5" x14ac:dyDescent="0.4">
      <c r="A65" s="301" t="s">
        <v>143</v>
      </c>
      <c r="B65" s="302"/>
      <c r="C65" s="302"/>
      <c r="D65" s="302"/>
      <c r="E65" s="302"/>
      <c r="F65" s="302"/>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2" t="s">
        <v>38</v>
      </c>
      <c r="B83" s="293"/>
      <c r="C83" s="294"/>
      <c r="D83" s="214">
        <f>SUM(B66:C82)</f>
        <v>0</v>
      </c>
    </row>
    <row r="84" spans="1:6" x14ac:dyDescent="0.3">
      <c r="A84" s="292" t="s">
        <v>342</v>
      </c>
      <c r="B84" s="293"/>
      <c r="C84" s="294"/>
      <c r="D84" s="65">
        <f>D83/(COUNT(B66:C82)*2)</f>
        <v>0</v>
      </c>
    </row>
    <row r="85" spans="1:6" s="50" customFormat="1" x14ac:dyDescent="0.3">
      <c r="A85" s="54"/>
      <c r="B85" s="55"/>
      <c r="C85" s="55"/>
      <c r="D85" s="56"/>
    </row>
    <row r="86" spans="1:6" ht="19.5" x14ac:dyDescent="0.4">
      <c r="A86" s="301" t="s">
        <v>237</v>
      </c>
      <c r="B86" s="302"/>
      <c r="C86" s="302"/>
      <c r="D86" s="302"/>
      <c r="E86" s="302"/>
      <c r="F86" s="302"/>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2" t="s">
        <v>38</v>
      </c>
      <c r="B101" s="293"/>
      <c r="C101" s="294"/>
      <c r="D101" s="214">
        <f>SUM(B87:C100)</f>
        <v>0</v>
      </c>
    </row>
    <row r="102" spans="1:6" x14ac:dyDescent="0.3">
      <c r="A102" s="292" t="s">
        <v>342</v>
      </c>
      <c r="B102" s="293"/>
      <c r="C102" s="294"/>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1" t="s">
        <v>238</v>
      </c>
      <c r="B105" s="302"/>
      <c r="C105" s="302"/>
      <c r="D105" s="302"/>
      <c r="E105" s="302"/>
      <c r="F105" s="302"/>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2" t="s">
        <v>38</v>
      </c>
      <c r="B117" s="293"/>
      <c r="C117" s="294"/>
      <c r="D117" s="214">
        <f>SUM(B106:C116)</f>
        <v>0</v>
      </c>
      <c r="E117" s="37"/>
      <c r="F117" s="37"/>
    </row>
    <row r="118" spans="1:6" s="50" customFormat="1" x14ac:dyDescent="0.3">
      <c r="A118" s="292" t="s">
        <v>342</v>
      </c>
      <c r="B118" s="293"/>
      <c r="C118" s="294"/>
      <c r="D118" s="65">
        <f>D117/(COUNT(B106:C116)*2)</f>
        <v>0</v>
      </c>
      <c r="E118" s="37"/>
      <c r="F118" s="37"/>
    </row>
    <row r="119" spans="1:6" s="50" customFormat="1" x14ac:dyDescent="0.3">
      <c r="A119" s="54"/>
      <c r="B119" s="55"/>
      <c r="C119" s="55"/>
      <c r="D119" s="56"/>
    </row>
    <row r="120" spans="1:6" ht="19.5" x14ac:dyDescent="0.4">
      <c r="A120" s="301" t="s">
        <v>208</v>
      </c>
      <c r="B120" s="302"/>
      <c r="C120" s="302"/>
      <c r="D120" s="302"/>
      <c r="E120" s="302"/>
      <c r="F120" s="302"/>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2" t="s">
        <v>38</v>
      </c>
      <c r="B132" s="293"/>
      <c r="C132" s="294"/>
      <c r="D132" s="214">
        <f>SUM(B121:C131)</f>
        <v>0</v>
      </c>
    </row>
    <row r="133" spans="1:6" x14ac:dyDescent="0.3">
      <c r="A133" s="292" t="s">
        <v>342</v>
      </c>
      <c r="B133" s="293"/>
      <c r="C133" s="294"/>
      <c r="D133" s="63">
        <f>D132/(COUNT(B121:C131)*2)</f>
        <v>0</v>
      </c>
    </row>
    <row r="134" spans="1:6" s="50" customFormat="1" x14ac:dyDescent="0.3">
      <c r="A134" s="54"/>
      <c r="B134" s="55"/>
      <c r="C134" s="55"/>
      <c r="D134" s="61"/>
    </row>
    <row r="135" spans="1:6" ht="19.5" x14ac:dyDescent="0.4">
      <c r="A135" s="301" t="s">
        <v>78</v>
      </c>
      <c r="B135" s="302"/>
      <c r="C135" s="302"/>
      <c r="D135" s="302"/>
      <c r="E135" s="302"/>
      <c r="F135" s="302"/>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2" t="s">
        <v>38</v>
      </c>
      <c r="B148" s="293"/>
      <c r="C148" s="294"/>
      <c r="D148" s="214">
        <f>SUM(B136:C147)</f>
        <v>0</v>
      </c>
    </row>
    <row r="149" spans="1:6" x14ac:dyDescent="0.3">
      <c r="A149" s="292" t="s">
        <v>342</v>
      </c>
      <c r="B149" s="293"/>
      <c r="C149" s="294"/>
      <c r="D149" s="65">
        <f>D148/(COUNT(B136:C147)*2)</f>
        <v>0</v>
      </c>
    </row>
    <row r="150" spans="1:6" s="50" customFormat="1" x14ac:dyDescent="0.3">
      <c r="A150" s="54"/>
      <c r="B150" s="55"/>
      <c r="C150" s="55"/>
      <c r="D150" s="56"/>
    </row>
    <row r="151" spans="1:6" ht="19.5" x14ac:dyDescent="0.4">
      <c r="A151" s="301" t="s">
        <v>243</v>
      </c>
      <c r="B151" s="302"/>
      <c r="C151" s="302"/>
      <c r="D151" s="302"/>
      <c r="E151" s="302"/>
      <c r="F151" s="302"/>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2" t="s">
        <v>38</v>
      </c>
      <c r="B160" s="299"/>
      <c r="C160" s="300"/>
      <c r="D160" s="215">
        <f>SUM(B152:C159)</f>
        <v>0</v>
      </c>
    </row>
    <row r="161" spans="1:6" x14ac:dyDescent="0.3">
      <c r="A161" s="292" t="s">
        <v>342</v>
      </c>
      <c r="B161" s="293"/>
      <c r="C161" s="294"/>
      <c r="D161" s="65">
        <f>D160/(COUNT(B152:C159)*2)</f>
        <v>0</v>
      </c>
    </row>
    <row r="162" spans="1:6" s="50" customFormat="1" x14ac:dyDescent="0.3">
      <c r="A162" s="54"/>
      <c r="B162" s="55"/>
      <c r="C162" s="57"/>
      <c r="D162" s="58"/>
    </row>
    <row r="163" spans="1:6" ht="19.5" x14ac:dyDescent="0.4">
      <c r="A163" s="301" t="s">
        <v>85</v>
      </c>
      <c r="B163" s="302"/>
      <c r="C163" s="302"/>
      <c r="D163" s="302"/>
      <c r="E163" s="302"/>
      <c r="F163" s="302"/>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2" t="s">
        <v>38</v>
      </c>
      <c r="B168" s="293"/>
      <c r="C168" s="294"/>
      <c r="D168" s="214">
        <f>SUM(B164:C167)</f>
        <v>0</v>
      </c>
    </row>
    <row r="169" spans="1:6" x14ac:dyDescent="0.3">
      <c r="A169" s="292" t="s">
        <v>342</v>
      </c>
      <c r="B169" s="293"/>
      <c r="C169" s="294"/>
      <c r="D169" s="65">
        <f>D168/(COUNT(B164:C167)*2)</f>
        <v>0</v>
      </c>
    </row>
    <row r="170" spans="1:6" s="50" customFormat="1" x14ac:dyDescent="0.3">
      <c r="A170" s="54"/>
      <c r="B170" s="55"/>
      <c r="C170" s="55"/>
      <c r="D170" s="56"/>
    </row>
    <row r="171" spans="1:6" ht="19.5" x14ac:dyDescent="0.4">
      <c r="A171" s="309" t="s">
        <v>17</v>
      </c>
      <c r="B171" s="310"/>
      <c r="C171" s="310"/>
      <c r="D171" s="310"/>
      <c r="E171" s="310"/>
      <c r="F171" s="310"/>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2" t="s">
        <v>38</v>
      </c>
      <c r="B176" s="293"/>
      <c r="C176" s="294"/>
      <c r="D176" s="214">
        <f>SUM(B172:C175)</f>
        <v>0</v>
      </c>
    </row>
    <row r="177" spans="1:6" x14ac:dyDescent="0.3">
      <c r="A177" s="292" t="s">
        <v>342</v>
      </c>
      <c r="B177" s="293"/>
      <c r="C177" s="294"/>
      <c r="D177" s="65">
        <f>D176/(COUNT(B172:C175)*2)</f>
        <v>0</v>
      </c>
    </row>
    <row r="178" spans="1:6" s="50" customFormat="1" x14ac:dyDescent="0.3">
      <c r="A178" s="54"/>
      <c r="B178" s="55"/>
      <c r="C178" s="55"/>
      <c r="D178" s="56"/>
    </row>
    <row r="179" spans="1:6" ht="19.5" x14ac:dyDescent="0.4">
      <c r="A179" s="301" t="s">
        <v>87</v>
      </c>
      <c r="B179" s="302"/>
      <c r="C179" s="302"/>
      <c r="D179" s="302"/>
      <c r="E179" s="302"/>
      <c r="F179" s="302"/>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2" t="s">
        <v>38</v>
      </c>
      <c r="B185" s="293"/>
      <c r="C185" s="294"/>
      <c r="D185" s="214">
        <f>SUM(B180:C184)</f>
        <v>0</v>
      </c>
    </row>
    <row r="186" spans="1:6" x14ac:dyDescent="0.3">
      <c r="A186" s="292" t="s">
        <v>342</v>
      </c>
      <c r="B186" s="293"/>
      <c r="C186" s="294"/>
      <c r="D186" s="65">
        <f>D185/(COUNT(B180:C184)*2)</f>
        <v>0</v>
      </c>
    </row>
    <row r="187" spans="1:6" s="50" customFormat="1" x14ac:dyDescent="0.3">
      <c r="A187" s="54"/>
      <c r="B187" s="55"/>
      <c r="C187" s="55"/>
      <c r="D187" s="56"/>
    </row>
    <row r="188" spans="1:6" ht="19.5" x14ac:dyDescent="0.4">
      <c r="A188" s="301" t="s">
        <v>242</v>
      </c>
      <c r="B188" s="302"/>
      <c r="C188" s="302"/>
      <c r="D188" s="302"/>
      <c r="E188" s="302"/>
      <c r="F188" s="302"/>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2" t="s">
        <v>38</v>
      </c>
      <c r="B193" s="293"/>
      <c r="C193" s="294"/>
      <c r="D193" s="97">
        <f>SUM(B189:C192)</f>
        <v>0</v>
      </c>
    </row>
    <row r="194" spans="1:4" x14ac:dyDescent="0.3">
      <c r="A194" s="292" t="s">
        <v>342</v>
      </c>
      <c r="B194" s="293"/>
      <c r="C194" s="294"/>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wV0ZklMBMrbiuNJnGeamQGLfP336o2NL2YOfuuv4qgAI/ZaL4XFrRYl7KIamJLDDyskUPLMFNp0GTM/PvrnutQ==" saltValue="GXiWEb8EiO8PWGGptj37ew=="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278" zoomScale="60" zoomScaleNormal="60" workbookViewId="0">
      <selection activeCell="A283" sqref="A283"/>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0"/>
      <c r="E1" s="280"/>
      <c r="F1" s="280"/>
      <c r="G1" s="280"/>
      <c r="H1" s="280"/>
      <c r="I1" s="280"/>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1" t="s">
        <v>201</v>
      </c>
      <c r="B7" s="281"/>
      <c r="C7" s="281"/>
      <c r="D7" s="281"/>
      <c r="E7" s="281"/>
      <c r="F7" s="281"/>
      <c r="G7" s="213"/>
      <c r="H7" s="213"/>
      <c r="I7" s="213"/>
    </row>
    <row r="8" spans="1:9" ht="29.25" x14ac:dyDescent="0.5">
      <c r="A8" s="282" t="str">
        <f>'Page de garde'!D18</f>
        <v>Menzah 9</v>
      </c>
      <c r="B8" s="282"/>
      <c r="C8" s="282"/>
      <c r="D8" s="282"/>
      <c r="E8" s="282"/>
      <c r="F8" s="282"/>
      <c r="G8" s="216"/>
      <c r="H8" s="216"/>
      <c r="I8" s="213"/>
    </row>
    <row r="9" spans="1:9" ht="24.75" x14ac:dyDescent="0.5">
      <c r="A9" s="38" t="s">
        <v>44</v>
      </c>
      <c r="B9" s="283"/>
      <c r="C9" s="283"/>
      <c r="D9" s="283"/>
      <c r="E9" s="283"/>
      <c r="F9" s="283"/>
      <c r="G9" s="216"/>
      <c r="H9" s="216"/>
      <c r="I9" s="213"/>
    </row>
    <row r="10" spans="1:9" ht="24.75" x14ac:dyDescent="0.5">
      <c r="A10" s="39" t="s">
        <v>46</v>
      </c>
      <c r="B10" s="284"/>
      <c r="C10" s="284"/>
      <c r="D10" s="284"/>
      <c r="E10" s="284"/>
      <c r="F10" s="284"/>
      <c r="G10" s="216"/>
      <c r="H10" s="216"/>
      <c r="I10" s="213"/>
    </row>
    <row r="11" spans="1:9" ht="24.75" x14ac:dyDescent="0.5">
      <c r="A11" s="38" t="s">
        <v>45</v>
      </c>
      <c r="B11" s="279"/>
      <c r="C11" s="279"/>
      <c r="D11" s="279"/>
      <c r="E11" s="279"/>
      <c r="F11" s="279"/>
      <c r="G11" s="216"/>
      <c r="H11" s="216"/>
      <c r="I11" s="213"/>
    </row>
    <row r="12" spans="1:9" ht="24.75" x14ac:dyDescent="0.5">
      <c r="A12" s="38" t="s">
        <v>276</v>
      </c>
      <c r="B12" s="285">
        <f>D505</f>
        <v>0</v>
      </c>
      <c r="C12" s="285"/>
      <c r="D12" s="285"/>
      <c r="E12" s="285"/>
      <c r="F12" s="285"/>
      <c r="G12" s="216"/>
      <c r="H12" s="216"/>
      <c r="I12" s="213"/>
    </row>
    <row r="13" spans="1:9" ht="22.5" x14ac:dyDescent="0.45">
      <c r="A13" s="35"/>
      <c r="B13" s="36"/>
      <c r="C13" s="36"/>
      <c r="D13" s="286"/>
      <c r="E13" s="286"/>
      <c r="F13" s="286"/>
      <c r="G13" s="286"/>
      <c r="H13" s="286"/>
      <c r="I13" s="3"/>
    </row>
    <row r="14" spans="1:9" ht="16.5" customHeight="1" x14ac:dyDescent="0.3">
      <c r="A14" s="287" t="s">
        <v>32</v>
      </c>
      <c r="B14" s="288" t="s">
        <v>33</v>
      </c>
      <c r="C14" s="288"/>
      <c r="D14" s="288" t="s">
        <v>48</v>
      </c>
      <c r="E14" s="289" t="s">
        <v>358</v>
      </c>
      <c r="F14" s="288" t="s">
        <v>214</v>
      </c>
      <c r="G14" s="36"/>
      <c r="H14" s="36"/>
    </row>
    <row r="15" spans="1:9" ht="16.5" customHeight="1" x14ac:dyDescent="0.3">
      <c r="A15" s="287"/>
      <c r="B15" s="77" t="s">
        <v>36</v>
      </c>
      <c r="C15" s="77" t="s">
        <v>35</v>
      </c>
      <c r="D15" s="288"/>
      <c r="E15" s="289"/>
      <c r="F15" s="288"/>
      <c r="G15" s="36"/>
      <c r="H15" s="36"/>
    </row>
    <row r="16" spans="1:9" ht="18" x14ac:dyDescent="0.35">
      <c r="A16" s="276" t="s">
        <v>0</v>
      </c>
      <c r="B16" s="276"/>
      <c r="C16" s="276"/>
      <c r="D16" s="276"/>
      <c r="E16" s="276"/>
      <c r="F16" s="276"/>
      <c r="G16" s="36"/>
      <c r="H16" s="36"/>
    </row>
    <row r="17" spans="1:8" ht="18" x14ac:dyDescent="0.3">
      <c r="A17" s="182">
        <f>B11</f>
        <v>0</v>
      </c>
      <c r="B17" s="36"/>
      <c r="C17" s="36"/>
      <c r="D17" s="36"/>
      <c r="E17" s="36"/>
      <c r="F17" s="36"/>
      <c r="G17" s="36"/>
      <c r="H17" s="36"/>
    </row>
    <row r="18" spans="1:8" ht="18" x14ac:dyDescent="0.25">
      <c r="A18" s="290" t="s">
        <v>1</v>
      </c>
      <c r="B18" s="291"/>
      <c r="C18" s="291"/>
      <c r="D18" s="291"/>
      <c r="E18" s="291"/>
      <c r="F18" s="291"/>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4" t="s">
        <v>18</v>
      </c>
      <c r="B26" s="275"/>
      <c r="C26" s="275"/>
      <c r="D26" s="275"/>
      <c r="E26" s="275"/>
      <c r="F26" s="275"/>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6" t="s">
        <v>137</v>
      </c>
      <c r="B43" s="276"/>
      <c r="C43" s="276"/>
      <c r="D43" s="276"/>
      <c r="E43" s="276"/>
      <c r="F43" s="276"/>
    </row>
    <row r="44" spans="1:7" x14ac:dyDescent="0.25">
      <c r="A44" s="183">
        <f>B11</f>
        <v>0</v>
      </c>
      <c r="B44" s="6"/>
      <c r="C44" s="7"/>
      <c r="D44" s="6"/>
    </row>
    <row r="45" spans="1:7" ht="16.5" x14ac:dyDescent="0.25">
      <c r="A45" s="277" t="s">
        <v>63</v>
      </c>
      <c r="B45" s="278"/>
      <c r="C45" s="278"/>
      <c r="D45" s="278"/>
      <c r="E45" s="278"/>
      <c r="F45" s="278"/>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4" t="s">
        <v>65</v>
      </c>
      <c r="B57" s="275"/>
      <c r="C57" s="275"/>
      <c r="D57" s="275"/>
      <c r="E57" s="275"/>
      <c r="F57" s="275"/>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4" t="s">
        <v>25</v>
      </c>
      <c r="B84" s="275"/>
      <c r="C84" s="275"/>
      <c r="D84" s="275"/>
      <c r="E84" s="275"/>
      <c r="F84" s="275"/>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6" t="s">
        <v>129</v>
      </c>
      <c r="B99" s="276"/>
      <c r="C99" s="276"/>
      <c r="D99" s="276"/>
      <c r="E99" s="276"/>
      <c r="F99" s="276"/>
    </row>
    <row r="100" spans="1:6" x14ac:dyDescent="0.25">
      <c r="A100" s="183">
        <f>B11</f>
        <v>0</v>
      </c>
      <c r="B100" s="6"/>
      <c r="C100" s="7"/>
      <c r="D100" s="6"/>
    </row>
    <row r="101" spans="1:6" ht="16.5" x14ac:dyDescent="0.25">
      <c r="A101" s="277" t="s">
        <v>63</v>
      </c>
      <c r="B101" s="278"/>
      <c r="C101" s="278"/>
      <c r="D101" s="278"/>
      <c r="E101" s="278"/>
      <c r="F101" s="278"/>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4" t="s">
        <v>133</v>
      </c>
      <c r="B113" s="275"/>
      <c r="C113" s="275"/>
      <c r="D113" s="275"/>
      <c r="E113" s="275"/>
      <c r="F113" s="275"/>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4" t="s">
        <v>73</v>
      </c>
      <c r="B137" s="275"/>
      <c r="C137" s="275"/>
      <c r="D137" s="275"/>
      <c r="E137" s="275"/>
      <c r="F137" s="275"/>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6" t="s">
        <v>130</v>
      </c>
      <c r="B152" s="276"/>
      <c r="C152" s="276"/>
      <c r="D152" s="276"/>
      <c r="E152" s="276"/>
      <c r="F152" s="276"/>
    </row>
    <row r="153" spans="1:6" x14ac:dyDescent="0.25">
      <c r="A153" s="183">
        <f>B11</f>
        <v>0</v>
      </c>
      <c r="B153" s="6"/>
      <c r="C153" s="7"/>
      <c r="D153" s="59"/>
    </row>
    <row r="154" spans="1:6" ht="16.5" x14ac:dyDescent="0.25">
      <c r="A154" s="277" t="s">
        <v>63</v>
      </c>
      <c r="B154" s="278"/>
      <c r="C154" s="278"/>
      <c r="D154" s="278"/>
      <c r="E154" s="278"/>
      <c r="F154" s="278"/>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4" t="s">
        <v>134</v>
      </c>
      <c r="B166" s="275"/>
      <c r="C166" s="275"/>
      <c r="D166" s="275"/>
      <c r="E166" s="275"/>
      <c r="F166" s="275"/>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6" t="s">
        <v>167</v>
      </c>
      <c r="B192" s="276"/>
      <c r="C192" s="276"/>
      <c r="D192" s="276"/>
      <c r="E192" s="276"/>
      <c r="F192" s="276"/>
    </row>
    <row r="193" spans="1:7" x14ac:dyDescent="0.25">
      <c r="A193" s="189">
        <f>B11</f>
        <v>0</v>
      </c>
      <c r="B193" s="6"/>
      <c r="C193" s="7"/>
      <c r="D193" s="6"/>
    </row>
    <row r="194" spans="1:7" ht="18" x14ac:dyDescent="0.25">
      <c r="A194" s="274" t="s">
        <v>158</v>
      </c>
      <c r="B194" s="275"/>
      <c r="C194" s="275"/>
      <c r="D194" s="275"/>
      <c r="E194" s="275"/>
      <c r="F194" s="275"/>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4" t="s">
        <v>76</v>
      </c>
      <c r="B209" s="275"/>
      <c r="C209" s="275"/>
      <c r="D209" s="275"/>
      <c r="E209" s="275"/>
      <c r="F209" s="275"/>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4" t="s">
        <v>191</v>
      </c>
      <c r="B232" s="275"/>
      <c r="C232" s="275"/>
      <c r="D232" s="275"/>
      <c r="E232" s="275"/>
      <c r="F232" s="275"/>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6" t="s">
        <v>78</v>
      </c>
      <c r="B248" s="276"/>
      <c r="C248" s="276"/>
      <c r="D248" s="276"/>
      <c r="E248" s="276"/>
      <c r="F248" s="276"/>
    </row>
    <row r="249" spans="1:6" s="3" customFormat="1" x14ac:dyDescent="0.25">
      <c r="A249" s="183">
        <f>B11</f>
        <v>0</v>
      </c>
      <c r="B249" s="6"/>
      <c r="C249" s="7"/>
      <c r="D249" s="6"/>
    </row>
    <row r="250" spans="1:6" s="3" customFormat="1" ht="18" x14ac:dyDescent="0.25">
      <c r="A250" s="274" t="s">
        <v>79</v>
      </c>
      <c r="B250" s="275"/>
      <c r="C250" s="275"/>
      <c r="D250" s="275"/>
      <c r="E250" s="275"/>
      <c r="F250" s="275"/>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4" t="s">
        <v>81</v>
      </c>
      <c r="B266" s="275"/>
      <c r="C266" s="275"/>
      <c r="D266" s="275"/>
      <c r="E266" s="275"/>
      <c r="F266" s="275"/>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6" t="s">
        <v>4</v>
      </c>
      <c r="B291" s="276"/>
      <c r="C291" s="276"/>
      <c r="D291" s="276"/>
      <c r="E291" s="276"/>
      <c r="F291" s="276"/>
    </row>
    <row r="292" spans="1:7" x14ac:dyDescent="0.25">
      <c r="A292" s="192">
        <f>B11</f>
        <v>0</v>
      </c>
      <c r="B292" s="6"/>
      <c r="C292" s="7"/>
      <c r="D292" s="59"/>
    </row>
    <row r="293" spans="1:7" ht="18" x14ac:dyDescent="0.25">
      <c r="A293" s="274" t="s">
        <v>19</v>
      </c>
      <c r="B293" s="275"/>
      <c r="C293" s="275"/>
      <c r="D293" s="275"/>
      <c r="E293" s="275"/>
      <c r="F293" s="275"/>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4" t="s">
        <v>122</v>
      </c>
      <c r="B305" s="275"/>
      <c r="C305" s="275"/>
      <c r="D305" s="275"/>
      <c r="E305" s="275"/>
      <c r="F305" s="275"/>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6" t="s">
        <v>21</v>
      </c>
      <c r="B324" s="276"/>
      <c r="C324" s="276"/>
      <c r="D324" s="276"/>
      <c r="E324" s="276"/>
      <c r="F324" s="276"/>
    </row>
    <row r="325" spans="1:9" x14ac:dyDescent="0.25">
      <c r="A325" s="193">
        <f>B11</f>
        <v>0</v>
      </c>
      <c r="B325" s="6"/>
      <c r="C325" s="7"/>
      <c r="D325" s="6"/>
    </row>
    <row r="326" spans="1:9" ht="18" x14ac:dyDescent="0.25">
      <c r="A326" s="274" t="s">
        <v>12</v>
      </c>
      <c r="B326" s="275"/>
      <c r="C326" s="275"/>
      <c r="D326" s="275"/>
      <c r="E326" s="275"/>
      <c r="F326" s="275"/>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4" t="s">
        <v>25</v>
      </c>
      <c r="B339" s="275"/>
      <c r="C339" s="275"/>
      <c r="D339" s="275"/>
      <c r="E339" s="275"/>
      <c r="F339" s="275"/>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6" t="s">
        <v>8</v>
      </c>
      <c r="B352" s="276"/>
      <c r="C352" s="276"/>
      <c r="D352" s="276"/>
      <c r="E352" s="276"/>
      <c r="F352" s="276"/>
    </row>
    <row r="353" spans="1:6" x14ac:dyDescent="0.25">
      <c r="A353" s="183">
        <f>B11</f>
        <v>0</v>
      </c>
      <c r="B353" s="6"/>
      <c r="C353" s="7"/>
      <c r="D353" s="59"/>
    </row>
    <row r="354" spans="1:6" ht="16.5" x14ac:dyDescent="0.25">
      <c r="A354" s="277" t="s">
        <v>113</v>
      </c>
      <c r="B354" s="278"/>
      <c r="C354" s="278"/>
      <c r="D354" s="278"/>
      <c r="E354" s="278"/>
      <c r="F354" s="278"/>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4" t="s">
        <v>25</v>
      </c>
      <c r="B366" s="275"/>
      <c r="C366" s="275"/>
      <c r="D366" s="275"/>
      <c r="E366" s="275"/>
      <c r="F366" s="275"/>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4" t="s">
        <v>124</v>
      </c>
      <c r="B382" s="275"/>
      <c r="C382" s="275"/>
      <c r="D382" s="275"/>
      <c r="E382" s="275"/>
      <c r="F382" s="275"/>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6" t="s">
        <v>125</v>
      </c>
      <c r="B405" s="276"/>
      <c r="C405" s="276"/>
      <c r="D405" s="276"/>
      <c r="E405" s="276"/>
      <c r="F405" s="276"/>
    </row>
    <row r="406" spans="1:6" x14ac:dyDescent="0.25">
      <c r="A406" s="192">
        <f>B11</f>
        <v>0</v>
      </c>
      <c r="B406" s="6"/>
      <c r="C406" s="7"/>
      <c r="D406" s="6"/>
    </row>
    <row r="407" spans="1:6" ht="16.5" x14ac:dyDescent="0.25">
      <c r="A407" s="277" t="s">
        <v>19</v>
      </c>
      <c r="B407" s="278"/>
      <c r="C407" s="278"/>
      <c r="D407" s="278"/>
      <c r="E407" s="278"/>
      <c r="F407" s="278"/>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7" t="s">
        <v>122</v>
      </c>
      <c r="B418" s="278"/>
      <c r="C418" s="278"/>
      <c r="D418" s="278"/>
      <c r="E418" s="278"/>
      <c r="F418" s="278"/>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6" t="s">
        <v>374</v>
      </c>
      <c r="B435" s="276"/>
      <c r="C435" s="276"/>
      <c r="D435" s="276"/>
      <c r="E435" s="276"/>
      <c r="F435" s="276"/>
    </row>
    <row r="436" spans="1:7" x14ac:dyDescent="0.25">
      <c r="A436" s="195">
        <f>+B11</f>
        <v>0</v>
      </c>
      <c r="B436" s="6"/>
      <c r="C436" s="7"/>
      <c r="D436" s="6"/>
    </row>
    <row r="437" spans="1:7" ht="18" x14ac:dyDescent="0.25">
      <c r="A437" s="274" t="s">
        <v>375</v>
      </c>
      <c r="B437" s="275"/>
      <c r="C437" s="275"/>
      <c r="D437" s="275"/>
      <c r="E437" s="275"/>
      <c r="F437" s="275"/>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4" t="s">
        <v>31</v>
      </c>
      <c r="B444" s="275"/>
      <c r="C444" s="275"/>
      <c r="D444" s="275"/>
      <c r="E444" s="275"/>
      <c r="F444" s="275"/>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6" t="s">
        <v>180</v>
      </c>
      <c r="B454" s="276"/>
      <c r="C454" s="276"/>
      <c r="D454" s="276"/>
      <c r="E454" s="276"/>
      <c r="F454" s="276"/>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6" t="s">
        <v>87</v>
      </c>
      <c r="B464" s="276"/>
      <c r="C464" s="276"/>
      <c r="D464" s="276"/>
      <c r="E464" s="276"/>
      <c r="F464" s="276"/>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6" t="s">
        <v>151</v>
      </c>
      <c r="B473" s="276"/>
      <c r="C473" s="276"/>
      <c r="D473" s="276"/>
      <c r="E473" s="276"/>
      <c r="F473" s="276"/>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6" t="s">
        <v>152</v>
      </c>
      <c r="B494" s="276"/>
      <c r="C494" s="276"/>
      <c r="D494" s="276"/>
      <c r="E494" s="276"/>
      <c r="F494" s="276"/>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zV2qP6J4d9593HwLg04EstGLmwmkIQByRDaWw+4t3JIn50nNnTJ4h/V4GybSoISWP0azxAw58gIji+WXqyG/Q==" saltValue="J8N0Ym8EVQMmTpcO2ma2dQ==" spinCount="100000" sheet="1" objects="1" scenarios="1"/>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4"/>
      <c r="E1" s="304"/>
      <c r="F1" s="304"/>
      <c r="G1" s="304"/>
      <c r="H1" s="304"/>
      <c r="I1" s="304"/>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1" t="s">
        <v>52</v>
      </c>
      <c r="B6" s="281"/>
      <c r="C6" s="281"/>
      <c r="D6" s="281"/>
      <c r="E6" s="281"/>
      <c r="F6" s="281"/>
      <c r="G6" s="216"/>
      <c r="H6" s="216"/>
      <c r="I6" s="216"/>
    </row>
    <row r="7" spans="1:9" s="36" customFormat="1" ht="21.75" customHeight="1" x14ac:dyDescent="0.5">
      <c r="A7" s="282" t="str">
        <f>'A1 Exploitation'!A8:F8</f>
        <v>Menzah 9</v>
      </c>
      <c r="B7" s="282"/>
      <c r="C7" s="282"/>
      <c r="D7" s="282"/>
      <c r="E7" s="282"/>
      <c r="F7" s="282"/>
      <c r="G7" s="216"/>
      <c r="H7" s="216"/>
      <c r="I7" s="216"/>
    </row>
    <row r="8" spans="1:9" s="36" customFormat="1" ht="24.75" x14ac:dyDescent="0.5">
      <c r="A8" s="38" t="s">
        <v>44</v>
      </c>
      <c r="B8" s="305">
        <f>'A4 Exploitation'!B9:F9</f>
        <v>0</v>
      </c>
      <c r="C8" s="305"/>
      <c r="D8" s="305"/>
      <c r="E8" s="305"/>
      <c r="F8" s="305"/>
      <c r="G8" s="216"/>
      <c r="H8" s="216"/>
      <c r="I8" s="216"/>
    </row>
    <row r="9" spans="1:9" s="36" customFormat="1" ht="24.75" x14ac:dyDescent="0.5">
      <c r="A9" s="39" t="s">
        <v>46</v>
      </c>
      <c r="B9" s="306">
        <f>'A4 Exploitation'!B10:F10</f>
        <v>0</v>
      </c>
      <c r="C9" s="306"/>
      <c r="D9" s="306"/>
      <c r="E9" s="306"/>
      <c r="F9" s="306"/>
      <c r="G9" s="216"/>
      <c r="H9" s="216"/>
      <c r="I9" s="216"/>
    </row>
    <row r="10" spans="1:9" s="36" customFormat="1" ht="24.75" x14ac:dyDescent="0.5">
      <c r="A10" s="38" t="s">
        <v>45</v>
      </c>
      <c r="B10" s="303">
        <f>'A4 Exploitation'!B11:F11</f>
        <v>0</v>
      </c>
      <c r="C10" s="303"/>
      <c r="D10" s="303"/>
      <c r="E10" s="303"/>
      <c r="F10" s="303"/>
      <c r="G10" s="216"/>
      <c r="H10" s="216"/>
      <c r="I10" s="216"/>
    </row>
    <row r="11" spans="1:9" s="36" customFormat="1" ht="24.75" x14ac:dyDescent="0.5">
      <c r="A11" s="38" t="s">
        <v>341</v>
      </c>
      <c r="B11" s="311">
        <f>D198</f>
        <v>0</v>
      </c>
      <c r="C11" s="311"/>
      <c r="D11" s="311"/>
      <c r="E11" s="311"/>
      <c r="F11" s="311"/>
      <c r="G11" s="216"/>
      <c r="H11" s="216"/>
      <c r="I11" s="216"/>
    </row>
    <row r="12" spans="1:9" s="36" customFormat="1" ht="22.5" x14ac:dyDescent="0.45">
      <c r="A12" s="35"/>
      <c r="D12" s="286"/>
      <c r="E12" s="286"/>
      <c r="F12" s="286"/>
      <c r="G12" s="286"/>
      <c r="H12" s="286"/>
      <c r="I12" s="40"/>
    </row>
    <row r="13" spans="1:9" s="36" customFormat="1" ht="11.25" customHeight="1" x14ac:dyDescent="0.3">
      <c r="A13" s="287" t="s">
        <v>32</v>
      </c>
      <c r="B13" s="288" t="s">
        <v>33</v>
      </c>
      <c r="C13" s="288"/>
      <c r="D13" s="288" t="s">
        <v>48</v>
      </c>
      <c r="E13" s="288" t="s">
        <v>213</v>
      </c>
      <c r="F13" s="288" t="s">
        <v>214</v>
      </c>
    </row>
    <row r="14" spans="1:9" s="36" customFormat="1" ht="12.75" customHeight="1" x14ac:dyDescent="0.3">
      <c r="A14" s="287"/>
      <c r="B14" s="70" t="s">
        <v>36</v>
      </c>
      <c r="C14" s="70" t="s">
        <v>35</v>
      </c>
      <c r="D14" s="288"/>
      <c r="E14" s="288"/>
      <c r="F14" s="288"/>
    </row>
    <row r="15" spans="1:9" x14ac:dyDescent="0.3">
      <c r="A15" s="41"/>
      <c r="B15" s="41"/>
      <c r="C15" s="41"/>
      <c r="D15" s="41"/>
    </row>
    <row r="16" spans="1:9" ht="19.5" x14ac:dyDescent="0.4">
      <c r="A16" s="296" t="s">
        <v>0</v>
      </c>
      <c r="B16" s="297"/>
      <c r="C16" s="297"/>
      <c r="D16" s="297"/>
      <c r="E16" s="297"/>
      <c r="F16" s="297"/>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8" t="s">
        <v>38</v>
      </c>
      <c r="B22" s="299"/>
      <c r="C22" s="300"/>
      <c r="D22" s="215">
        <f>SUM(B17:C21)</f>
        <v>0</v>
      </c>
    </row>
    <row r="23" spans="1:6" x14ac:dyDescent="0.3">
      <c r="A23" s="292" t="s">
        <v>342</v>
      </c>
      <c r="B23" s="293"/>
      <c r="C23" s="294"/>
      <c r="D23" s="65">
        <f>D22/(COUNT(B17:C21)*2)</f>
        <v>0</v>
      </c>
    </row>
    <row r="24" spans="1:6" s="50" customFormat="1" x14ac:dyDescent="0.3">
      <c r="A24" s="54"/>
      <c r="B24" s="55"/>
      <c r="C24" s="55"/>
      <c r="D24" s="56"/>
    </row>
    <row r="25" spans="1:6" ht="19.5" x14ac:dyDescent="0.4">
      <c r="A25" s="301" t="s">
        <v>4</v>
      </c>
      <c r="B25" s="302"/>
      <c r="C25" s="302"/>
      <c r="D25" s="302"/>
      <c r="E25" s="302"/>
      <c r="F25" s="302"/>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2" t="s">
        <v>38</v>
      </c>
      <c r="B32" s="293"/>
      <c r="C32" s="294"/>
      <c r="D32" s="214">
        <f>SUM(B26:C31)</f>
        <v>0</v>
      </c>
    </row>
    <row r="33" spans="1:6" x14ac:dyDescent="0.3">
      <c r="A33" s="292" t="s">
        <v>342</v>
      </c>
      <c r="B33" s="293"/>
      <c r="C33" s="294"/>
      <c r="D33" s="65">
        <f>D32/(COUNT(B26:C31)*2)</f>
        <v>0</v>
      </c>
    </row>
    <row r="34" spans="1:6" s="50" customFormat="1" x14ac:dyDescent="0.3">
      <c r="A34" s="54"/>
      <c r="B34" s="55"/>
      <c r="C34" s="55"/>
      <c r="D34" s="56"/>
    </row>
    <row r="35" spans="1:6" s="50" customFormat="1" ht="19.5" x14ac:dyDescent="0.4">
      <c r="A35" s="301" t="s">
        <v>246</v>
      </c>
      <c r="B35" s="302"/>
      <c r="C35" s="302"/>
      <c r="D35" s="302"/>
      <c r="E35" s="302"/>
      <c r="F35" s="302"/>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2" t="s">
        <v>38</v>
      </c>
      <c r="B41" s="293"/>
      <c r="C41" s="294"/>
      <c r="D41" s="214">
        <f>SUM(B36:C40)</f>
        <v>0</v>
      </c>
      <c r="E41" s="37"/>
      <c r="F41" s="37"/>
    </row>
    <row r="42" spans="1:6" s="50" customFormat="1" x14ac:dyDescent="0.3">
      <c r="A42" s="292" t="s">
        <v>342</v>
      </c>
      <c r="B42" s="293"/>
      <c r="C42" s="294"/>
      <c r="D42" s="65">
        <f>D41/(COUNT(B36:C40)*2)</f>
        <v>0</v>
      </c>
      <c r="E42" s="37"/>
      <c r="F42" s="37"/>
    </row>
    <row r="43" spans="1:6" s="50" customFormat="1" x14ac:dyDescent="0.3">
      <c r="A43" s="90"/>
      <c r="B43" s="91"/>
      <c r="C43" s="91"/>
      <c r="D43" s="92"/>
    </row>
    <row r="44" spans="1:6" ht="19.5" x14ac:dyDescent="0.4">
      <c r="A44" s="307" t="s">
        <v>21</v>
      </c>
      <c r="B44" s="308"/>
      <c r="C44" s="308"/>
      <c r="D44" s="308"/>
      <c r="E44" s="308"/>
      <c r="F44" s="308"/>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2" t="s">
        <v>38</v>
      </c>
      <c r="B51" s="293"/>
      <c r="C51" s="294"/>
      <c r="D51" s="214">
        <f>SUM(B45:C50)</f>
        <v>0</v>
      </c>
    </row>
    <row r="52" spans="1:6" x14ac:dyDescent="0.3">
      <c r="A52" s="292" t="s">
        <v>342</v>
      </c>
      <c r="B52" s="293"/>
      <c r="C52" s="294"/>
      <c r="D52" s="65">
        <f>D51/(COUNT(B45:C50)*2)</f>
        <v>0</v>
      </c>
    </row>
    <row r="53" spans="1:6" s="50" customFormat="1" x14ac:dyDescent="0.3">
      <c r="A53" s="54"/>
      <c r="B53" s="55"/>
      <c r="C53" s="55"/>
      <c r="D53" s="56"/>
    </row>
    <row r="54" spans="1:6" ht="19.5" x14ac:dyDescent="0.4">
      <c r="A54" s="301" t="s">
        <v>8</v>
      </c>
      <c r="B54" s="302"/>
      <c r="C54" s="302"/>
      <c r="D54" s="302"/>
      <c r="E54" s="302"/>
      <c r="F54" s="302"/>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2" t="s">
        <v>38</v>
      </c>
      <c r="B62" s="293"/>
      <c r="C62" s="294"/>
      <c r="D62" s="214">
        <f>SUM(B55:C61)</f>
        <v>0</v>
      </c>
    </row>
    <row r="63" spans="1:6" x14ac:dyDescent="0.3">
      <c r="A63" s="292" t="s">
        <v>342</v>
      </c>
      <c r="B63" s="293"/>
      <c r="C63" s="294"/>
      <c r="D63" s="65">
        <f>D62/(COUNT(B55:C61)*2)</f>
        <v>0</v>
      </c>
    </row>
    <row r="64" spans="1:6" s="50" customFormat="1" x14ac:dyDescent="0.3">
      <c r="A64" s="54"/>
      <c r="B64" s="55"/>
      <c r="C64" s="55"/>
      <c r="D64" s="56"/>
    </row>
    <row r="65" spans="1:6" ht="19.5" x14ac:dyDescent="0.4">
      <c r="A65" s="301" t="s">
        <v>143</v>
      </c>
      <c r="B65" s="302"/>
      <c r="C65" s="302"/>
      <c r="D65" s="302"/>
      <c r="E65" s="302"/>
      <c r="F65" s="302"/>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2" t="s">
        <v>38</v>
      </c>
      <c r="B83" s="293"/>
      <c r="C83" s="294"/>
      <c r="D83" s="214">
        <f>SUM(B66:C82)</f>
        <v>0</v>
      </c>
    </row>
    <row r="84" spans="1:6" x14ac:dyDescent="0.3">
      <c r="A84" s="292" t="s">
        <v>342</v>
      </c>
      <c r="B84" s="293"/>
      <c r="C84" s="294"/>
      <c r="D84" s="65">
        <f>D83/(COUNT(B66:C82)*2)</f>
        <v>0</v>
      </c>
    </row>
    <row r="85" spans="1:6" s="50" customFormat="1" x14ac:dyDescent="0.3">
      <c r="A85" s="54"/>
      <c r="B85" s="55"/>
      <c r="C85" s="55"/>
      <c r="D85" s="56"/>
    </row>
    <row r="86" spans="1:6" ht="19.5" x14ac:dyDescent="0.4">
      <c r="A86" s="301" t="s">
        <v>237</v>
      </c>
      <c r="B86" s="302"/>
      <c r="C86" s="302"/>
      <c r="D86" s="302"/>
      <c r="E86" s="302"/>
      <c r="F86" s="302"/>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2" t="s">
        <v>38</v>
      </c>
      <c r="B101" s="293"/>
      <c r="C101" s="294"/>
      <c r="D101" s="214">
        <f>SUM(B87:C100)</f>
        <v>0</v>
      </c>
    </row>
    <row r="102" spans="1:6" x14ac:dyDescent="0.3">
      <c r="A102" s="292" t="s">
        <v>342</v>
      </c>
      <c r="B102" s="293"/>
      <c r="C102" s="294"/>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1" t="s">
        <v>238</v>
      </c>
      <c r="B105" s="302"/>
      <c r="C105" s="302"/>
      <c r="D105" s="302"/>
      <c r="E105" s="302"/>
      <c r="F105" s="302"/>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2" t="s">
        <v>38</v>
      </c>
      <c r="B117" s="293"/>
      <c r="C117" s="294"/>
      <c r="D117" s="214">
        <f>SUM(B106:C116)</f>
        <v>0</v>
      </c>
      <c r="E117" s="37"/>
      <c r="F117" s="37"/>
    </row>
    <row r="118" spans="1:6" s="50" customFormat="1" x14ac:dyDescent="0.3">
      <c r="A118" s="292" t="s">
        <v>342</v>
      </c>
      <c r="B118" s="293"/>
      <c r="C118" s="294"/>
      <c r="D118" s="65">
        <f>D117/(COUNT(B106:C116)*2)</f>
        <v>0</v>
      </c>
      <c r="E118" s="37"/>
      <c r="F118" s="37"/>
    </row>
    <row r="119" spans="1:6" s="50" customFormat="1" x14ac:dyDescent="0.3">
      <c r="A119" s="54"/>
      <c r="B119" s="55"/>
      <c r="C119" s="55"/>
      <c r="D119" s="56"/>
    </row>
    <row r="120" spans="1:6" ht="19.5" x14ac:dyDescent="0.4">
      <c r="A120" s="301" t="s">
        <v>208</v>
      </c>
      <c r="B120" s="302"/>
      <c r="C120" s="302"/>
      <c r="D120" s="302"/>
      <c r="E120" s="302"/>
      <c r="F120" s="302"/>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2" t="s">
        <v>38</v>
      </c>
      <c r="B132" s="293"/>
      <c r="C132" s="294"/>
      <c r="D132" s="214">
        <f>SUM(B121:C131)</f>
        <v>0</v>
      </c>
    </row>
    <row r="133" spans="1:6" x14ac:dyDescent="0.3">
      <c r="A133" s="292" t="s">
        <v>342</v>
      </c>
      <c r="B133" s="293"/>
      <c r="C133" s="294"/>
      <c r="D133" s="63">
        <f>D132/(COUNT(B121:C131)*2)</f>
        <v>0</v>
      </c>
    </row>
    <row r="134" spans="1:6" s="50" customFormat="1" x14ac:dyDescent="0.3">
      <c r="A134" s="54"/>
      <c r="B134" s="55"/>
      <c r="C134" s="55"/>
      <c r="D134" s="61"/>
    </row>
    <row r="135" spans="1:6" ht="19.5" x14ac:dyDescent="0.4">
      <c r="A135" s="301" t="s">
        <v>78</v>
      </c>
      <c r="B135" s="302"/>
      <c r="C135" s="302"/>
      <c r="D135" s="302"/>
      <c r="E135" s="302"/>
      <c r="F135" s="302"/>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2" t="s">
        <v>38</v>
      </c>
      <c r="B148" s="293"/>
      <c r="C148" s="294"/>
      <c r="D148" s="214">
        <f>SUM(B136:C147)</f>
        <v>0</v>
      </c>
    </row>
    <row r="149" spans="1:6" x14ac:dyDescent="0.3">
      <c r="A149" s="292" t="s">
        <v>342</v>
      </c>
      <c r="B149" s="293"/>
      <c r="C149" s="294"/>
      <c r="D149" s="65">
        <f>D148/(COUNT(B136:C147)*2)</f>
        <v>0</v>
      </c>
    </row>
    <row r="150" spans="1:6" s="50" customFormat="1" x14ac:dyDescent="0.3">
      <c r="A150" s="54"/>
      <c r="B150" s="55"/>
      <c r="C150" s="55"/>
      <c r="D150" s="56"/>
    </row>
    <row r="151" spans="1:6" ht="19.5" x14ac:dyDescent="0.4">
      <c r="A151" s="301" t="s">
        <v>243</v>
      </c>
      <c r="B151" s="302"/>
      <c r="C151" s="302"/>
      <c r="D151" s="302"/>
      <c r="E151" s="302"/>
      <c r="F151" s="302"/>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2" t="s">
        <v>38</v>
      </c>
      <c r="B160" s="299"/>
      <c r="C160" s="300"/>
      <c r="D160" s="215">
        <f>SUM(B152:C159)</f>
        <v>0</v>
      </c>
    </row>
    <row r="161" spans="1:6" x14ac:dyDescent="0.3">
      <c r="A161" s="292" t="s">
        <v>342</v>
      </c>
      <c r="B161" s="293"/>
      <c r="C161" s="294"/>
      <c r="D161" s="65">
        <f>D160/(COUNT(B152:C159)*2)</f>
        <v>0</v>
      </c>
    </row>
    <row r="162" spans="1:6" s="50" customFormat="1" x14ac:dyDescent="0.3">
      <c r="A162" s="54"/>
      <c r="B162" s="55"/>
      <c r="C162" s="57"/>
      <c r="D162" s="58"/>
    </row>
    <row r="163" spans="1:6" ht="19.5" x14ac:dyDescent="0.4">
      <c r="A163" s="301" t="s">
        <v>85</v>
      </c>
      <c r="B163" s="302"/>
      <c r="C163" s="302"/>
      <c r="D163" s="302"/>
      <c r="E163" s="302"/>
      <c r="F163" s="302"/>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2" t="s">
        <v>38</v>
      </c>
      <c r="B168" s="293"/>
      <c r="C168" s="294"/>
      <c r="D168" s="214">
        <f>SUM(B164:C167)</f>
        <v>0</v>
      </c>
    </row>
    <row r="169" spans="1:6" x14ac:dyDescent="0.3">
      <c r="A169" s="292" t="s">
        <v>342</v>
      </c>
      <c r="B169" s="293"/>
      <c r="C169" s="294"/>
      <c r="D169" s="65">
        <f>D168/(COUNT(B164:C167)*2)</f>
        <v>0</v>
      </c>
    </row>
    <row r="170" spans="1:6" s="50" customFormat="1" x14ac:dyDescent="0.3">
      <c r="A170" s="54"/>
      <c r="B170" s="55"/>
      <c r="C170" s="55"/>
      <c r="D170" s="56"/>
    </row>
    <row r="171" spans="1:6" ht="19.5" x14ac:dyDescent="0.4">
      <c r="A171" s="309" t="s">
        <v>17</v>
      </c>
      <c r="B171" s="310"/>
      <c r="C171" s="310"/>
      <c r="D171" s="310"/>
      <c r="E171" s="310"/>
      <c r="F171" s="310"/>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2" t="s">
        <v>38</v>
      </c>
      <c r="B176" s="293"/>
      <c r="C176" s="294"/>
      <c r="D176" s="214">
        <f>SUM(B172:C175)</f>
        <v>0</v>
      </c>
    </row>
    <row r="177" spans="1:6" x14ac:dyDescent="0.3">
      <c r="A177" s="292" t="s">
        <v>342</v>
      </c>
      <c r="B177" s="293"/>
      <c r="C177" s="294"/>
      <c r="D177" s="65">
        <f>D176/(COUNT(B172:C175)*2)</f>
        <v>0</v>
      </c>
    </row>
    <row r="178" spans="1:6" s="50" customFormat="1" x14ac:dyDescent="0.3">
      <c r="A178" s="54"/>
      <c r="B178" s="55"/>
      <c r="C178" s="55"/>
      <c r="D178" s="56"/>
    </row>
    <row r="179" spans="1:6" ht="19.5" x14ac:dyDescent="0.4">
      <c r="A179" s="301" t="s">
        <v>87</v>
      </c>
      <c r="B179" s="302"/>
      <c r="C179" s="302"/>
      <c r="D179" s="302"/>
      <c r="E179" s="302"/>
      <c r="F179" s="302"/>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2" t="s">
        <v>38</v>
      </c>
      <c r="B185" s="293"/>
      <c r="C185" s="294"/>
      <c r="D185" s="214">
        <f>SUM(B180:C184)</f>
        <v>0</v>
      </c>
    </row>
    <row r="186" spans="1:6" x14ac:dyDescent="0.3">
      <c r="A186" s="292" t="s">
        <v>342</v>
      </c>
      <c r="B186" s="293"/>
      <c r="C186" s="294"/>
      <c r="D186" s="65">
        <f>D185/(COUNT(B180:C184)*2)</f>
        <v>0</v>
      </c>
    </row>
    <row r="187" spans="1:6" s="50" customFormat="1" x14ac:dyDescent="0.3">
      <c r="A187" s="54"/>
      <c r="B187" s="55"/>
      <c r="C187" s="55"/>
      <c r="D187" s="56"/>
    </row>
    <row r="188" spans="1:6" ht="19.5" x14ac:dyDescent="0.4">
      <c r="A188" s="301" t="s">
        <v>242</v>
      </c>
      <c r="B188" s="302"/>
      <c r="C188" s="302"/>
      <c r="D188" s="302"/>
      <c r="E188" s="302"/>
      <c r="F188" s="302"/>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2" t="s">
        <v>38</v>
      </c>
      <c r="B193" s="293"/>
      <c r="C193" s="294"/>
      <c r="D193" s="97">
        <f>SUM(B189:C192)</f>
        <v>0</v>
      </c>
    </row>
    <row r="194" spans="1:4" x14ac:dyDescent="0.3">
      <c r="A194" s="292" t="s">
        <v>342</v>
      </c>
      <c r="B194" s="293"/>
      <c r="C194" s="294"/>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hVB17VUb0hb1Dlm6slmiNPtqN2z2vvEFi9XDKutUHLXg0p/x/ku0LytvpYqqdZnozesrrvPYWhkalyduiFFEzA==" saltValue="Jbk7Vq8kYXEjUzmww/aIvw=="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2017-05-09T10:00:59Z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