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enzah 9\03-mars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<sst xmlns="http://schemas.openxmlformats.org/spreadsheetml/2006/main" count="4553" uniqueCount="544">
  <si>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</si>
  <si>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</si>
  <si>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</si>
  <si>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</si>
  <si>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</si>
  <si>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</si>
  <si>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</si>
  <si>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</si>
  <si>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</si>
  <si>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</si>
  <si>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</si>
  <si>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</si>
  <si>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</si>
  <si>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</si>
  <si>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</si>
  <si>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</si>
  <si>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</si>
  <si>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</si>
  <si>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</si>
  <si>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</si>
  <si>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</si>
  <si>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</si>
  <si>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</si>
  <si>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</si>
  <si>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</si>
  <si>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</si>
  <si>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</si>
  <si>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</si>
  <si>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</si>
  <si>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</si>
  <si>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</si>
  <si>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</si>
  <si>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</si>
  <si>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</si>
  <si>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</si>
  <si>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</si>
  <si>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</si>
  <si>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</si>
  <si>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</si>
  <si>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</si>
  <si>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</si>
  <si>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</si>
  <si>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</si>
  <si>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</si>
  <si>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</si>
  <si>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</si>
  <si>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</si>
  <si>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</si>
  <si>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</si>
  <si>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</si>
  <si>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</si>
  <si>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</si>
  <si>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</si>
  <si>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</si>
  <si>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</si>
  <si>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</si>
  <si>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</si>
  <si>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</si>
  <si>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</si>
  <si>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</si>
  <si>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</si>
  <si>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</si>
  <si>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</si>
  <si>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</si>
  <si>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</si>
  <si>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</si>
  <si>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</si>
  <si>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</si>
  <si>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</si>
  <si>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</si>
  <si>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</si>
  <si>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</si>
  <si>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</si>
  <si>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</si>
  <si>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</si>
  <si>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</si>
  <si>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</si>
  <si>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</si>
  <si>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</si>
  <si>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</si>
  <si>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</si>
  <si>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</si>
  <si>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</si>
  <si>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</si>
  <si>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</si>
  <si>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</si>
  <si>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</si>
  <si>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</si>
  <si>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</si>
  <si>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</si>
  <si>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</si>
  <si>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</si>
  <si>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</si>
  <si>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</si>
  <si>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</si>
  <si>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</si>
  <si>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</si>
  <si>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</si>
  <si>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</si>
  <si>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</si>
  <si>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</si>
  <si>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</si>
  <si>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</si>
  <si>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</si>
  <si>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</si>
  <si>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</si>
  <si>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</si>
  <si>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</si>
  <si>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</si>
  <si>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</si>
  <si>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</si>
  <si>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</si>
  <si>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</si>
  <si>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</si>
  <si>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</si>
  <si>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</si>
  <si>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</si>
  <si>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</si>
  <si>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</si>
  <si>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</si>
  <si>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</si>
  <si>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</si>
  <si>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</si>
  <si>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</si>
  <si>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</si>
  <si>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</si>
  <si>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</si>
  <si>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</si>
  <si>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</si>
  <si>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</si>
  <si>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</si>
  <si>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</si>
  <si>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</si>
  <si>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</si>
  <si>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</si>
  <si>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</si>
  <si>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</si>
  <si>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</si>
  <si>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</si>
  <si>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</si>
  <si>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</si>
  <si>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</si>
  <si>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</si>
  <si>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</si>
  <si>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</si>
  <si>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</si>
  <si>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</si>
  <si>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</si>
  <si>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</si>
  <si>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</si>
  <si>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</si>
  <si>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</si>
  <si>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</si>
  <si>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</si>
  <si>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</si>
  <si>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</si>
  <si>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</si>
  <si>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</si>
  <si>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</si>
  <si>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</si>
  <si>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</si>
  <si>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</si>
  <si>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</si>
  <si>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</si>
  <si>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</si>
  <si>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</si>
  <si>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</si>
  <si>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</si>
  <si>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</si>
  <si>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</si>
  <si>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</si>
  <si>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</si>
  <si>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</si>
  <si>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</si>
  <si>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</si>
  <si>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</si>
  <si>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</si>
  <si>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</si>
  <si>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</si>
  <si>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</si>
  <si>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</si>
  <si>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</si>
  <si>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</si>
  <si>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</si>
  <si>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</si>
  <si>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</si>
  <si>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</si>
  <si>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</si>
  <si>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</si>
  <si>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</si>
  <si>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</si>
  <si>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</si>
  <si>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</si>
  <si>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</si>
  <si>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</si>
  <si>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</si>
  <si>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</si>
  <si>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</si>
  <si>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</si>
  <si>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</si>
  <si>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</si>
  <si>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</si>
  <si>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</si>
  <si>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</si>
  <si>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</si>
  <si>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</si>
  <si>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</si>
  <si>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</si>
  <si>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</si>
  <si>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</si>
  <si>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</si>
  <si>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</si>
  <si>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</si>
  <si>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</si>
  <si>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</si>
  <si>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</si>
  <si>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</si>
  <si>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</si>
  <si>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</si>
  <si>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</si>
  <si>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</si>
  <si>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</si>
  <si>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</si>
  <si>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</si>
  <si>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</si>
  <si>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</si>
  <si>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</si>
  <si>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</si>
  <si>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</si>
  <si>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</si>
  <si>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</si>
  <si>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</si>
  <si>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</si>
  <si>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</si>
  <si>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</si>
  <si>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</si>
  <si>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</si>
  <si>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</si>
  <si>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</si>
  <si>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</si>
  <si>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</si>
  <si>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</si>
  <si>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</si>
  <si>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</si>
  <si>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</si>
  <si>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</si>
  <si>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</si>
  <si>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</si>
  <si>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</si>
  <si>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</si>
  <si>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</si>
  <si>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</si>
  <si>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</si>
  <si>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</si>
  <si>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</si>
  <si>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</si>
  <si>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</si>
  <si>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</si>
  <si>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</si>
  <si>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</si>
  <si>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</si>
  <si>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</si>
  <si>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</si>
  <si>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</si>
  <si>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</si>
  <si>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</si>
  <si>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</si>
  <si>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</si>
  <si>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</si>
  <si>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</si>
  <si>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</si>
  <si>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</si>
  <si>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</si>
  <si>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</si>
  <si>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</si>
  <si>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</si>
  <si>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</si>
  <si>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</si>
  <si>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</si>
  <si>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</si>
  <si>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</si>
  <si>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</si>
  <si>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</si>
  <si>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</si>
  <si>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</si>
  <si>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</si>
  <si>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</si>
  <si>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</si>
  <si>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</si>
  <si>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</si>
  <si>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</si>
  <si>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</si>
  <si>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</si>
  <si>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</si>
  <si>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</si>
  <si>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</si>
  <si>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</si>
  <si>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</si>
  <si>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</si>
  <si>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</si>
  <si>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</si>
  <si>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</si>
  <si>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</si>
  <si>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</si>
  <si>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</si>
  <si>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</si>
  <si>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</si>
  <si>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</si>
  <si>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</si>
  <si>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</si>
  <si>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</si>
  <si>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</si>
  <si>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</si>
  <si>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</si>
  <si>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</si>
  <si>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</si>
  <si>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</si>
  <si>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</si>
  <si>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</si>
  <si>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</si>
  <si>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</si>
  <si>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</si>
  <si>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</si>
  <si>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</si>
  <si>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</si>
  <si>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</si>
  <si>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</si>
  <si>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</si>
  <si>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</si>
  <si>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</si>
  <si>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</si>
  <si>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</si>
  <si>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</si>
  <si>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</si>
  <si>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</si>
  <si>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</si>
  <si>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</si>
  <si>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</si>
  <si>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</si>
  <si>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</si>
  <si>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</si>
  <si>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</si>
  <si>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</si>
  <si>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</si>
  <si>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</si>
  <si>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</si>
  <si>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</si>
  <si>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</si>
  <si>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</si>
  <si>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</si>
  <si>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</si>
  <si>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</si>
  <si>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</si>
  <si>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</si>
  <si>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</si>
  <si>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</si>
  <si>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</si>
  <si>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</si>
  <si>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</si>
  <si>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</si>
  <si>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</si>
  <si>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</si>
  <si>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</si>
  <si>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</si>
  <si>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</si>
  <si>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</si>
  <si>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</si>
  <si>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</si>
  <si>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</si>
  <si>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</si>
  <si>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</si>
  <si>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</si>
  <si>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</si>
  <si>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</si>
  <si>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</si>
  <si>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</si>
  <si>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</si>
  <si>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</si>
  <si>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</si>
  <si>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</si>
  <si>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</si>
  <si>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</si>
  <si>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</si>
  <si>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</si>
  <si>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</si>
  <si>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</si>
  <si>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</si>
  <si>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</si>
  <si>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</si>
  <si>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</si>
  <si>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</si>
  <si>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</si>
  <si>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</si>
  <si>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</si>
  <si>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</si>
  <si>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</si>
  <si>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</si>
  <si>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</si>
  <si>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</si>
  <si>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</si>
  <si>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</si>
  <si>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</si>
  <si>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</si>
  <si>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</si>
  <si>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</si>
  <si>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</si>
  <si>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</si>
  <si>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</si>
  <si>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</si>
  <si>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</si>
  <si>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</si>
  <si>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Menzah 9</t>
  </si>
  <si>
    <t>Un foulard était maintenu dans le meuble  froid en contact avec les sandwichs.</t>
  </si>
  <si>
    <t>Le rasage de la barbe est obligatoire si l'opérateur ne porte pas de cache barbe.</t>
  </si>
  <si>
    <t>Le port de bijoux pendant les heures de travail est interdit.</t>
  </si>
  <si>
    <t>Renforcer le nettoyage au dessous des caisses.</t>
  </si>
  <si>
    <t>Le rayon fromagerie-charcuterie et le rayon traiteur utilisent le même thermomètre.</t>
  </si>
  <si>
    <t xml:space="preserve">Un paquet d'épice taberner était entamé mais non protégé. 
Protéger et identifier touts les produits entamés.  </t>
  </si>
  <si>
    <t>Durée d'exposition des produits</t>
  </si>
  <si>
    <t>Le nombre de pelles et de louches était insuffisant.
L'état de propreté de ces ustensiles était insatisfaisant.</t>
  </si>
  <si>
    <t>Les présentoirs des condiments et des bouteilles des huiles d'olive manquaient de propreté à l'ouverture du magasin.</t>
  </si>
  <si>
    <t xml:space="preserve">
</t>
  </si>
  <si>
    <t>La température du meuble froid affichée est 2,1°C; la température prélevée est 2,9°C.</t>
  </si>
  <si>
    <t>Le meuble froid est écaillé.</t>
  </si>
  <si>
    <t>Renforcer le contrôle de l'état de conditionnement des produits préemballés et respecter les températures de stockage préconisées par le fournisseur.</t>
  </si>
  <si>
    <t>Présence de rouille sur le revêtement mural et celui de l'évaporateur.
Le revêtement du sol est crevassé.</t>
  </si>
  <si>
    <t xml:space="preserve">Les N° de lot des viandes rouges emballées et utilisées pour la préparation des viandes hachées n'étaient pas inscrits dans le document de la traçabilité.
</t>
  </si>
  <si>
    <t>Les billots étaient souillés; le nettoyage devient difficile à cause des fissures profondes.</t>
  </si>
  <si>
    <t>Absence du distributeur de savon liquide au niveau de la boucherie.</t>
  </si>
  <si>
    <t>Prévoir une porte étanche.
Assurer une séparation à ce niveau.</t>
  </si>
  <si>
    <t>La température du laboratoire est 12,6°C.</t>
  </si>
  <si>
    <t>Absence de code couleur ou autre identification pour les couteaux (viande blanche, viande rouge, abats)</t>
  </si>
  <si>
    <t>La fabrique de glace était en panne le jour de l'audit.
Développement de rouille sur la gaine de la fabrique de glace.</t>
  </si>
  <si>
    <t>Réparer la fabrique de glace et procéder à un traitement anti rouille pour la gaine.</t>
  </si>
  <si>
    <t>La chambre froide était en panne le jour de l'audit. La température affichée est de 7,2°C.</t>
  </si>
  <si>
    <t>La température du meuble surgelée est -17,5°C.</t>
  </si>
  <si>
    <t>L'enregistrement de vérification de thermomètre n'était pas rempli. Le document n'a pas été fourni au chef rayon.
Absence de produit désinfectant pour le thermomètre.</t>
  </si>
  <si>
    <t>Exiger au fournisseur de livrer la glace dans des emballages conformes.
Interdire la mise des caisses de poissons à même le sol.</t>
  </si>
  <si>
    <t>Les échantillons vérifiés sont conformes.</t>
  </si>
  <si>
    <t xml:space="preserve">Nous rappelons que la décontamination des fruits et des œufs doit avoir lieu en fin de journée pour le 
lendemain. 
Ces produits seront protégés et maintenus au froid le 
soir. </t>
  </si>
  <si>
    <t>Le tamis électrique est en panne.</t>
  </si>
  <si>
    <t>Réparer le tamis électrique.</t>
  </si>
  <si>
    <t xml:space="preserve">
Le scarificateur était usé, et entreposé à un endroit sensible (à coté du four); Cet ustensile demeure utilisé dans la boulangerie.
Entreposage d’un tournevis sur l’armoire électrique boulangerie
Utilisation d’un récipient, avec des manches facilement démontables, pour la manipulation du sucre. </t>
  </si>
  <si>
    <t xml:space="preserve">Des poulets rôtis, ayant dépassés 4 heures après cuisson, ont été gardés pour la préparation ultérieure des cigards au poulet.
</t>
  </si>
  <si>
    <t>Le revêtement du sol de la chambre négative est crevassé.
Présence de rouille sur l'évaporateur de la chambre froide des PF.</t>
  </si>
  <si>
    <t>La température est de 10°C. Mais le laboratoire n'est pas utilisé pour la fabrication.</t>
  </si>
  <si>
    <t>Les plateaux utilisés étaient ébréchés.
L'ouvre boite était souillé.</t>
  </si>
  <si>
    <t>Les poulets rôtis, qui ont dépassé 4h dès leur cuisson, ne doivent plus être consommés ou utilisés pour d'autres fabrications.</t>
  </si>
  <si>
    <t>Présence de traces de rouille sur le revêtement mural de la plonge pâtisserie et traiteur.</t>
  </si>
  <si>
    <t>Améliorer l'éclairage à ce niveau.</t>
  </si>
  <si>
    <t>Colmater les fissures. 
Repeindre le plafond.</t>
  </si>
  <si>
    <t>Le revêtement du sol est crevassé à plusieurs niveaux.</t>
  </si>
  <si>
    <t>Le revêtement externe du meuble surgelé est écaillé.</t>
  </si>
  <si>
    <t>Revoir le problème de dégivrage.</t>
  </si>
  <si>
    <t>Des casiers étaient rouillés ou défoncés.</t>
  </si>
  <si>
    <t>Fixer les casiers défoncés et procéder à un traitement anti rouille.</t>
  </si>
  <si>
    <t>Présence d'une fissure profonde au mur de la zone de stockage des caisses.</t>
  </si>
  <si>
    <t>Présence d'odeur de regard au niveau de la plonge de la boucherie.</t>
  </si>
  <si>
    <t>Absence de local déchet à la boucherie.
Absence de local déchets au magasin.</t>
  </si>
  <si>
    <t>Le système d'ouverture à pédale de la poubelle boulangerie est abimé.</t>
  </si>
  <si>
    <t>La fiche de suivi du refroidissement des crèmes n'a pas été fournie au chef rayon.
Une sensibilisation a eu lieu sur le protocole de refroidissement des crèmes le jour de l'audit.</t>
  </si>
  <si>
    <t>Etat d'usure avancée de des tapis de la façonneuse.</t>
  </si>
  <si>
    <t>Remplacer les tapis de la façonneuse.</t>
  </si>
  <si>
    <t>La porte de la réserve est en bois.
Remplacer par du matériau facilement lavable et nettoyable.</t>
  </si>
  <si>
    <t>Le taux d'hygrométrie est 48%; correct</t>
  </si>
  <si>
    <t>Colmater les fissures et repeindre le plafond.
Remplacer les carrelages crevassés.</t>
  </si>
  <si>
    <t>Présence de fissures et des traces d'humidité au plafond du laboratoire boulangerie.
Le revêtement du sol du laboratoire pâtisserie et celui de la plonge est crevassé à plusieurs niveau.
Présence de rouille en bas du laboratoire pâtisserie.</t>
  </si>
  <si>
    <t>Des portes étiquettes du meuble boulangerie sont démontés.</t>
  </si>
  <si>
    <t>Le revêtement externe du meuble froid est défoncé.</t>
  </si>
  <si>
    <t>La zone a été désignée le jour de l'audit.</t>
  </si>
  <si>
    <t>Renforcer le nettoyage dans les zones sous palettes.</t>
  </si>
  <si>
    <t>Ecarter les palettes défoncées.</t>
  </si>
  <si>
    <t>Fixer le faux plafond au niveau de l'espace d'exposition.</t>
  </si>
  <si>
    <t>Eclairage insuffisant; remplacer les tubes néon grillés.</t>
  </si>
  <si>
    <t xml:space="preserve">Egouttage de l'eau de dégivrage à l'intérieur de la chambre froide.
Accumulation de givre sur l'évaporateur. </t>
  </si>
  <si>
    <t>Les plateaux four sont usés; le nettoyage devient difficile.
Le tapis du laminoir était souillé.</t>
  </si>
  <si>
    <t xml:space="preserve">Absence de local poubelle au niveau de la boucherie.
Absence d'un local déchets au magasin.
Les déchets sont maintenus dans une benne dans la zone de réception. 
</t>
  </si>
  <si>
    <t>Les nouveaux paramètres de contrôle ont été transmis au directeur.</t>
  </si>
  <si>
    <t>L'état de propreté des paniers en rotin était insatisfaisant.</t>
  </si>
  <si>
    <t>La décontamination des œufs et des légumes ne faisait pas l'objet d'enregistrement.
Veiller à enregistrement les décontaminations des œufs et des fruits dans la fiche concernée.</t>
  </si>
  <si>
    <t xml:space="preserve">Glaçage étiquetage des produits </t>
  </si>
  <si>
    <t xml:space="preserve">Absence d'odeur nauséabonde </t>
  </si>
  <si>
    <t>Mme Meriam CHOUCHENE &amp; M. Haithem BOUGAALECH</t>
  </si>
  <si>
    <t>Directeur Magasin &amp; chefs rayons</t>
  </si>
  <si>
    <t>Veiller à joindre les étiquettes des produits au documents de traçabilité.</t>
  </si>
  <si>
    <t xml:space="preserve">Stockage du pain précuit dans des cartons ondulés au laboratoire boulangerie. Ces emballages peuvent être une source de nuisibles.
Prévoir des caisses propres et dédiées à cet usage.
</t>
  </si>
  <si>
    <t>Interdire cette pratique. Les habits personnels doivent être maintenus aux vestiaires.</t>
  </si>
  <si>
    <t>Présence de traces de viande hachée sur les barquettes prêtes à l'utilisation.
Le stockage des emballages était au niveau de la chambre froide en marche.</t>
  </si>
  <si>
    <t>Présence de savon liquide et de papier essuie-mains</t>
  </si>
  <si>
    <t>Prévoir une benne à ordure au niveau de la boucherie.</t>
  </si>
  <si>
    <t xml:space="preserve">La crème préparée était conservée dans le laboratoire à une température de 10°C °C.
</t>
  </si>
  <si>
    <t>Conserver la crème dans la chambre froide à une température  de 4° à 6°C.</t>
  </si>
  <si>
    <t xml:space="preserve">La farine n'a pas été tamisée avant utilisation.
Le tamis électrique était en panne. Un tamis manuel de petit calibre était disponible.
</t>
  </si>
  <si>
    <t>Tamiser la farine avant toute utilisation. 
Prévoir davantage de tamis manuels si nécessaire.</t>
  </si>
  <si>
    <t>Les corps étrangers susceptibles de représenter un danger physique, tel que le scarificateur, doivent être écartés. Un enregistrement de contrôle journalier doit être rempli.
Les suivis de l’état des outils, dans la boulangerie et  la pâtisserie, doivent être réalisés en fin de production par les chefs rayons.</t>
  </si>
  <si>
    <t>Entreposage des flacons de produits de nettoyage sur l'armoire électrique boulangerie.</t>
  </si>
  <si>
    <t xml:space="preserve">Absence de pelle pour l'approvisionnement journalier en farine; l'opérateur utilisait directement ses mains. 
Envisager un ustensile convenable à cet effet.
Veiller au port des devants jetables.
</t>
  </si>
  <si>
    <t>Les étiquettes des gâteaux n'étaient pas totalement lisibles; avertir les services qualité et informatique sur cet écart.</t>
  </si>
  <si>
    <t>Le laboratoire climatisé n'était pas utilisé pour la préparation des sandwichs.
Les préparations sensibles étaient fabriquées au niveau du couloir des chambres froides non climatisé.</t>
  </si>
  <si>
    <t xml:space="preserve">Le rayon traiteur ainsi que le rayon fromagerie-charcuterie partagent le même thermomètre.
Absence de produits désinfectants pour le thermomètre.
Chaque rayon doit disposer d'un thermomètre.
</t>
  </si>
  <si>
    <t xml:space="preserve">Nous rappelons que la décontamination des légumes et des œufs doit avoir lieu en fin de journée pour le 
lendemain. 
Ces produits seront protégés et maintenus au froid le 
soir. </t>
  </si>
  <si>
    <t>Les étiquettes ont été modifiées le jour de l'audit suite à une modification de prix des articles. Il y'a perte de traçabilité des produits réemballés.
Avertir le service qualité sur cet écart.</t>
  </si>
  <si>
    <t>La FEFO ne pourra être maitrisée vu la pratique de la réemballe appliquée suite à la modification des prix. 
Avertir le service qualité sur cet écart.</t>
  </si>
  <si>
    <t xml:space="preserve">Les barquettes de viande hachée ainsi que celles du merguez, n'étant pas encore filmées et étiquetées, étaient superposées les unes sur les autres.
Ces pratiques risquent de contaminer les produits.
 </t>
  </si>
  <si>
    <t>L'enregistrement de vérification du thermomètre n'était pas rempli. Le document n'a pas été fourni au chef rayon.</t>
  </si>
  <si>
    <t>Le magasin s'approvisionnait en glace depuis un fournisseur externe  vu la panne survenue à la fabrique de glace. La glace était livrée dans des sacs ayant servi d'emballage pour sucre.
Les caisses de poissons déchargées du caisson étaient placées à même le sol avant leur stockage dans la chambre froide. Il y a risque de contamination par des résidus du sol.</t>
  </si>
  <si>
    <t xml:space="preserve">Présence de double étiquetage sur l'emballage des crevettes  surgelées calibre 00; La DL indiquée par l'étiquette Carrefour était 17/4/17 alors que celle imposée par le fournisseur 08/11/17. Il s'agit d'une non-conformité réglementaire (AM 08 septembre 2008).
</t>
  </si>
  <si>
    <t>Garder une seule étiquette sur le produit. Le cas échéant, veiller à ce que la DL de l'étiquette Carrefour soit identique à celle indiquée par le fournisseur.</t>
  </si>
  <si>
    <t>La chambre des légumes était vide.</t>
  </si>
  <si>
    <t>Présence de coloration verte dans les pommes de terre.
L'état de fraicheur des petits pois et des carottes était insatisfaisant.
Avertir le service achat sur cet écart et renforcer le triage des produits exposés.</t>
  </si>
  <si>
    <t>Perte du sous vide d'un paquet de fève en provenance de Fresh express.
Certaines barquettes de fraises en provenance de Sanlucar, étaient exposées à la température ambiante alors que l'exigence fournisseur était un stockage à une température 4°C (voir étiquetage)</t>
  </si>
  <si>
    <t xml:space="preserve">La pâte d'ail ainsi que la harissa n'étaient pas protégées . </t>
  </si>
  <si>
    <t>Absence de benne à ordure au niveau de la boucherie. Le sac à ordure était placé à même le sol au niveau du laboratoire.
Nous rappelons que les horaires de sortie des déchets doivent être fixés et indiqués au niveau de tous les rayons.</t>
  </si>
  <si>
    <t>Les dossiers médicaux sont obligatoires pour les personnes externes à Carrefour.</t>
  </si>
  <si>
    <t>Présence de traces d'humidité et des fissures au plafond de la zone de réception.</t>
  </si>
  <si>
    <t>Assurer un traitement anti rouille à ce niveau.
Fixer le revêtement du sol.</t>
  </si>
  <si>
    <t xml:space="preserve">Le présentoir est écaillé à plusieurs niveaux.
Les chevalets sont rouillés.
</t>
  </si>
  <si>
    <t>Présence de trace de rouille sur certaines étagères.
Des palettes en bois étaient usées et défoncées.</t>
  </si>
  <si>
    <t>Une seule chambre de pousse était en marche. Les deux autres étaient en arrêt pour état d'usure avancée.
Remplacer les jointure usées des chambres de pousse.</t>
  </si>
  <si>
    <t>Améliorer l'aménagement du laboratoire pour faciliter les opérations à ce niveau.</t>
  </si>
  <si>
    <t>La poignée du rôtissoire est démontée.</t>
  </si>
  <si>
    <t>Meuble usé</t>
  </si>
  <si>
    <t>Correcte</t>
  </si>
  <si>
    <t>Réparer la chambre froide.</t>
  </si>
  <si>
    <t>Présence de moustiques au rayon condiments.</t>
  </si>
  <si>
    <t>Emplacement des portes appâts chimiques dans les locaux de manipulation des aliments (stand poissonnerie, labo traiteur, labo boulangerie).
Les DEIV sont placés au dessus du rayon légumes.</t>
  </si>
  <si>
    <t>Présence de givre dans la chambre froide poissonnerie et la chambre froide négative des pâtisseries.</t>
  </si>
  <si>
    <t>Certaines étiquettes des paquets de thym et de menthe séchée, étaient illisibles; effacées.
Un paquet de menthe était exposé à l'état ouvert . 
Renforcer le contrôle de l'état de conditionnement des produits exposés.
Le balisage des condiments n'est pas totalement réalisé.</t>
  </si>
  <si>
    <t>Vérifier l'état de conditionnement des produits exposés.
Assurer le balisage de tous les produits exposés.</t>
  </si>
  <si>
    <t>La porte du quai de réception n'est pas totalement étanche.</t>
  </si>
  <si>
    <t>Les condiments sont transférés dans une chambre froide spécifique à cet effet..</t>
  </si>
  <si>
    <t>Egouttage du condensat depuis la conduite de l'évaporateur du laboratoire pâtisserie
Les grilles de l'évaporateur du local laminoir sont fortement poussiéreuses et moisies.</t>
  </si>
  <si>
    <t>La hotte est uniquement mise en marche lors des horaires fixés suite à des réclamations du voisinage.</t>
  </si>
  <si>
    <t>La porte de la chambre froide n'est pas étanche.
Absence de séparation physique entre les aliments de différentes catégories (MP et PF)
Une chambre froide en marche était utilisée pour le stockage des emballages.</t>
  </si>
  <si>
    <t>Les billots sont fortement fissurés. Raboter ces ustensiles.</t>
  </si>
  <si>
    <t>Le bouton poussoir du poste lave-mains est coincé (traiteur)</t>
  </si>
  <si>
    <t>Ecarter les appâts chimiques des locaux de traitement des aliments pour une meilleure maitrise de la Food defense.
Revoir le positionnement des DEIV au rayon légumes.</t>
  </si>
  <si>
    <t>Prévoir des locaux de déchets adaptés.</t>
  </si>
  <si>
    <t>Taux de réalisation du plan d'action précédent</t>
  </si>
  <si>
    <t xml:space="preserve">Le transport des pâtes d'ail et de la harrissa a été réalisé dans un camion non frigorifique. Egalement la température à cœur des produits était &gt; 17°C. 
Les étiquettes des produits n'indiquaient pas la température exigée pour le stockage/ transport. Il s'agit d'une non conformité réglementaire (AM 03 septembre 2008). 
Aviser le fournisseur vis-à-vis la rectification de l'étiquetage.
Le glaçage des poissons réceptionnés par l'entrepôt n'était pas suffisant. Avertir les services concernés sur cet écart.
</t>
  </si>
  <si>
    <t>La décontamination des œufs et des fruits ne faisait pas l'objet d'enregistrement.
Veiller à enregistrement les décontaminations des œufs et des fruits dans la fiche concernée.</t>
  </si>
  <si>
    <t>Stockage des matières premières (viandes blanches et rouges) et des produits finis dans la même chambre froide. La séparation n'est que spatiale.</t>
  </si>
  <si>
    <t>Assurer l'enregistrement des N° lots des viandes préemballées pour une meilleure maitrise de la traçabilité.</t>
  </si>
  <si>
    <t>Prévoir suffisamment de pelles et de louches aux produits.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</si>
</sst>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Border="1" applyAlignment="1" applyProtection="1">
      <alignment vertical="top"/>
      <protection locked="0"/>
    </xf>
    <xf numFmtId="0" fontId="0" fillId="0" borderId="1" xfId="0" applyBorder="1" applyAlignment="1" applyProtection="1">
      <alignment vertical="center"/>
      <protection locked="0"/>
    </xf>
    <xf numFmtId="0" fontId="0" fillId="0" borderId="0" xfId="0"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24" fillId="0" borderId="1" xfId="0" applyFont="1" applyFill="1" applyBorder="1" applyAlignment="1" applyProtection="1">
      <alignment vertical="top" wrapText="1"/>
      <protection locked="0"/>
    </xf>
    <xf numFmtId="0" fontId="0" fillId="2" borderId="7" xfId="0" applyFill="1" applyBorder="1" applyAlignment="1" applyProtection="1">
      <alignment horizontal="lef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49202368"/>
        <c:axId val="249202928"/>
      </c:barChart>
      <c:catAx>
        <c:axId val="24920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9202928"/>
        <c:crosses val="autoZero"/>
        <c:auto val="1"/>
        <c:lblAlgn val="ctr"/>
        <c:lblOffset val="100"/>
        <c:noMultiLvlLbl val="0"/>
      </c:catAx>
      <c:valAx>
        <c:axId val="24920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920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0.72727272727272729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23883104"/>
        <c:axId val="423883664"/>
      </c:barChart>
      <c:catAx>
        <c:axId val="42388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883664"/>
        <c:crosses val="autoZero"/>
        <c:auto val="1"/>
        <c:lblAlgn val="ctr"/>
        <c:lblOffset val="100"/>
        <c:noMultiLvlLbl val="0"/>
      </c:catAx>
      <c:valAx>
        <c:axId val="42388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88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196871184"/>
        <c:axId val="196871744"/>
      </c:barChart>
      <c:catAx>
        <c:axId val="19687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871744"/>
        <c:crosses val="autoZero"/>
        <c:auto val="1"/>
        <c:lblAlgn val="ctr"/>
        <c:lblOffset val="100"/>
        <c:noMultiLvlLbl val="0"/>
      </c:catAx>
      <c:valAx>
        <c:axId val="19687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87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51042528"/>
        <c:axId val="251043088"/>
      </c:barChart>
      <c:catAx>
        <c:axId val="25104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1043088"/>
        <c:crosses val="autoZero"/>
        <c:auto val="1"/>
        <c:lblAlgn val="ctr"/>
        <c:lblOffset val="100"/>
        <c:noMultiLvlLbl val="0"/>
      </c:catAx>
      <c:valAx>
        <c:axId val="25104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104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52657728"/>
        <c:axId val="252658288"/>
      </c:barChart>
      <c:catAx>
        <c:axId val="25265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658288"/>
        <c:crosses val="autoZero"/>
        <c:auto val="1"/>
        <c:lblAlgn val="ctr"/>
        <c:lblOffset val="100"/>
        <c:noMultiLvlLbl val="0"/>
      </c:catAx>
      <c:valAx>
        <c:axId val="25265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65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46883600"/>
        <c:axId val="246884160"/>
      </c:barChart>
      <c:catAx>
        <c:axId val="24688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884160"/>
        <c:crosses val="autoZero"/>
        <c:auto val="1"/>
        <c:lblAlgn val="ctr"/>
        <c:lblOffset val="100"/>
        <c:noMultiLvlLbl val="0"/>
      </c:catAx>
      <c:valAx>
        <c:axId val="24688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88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47501584"/>
        <c:axId val="247502144"/>
      </c:barChart>
      <c:catAx>
        <c:axId val="24750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502144"/>
        <c:crosses val="autoZero"/>
        <c:auto val="1"/>
        <c:lblAlgn val="ctr"/>
        <c:lblOffset val="100"/>
        <c:noMultiLvlLbl val="0"/>
      </c:catAx>
      <c:valAx>
        <c:axId val="24750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50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0.73043478260869565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47504944"/>
        <c:axId val="250294288"/>
      </c:barChart>
      <c:catAx>
        <c:axId val="24750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294288"/>
        <c:crosses val="autoZero"/>
        <c:auto val="1"/>
        <c:lblAlgn val="ctr"/>
        <c:lblOffset val="100"/>
        <c:noMultiLvlLbl val="0"/>
      </c:catAx>
      <c:valAx>
        <c:axId val="25029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50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0.87739463601532564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50297088"/>
        <c:axId val="250297648"/>
      </c:barChart>
      <c:catAx>
        <c:axId val="25029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297648"/>
        <c:crosses val="autoZero"/>
        <c:auto val="1"/>
        <c:lblAlgn val="ctr"/>
        <c:lblOffset val="100"/>
        <c:noMultiLvlLbl val="0"/>
      </c:catAx>
      <c:valAx>
        <c:axId val="25029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29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0.8039147093120107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196656000"/>
        <c:axId val="196656560"/>
        <c:extLst/>
      </c:barChart>
      <c:catAx>
        <c:axId val="196656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656560"/>
        <c:crosses val="autoZero"/>
        <c:auto val="1"/>
        <c:lblAlgn val="ctr"/>
        <c:lblOffset val="100"/>
        <c:noMultiLvlLbl val="0"/>
      </c:catAx>
      <c:valAx>
        <c:axId val="1966565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665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0.63928571428571423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26704688"/>
        <c:axId val="426705248"/>
        <c:extLst/>
      </c:barChart>
      <c:catAx>
        <c:axId val="42670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05248"/>
        <c:crosses val="autoZero"/>
        <c:auto val="1"/>
        <c:lblAlgn val="ctr"/>
        <c:lblOffset val="100"/>
        <c:noMultiLvlLbl val="0"/>
      </c:catAx>
      <c:valAx>
        <c:axId val="42670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670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49205728"/>
        <c:axId val="250368016"/>
      </c:barChart>
      <c:catAx>
        <c:axId val="24920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368016"/>
        <c:crosses val="autoZero"/>
        <c:auto val="1"/>
        <c:lblAlgn val="ctr"/>
        <c:lblOffset val="100"/>
        <c:noMultiLvlLbl val="0"/>
      </c:catAx>
      <c:valAx>
        <c:axId val="25036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920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0.76470588235294112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50370816"/>
        <c:axId val="250371376"/>
      </c:barChart>
      <c:catAx>
        <c:axId val="25037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371376"/>
        <c:crosses val="autoZero"/>
        <c:auto val="1"/>
        <c:lblAlgn val="ctr"/>
        <c:lblOffset val="100"/>
        <c:noMultiLvlLbl val="0"/>
      </c:catAx>
      <c:valAx>
        <c:axId val="25037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37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0.95833333333333337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94652384"/>
        <c:axId val="194652944"/>
      </c:barChart>
      <c:catAx>
        <c:axId val="19465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652944"/>
        <c:crosses val="autoZero"/>
        <c:auto val="1"/>
        <c:lblAlgn val="ctr"/>
        <c:lblOffset val="100"/>
        <c:noMultiLvlLbl val="0"/>
      </c:catAx>
      <c:valAx>
        <c:axId val="19465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465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503235248"/>
        <c:axId val="503235808"/>
      </c:barChart>
      <c:catAx>
        <c:axId val="50323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3235808"/>
        <c:crosses val="autoZero"/>
        <c:auto val="1"/>
        <c:lblAlgn val="ctr"/>
        <c:lblOffset val="100"/>
        <c:noMultiLvlLbl val="0"/>
      </c:catAx>
      <c:valAx>
        <c:axId val="50323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323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0.9107142857142857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42845920"/>
        <c:axId val="242846480"/>
      </c:barChart>
      <c:catAx>
        <c:axId val="24284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2846480"/>
        <c:crosses val="autoZero"/>
        <c:auto val="1"/>
        <c:lblAlgn val="ctr"/>
        <c:lblOffset val="100"/>
        <c:noMultiLvlLbl val="0"/>
      </c:catAx>
      <c:valAx>
        <c:axId val="24284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284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21521328"/>
        <c:axId val="421521888"/>
      </c:barChart>
      <c:catAx>
        <c:axId val="42152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521888"/>
        <c:crosses val="autoZero"/>
        <c:auto val="1"/>
        <c:lblAlgn val="ctr"/>
        <c:lblOffset val="100"/>
        <c:noMultiLvlLbl val="0"/>
      </c:catAx>
      <c:valAx>
        <c:axId val="42152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152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50085376"/>
        <c:axId val="250085936"/>
      </c:barChart>
      <c:catAx>
        <c:axId val="25008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085936"/>
        <c:crosses val="autoZero"/>
        <c:auto val="1"/>
        <c:lblAlgn val="ctr"/>
        <c:lblOffset val="100"/>
        <c:noMultiLvlLbl val="0"/>
      </c:catAx>
      <c:valAx>
        <c:axId val="25008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08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50088736"/>
        <c:axId val="423880304"/>
      </c:barChart>
      <c:catAx>
        <c:axId val="25008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880304"/>
        <c:crosses val="autoZero"/>
        <c:auto val="1"/>
        <c:lblAlgn val="ctr"/>
        <c:lblOffset val="100"/>
        <c:noMultiLvlLbl val="0"/>
      </c:catAx>
      <c:valAx>
        <c:axId val="42388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08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 zoomScale="60" zoomScaleNormal="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7" t="s">
        <v>379</v>
      </c>
      <c r="B18" s="267"/>
      <c r="C18" s="267"/>
      <c r="D18" s="268" t="s">
        <v>411</v>
      </c>
      <c r="E18" s="268"/>
      <c r="F18" s="268"/>
      <c r="G18" s="268"/>
      <c r="H18" s="268"/>
      <c r="I18" s="268"/>
      <c r="J18" s="268"/>
      <c r="K18" s="268"/>
    </row>
    <row r="20" spans="1:11" ht="16.5" x14ac:dyDescent="0.3">
      <c r="A20" s="204"/>
      <c r="B20" s="199"/>
      <c r="C20" s="199"/>
      <c r="D20" s="199"/>
      <c r="E20" s="199"/>
      <c r="F20" s="199"/>
      <c r="G20" s="199"/>
      <c r="H20" s="199"/>
      <c r="I20" s="199"/>
    </row>
    <row r="21" spans="1:11" x14ac:dyDescent="0.25">
      <c r="A21" s="269" t="s">
        <v>380</v>
      </c>
      <c r="B21" s="269"/>
      <c r="C21" s="269"/>
      <c r="D21" s="269"/>
      <c r="E21" s="269"/>
      <c r="F21" s="269"/>
      <c r="G21" s="269"/>
      <c r="H21" s="269"/>
      <c r="I21" s="269"/>
      <c r="J21" s="269"/>
      <c r="K21" s="269"/>
    </row>
    <row r="22" spans="1:11" x14ac:dyDescent="0.25">
      <c r="A22" s="205"/>
      <c r="B22" s="200"/>
      <c r="C22" s="200"/>
      <c r="D22" s="199"/>
      <c r="E22" s="199"/>
      <c r="F22" s="199"/>
      <c r="G22" s="199"/>
      <c r="H22" s="199"/>
      <c r="I22" s="199"/>
    </row>
    <row r="23" spans="1:11" ht="42" customHeight="1" x14ac:dyDescent="0.25">
      <c r="A23" s="206" t="s">
        <v>381</v>
      </c>
      <c r="B23" s="263" t="s">
        <v>382</v>
      </c>
      <c r="C23" s="263"/>
      <c r="D23" s="199"/>
      <c r="E23" s="199"/>
      <c r="F23" s="199"/>
      <c r="G23" s="199"/>
      <c r="H23" s="199"/>
      <c r="I23" s="199"/>
      <c r="J23" s="198" t="str">
        <f>D18</f>
        <v>Menzah 9</v>
      </c>
    </row>
    <row r="24" spans="1:11" ht="33" customHeight="1" x14ac:dyDescent="0.25">
      <c r="A24" s="207" t="s">
        <v>383</v>
      </c>
      <c r="B24" s="262">
        <f>AVERAGE('A1 Exploitation'!D505,'A1 Technique'!D198)</f>
        <v>0.8039147093120107</v>
      </c>
      <c r="C24" s="262"/>
      <c r="D24" s="199"/>
      <c r="E24" s="199"/>
      <c r="F24" s="199"/>
      <c r="G24" s="199"/>
      <c r="H24" s="199"/>
      <c r="I24" s="199"/>
    </row>
    <row r="25" spans="1:11" ht="33" customHeight="1" x14ac:dyDescent="0.25">
      <c r="A25" s="206" t="s">
        <v>384</v>
      </c>
      <c r="B25" s="262">
        <f>AVERAGE('A2 Exploitation'!D506,'A2 Technique'!D198)</f>
        <v>0</v>
      </c>
      <c r="C25" s="262"/>
      <c r="D25" s="199"/>
      <c r="E25" s="199"/>
      <c r="F25" s="199"/>
      <c r="G25" s="199"/>
      <c r="H25" s="199"/>
      <c r="I25" s="199"/>
    </row>
    <row r="26" spans="1:11" ht="33" customHeight="1" x14ac:dyDescent="0.25">
      <c r="A26" s="207" t="s">
        <v>385</v>
      </c>
      <c r="B26" s="262">
        <f>AVERAGE('A3 Exploitation'!D506,'A3 Technique'!D198)</f>
        <v>0</v>
      </c>
      <c r="C26" s="262"/>
      <c r="D26" s="199"/>
      <c r="E26" s="199"/>
      <c r="F26" s="199"/>
      <c r="G26" s="199"/>
      <c r="H26" s="199"/>
      <c r="I26" s="199"/>
    </row>
    <row r="27" spans="1:11" ht="33" customHeight="1" x14ac:dyDescent="0.25">
      <c r="A27" s="207" t="s">
        <v>386</v>
      </c>
      <c r="B27" s="262">
        <f>AVERAGE('A4 Exploitation'!D506,'A4 Technique'!D198)</f>
        <v>0</v>
      </c>
      <c r="C27" s="262"/>
      <c r="D27" s="199"/>
      <c r="E27" s="199"/>
      <c r="F27" s="199"/>
      <c r="G27" s="199"/>
      <c r="H27" s="199"/>
      <c r="I27" s="199"/>
    </row>
    <row r="28" spans="1:11" ht="33" customHeight="1" x14ac:dyDescent="0.25">
      <c r="A28" s="206" t="s">
        <v>387</v>
      </c>
      <c r="B28" s="262">
        <f>AVERAGE('A5 Exploitation'!D506,'A5 Technique'!D198)</f>
        <v>0</v>
      </c>
      <c r="C28" s="262"/>
      <c r="D28" s="199"/>
      <c r="E28" s="199"/>
      <c r="F28" s="199"/>
      <c r="G28" s="199"/>
      <c r="H28" s="199"/>
      <c r="I28" s="199"/>
    </row>
    <row r="29" spans="1:11" ht="33" customHeight="1" x14ac:dyDescent="0.25">
      <c r="A29" s="206" t="s">
        <v>388</v>
      </c>
      <c r="B29" s="262">
        <f>AVERAGE('A6 Exploitation'!D506,'A6 Technique'!D198)</f>
        <v>0</v>
      </c>
      <c r="C29" s="26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3" t="s">
        <v>389</v>
      </c>
      <c r="C33" s="263"/>
      <c r="D33" s="199"/>
      <c r="E33" s="199"/>
      <c r="F33" s="199"/>
      <c r="G33" s="199"/>
      <c r="H33" s="199"/>
      <c r="I33" s="199"/>
      <c r="J33" s="198" t="str">
        <f>D18</f>
        <v>Menzah 9</v>
      </c>
    </row>
    <row r="34" spans="1:10" ht="33" customHeight="1" x14ac:dyDescent="0.25">
      <c r="A34" s="207" t="s">
        <v>383</v>
      </c>
      <c r="B34" s="262">
        <f>'A1 Exploitation'!D505</f>
        <v>0.87739463601532564</v>
      </c>
      <c r="C34" s="262"/>
      <c r="D34" s="199"/>
      <c r="E34" s="199"/>
      <c r="F34" s="199"/>
      <c r="G34" s="199"/>
      <c r="H34" s="199"/>
      <c r="I34" s="199"/>
    </row>
    <row r="35" spans="1:10" ht="33" customHeight="1" x14ac:dyDescent="0.25">
      <c r="A35" s="206" t="s">
        <v>384</v>
      </c>
      <c r="B35" s="262">
        <f>'A2 Exploitation'!D506</f>
        <v>0</v>
      </c>
      <c r="C35" s="262"/>
      <c r="D35" s="199"/>
      <c r="E35" s="199"/>
      <c r="F35" s="199"/>
      <c r="G35" s="199"/>
      <c r="H35" s="199"/>
      <c r="I35" s="199"/>
    </row>
    <row r="36" spans="1:10" ht="33" customHeight="1" x14ac:dyDescent="0.25">
      <c r="A36" s="207" t="s">
        <v>385</v>
      </c>
      <c r="B36" s="262">
        <f>'A3 Exploitation'!D506</f>
        <v>0</v>
      </c>
      <c r="C36" s="262"/>
      <c r="D36" s="199"/>
      <c r="E36" s="199"/>
      <c r="F36" s="199"/>
      <c r="G36" s="199"/>
      <c r="H36" s="199"/>
      <c r="I36" s="199"/>
    </row>
    <row r="37" spans="1:10" ht="33" customHeight="1" x14ac:dyDescent="0.25">
      <c r="A37" s="207" t="s">
        <v>386</v>
      </c>
      <c r="B37" s="262">
        <f>'A4 Exploitation'!D506</f>
        <v>0</v>
      </c>
      <c r="C37" s="262"/>
      <c r="D37" s="199"/>
      <c r="E37" s="199"/>
      <c r="F37" s="199"/>
      <c r="G37" s="199"/>
      <c r="H37" s="199"/>
      <c r="I37" s="199"/>
    </row>
    <row r="38" spans="1:10" ht="33" customHeight="1" x14ac:dyDescent="0.25">
      <c r="A38" s="206" t="s">
        <v>387</v>
      </c>
      <c r="B38" s="262">
        <f>'A5 Exploitation'!D506</f>
        <v>0</v>
      </c>
      <c r="C38" s="262"/>
      <c r="D38" s="199"/>
      <c r="E38" s="199"/>
      <c r="F38" s="199"/>
      <c r="G38" s="199"/>
      <c r="H38" s="199"/>
      <c r="I38" s="199"/>
    </row>
    <row r="39" spans="1:10" ht="33" customHeight="1" x14ac:dyDescent="0.25">
      <c r="A39" s="206" t="s">
        <v>388</v>
      </c>
      <c r="B39" s="262">
        <f>'A6 Exploitation'!D506</f>
        <v>0</v>
      </c>
      <c r="C39" s="26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6" t="s">
        <v>390</v>
      </c>
      <c r="C42" s="266"/>
      <c r="D42" s="199"/>
      <c r="E42" s="199"/>
      <c r="F42" s="199"/>
      <c r="G42" s="199"/>
      <c r="H42" s="199"/>
      <c r="I42" s="199"/>
      <c r="J42" s="198" t="str">
        <f>D18</f>
        <v>Menzah 9</v>
      </c>
    </row>
    <row r="43" spans="1:10" ht="33" customHeight="1" x14ac:dyDescent="0.25">
      <c r="A43" s="207" t="s">
        <v>383</v>
      </c>
      <c r="B43" s="262">
        <f>AVERAGE('A1 Exploitation'!D503, 'A1 Technique'!D196)</f>
        <v>0.63928571428571423</v>
      </c>
      <c r="C43" s="262"/>
      <c r="D43" s="199"/>
      <c r="E43" s="199"/>
      <c r="F43" s="199"/>
      <c r="G43" s="199"/>
      <c r="H43" s="199"/>
      <c r="I43" s="199"/>
    </row>
    <row r="44" spans="1:10" ht="33" customHeight="1" x14ac:dyDescent="0.25">
      <c r="A44" s="206" t="s">
        <v>384</v>
      </c>
      <c r="B44" s="262">
        <f>AVERAGE('A2 Exploitation'!D504, 'A2 Technique'!D196)</f>
        <v>0</v>
      </c>
      <c r="C44" s="262"/>
      <c r="D44" s="199"/>
      <c r="E44" s="199"/>
      <c r="F44" s="199"/>
      <c r="G44" s="199"/>
      <c r="H44" s="199"/>
      <c r="I44" s="199"/>
    </row>
    <row r="45" spans="1:10" ht="33" customHeight="1" x14ac:dyDescent="0.25">
      <c r="A45" s="207" t="s">
        <v>385</v>
      </c>
      <c r="B45" s="262">
        <f>AVERAGE('A3 Exploitation'!D504, 'A3 Technique'!D196)</f>
        <v>0</v>
      </c>
      <c r="C45" s="262"/>
      <c r="D45" s="199"/>
      <c r="E45" s="199"/>
      <c r="F45" s="199"/>
      <c r="G45" s="199"/>
      <c r="H45" s="199"/>
      <c r="I45" s="199"/>
    </row>
    <row r="46" spans="1:10" ht="33" customHeight="1" x14ac:dyDescent="0.25">
      <c r="A46" s="207" t="s">
        <v>386</v>
      </c>
      <c r="B46" s="262">
        <f>AVERAGE('A4 Exploitation'!D504, 'A4 Technique'!D196)</f>
        <v>0</v>
      </c>
      <c r="C46" s="262"/>
      <c r="D46" s="199"/>
      <c r="E46" s="199"/>
      <c r="F46" s="199"/>
      <c r="G46" s="199"/>
      <c r="H46" s="199"/>
      <c r="I46" s="199"/>
    </row>
    <row r="47" spans="1:10" ht="33" customHeight="1" x14ac:dyDescent="0.25">
      <c r="A47" s="206" t="s">
        <v>387</v>
      </c>
      <c r="B47" s="262">
        <f>AVERAGE('A5 Exploitation'!D504, 'A5 Technique'!D196)</f>
        <v>0</v>
      </c>
      <c r="C47" s="262"/>
      <c r="D47" s="199"/>
      <c r="E47" s="199"/>
      <c r="F47" s="199"/>
      <c r="G47" s="199"/>
      <c r="H47" s="199"/>
      <c r="I47" s="199"/>
    </row>
    <row r="48" spans="1:10" ht="33" customHeight="1" x14ac:dyDescent="0.25">
      <c r="A48" s="206" t="s">
        <v>388</v>
      </c>
      <c r="B48" s="262">
        <f>AVERAGE('A6 Exploitation'!D504, 'A6 Technique'!D196)</f>
        <v>0</v>
      </c>
      <c r="C48" s="26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3" t="s">
        <v>391</v>
      </c>
      <c r="C51" s="263"/>
      <c r="D51" s="199"/>
      <c r="E51" s="199"/>
      <c r="F51" s="199"/>
      <c r="G51" s="199"/>
      <c r="H51" s="199"/>
      <c r="I51" s="199"/>
      <c r="J51" s="198" t="str">
        <f>D18</f>
        <v>Menzah 9</v>
      </c>
    </row>
    <row r="52" spans="1:10" ht="33" customHeight="1" x14ac:dyDescent="0.25">
      <c r="A52" s="207" t="s">
        <v>383</v>
      </c>
      <c r="B52" s="265">
        <f>'A1 Exploitation'!D41</f>
        <v>0.96153846153846156</v>
      </c>
      <c r="C52" s="265"/>
      <c r="D52" s="199"/>
      <c r="E52" s="199"/>
      <c r="F52" s="199"/>
      <c r="G52" s="199"/>
      <c r="H52" s="199"/>
      <c r="I52" s="199"/>
    </row>
    <row r="53" spans="1:10" ht="33" customHeight="1" x14ac:dyDescent="0.25">
      <c r="A53" s="206" t="s">
        <v>384</v>
      </c>
      <c r="B53" s="265">
        <f>'A2 Exploitation'!D41</f>
        <v>0</v>
      </c>
      <c r="C53" s="265"/>
      <c r="D53" s="199"/>
      <c r="E53" s="199"/>
      <c r="F53" s="199"/>
      <c r="G53" s="199"/>
      <c r="H53" s="199"/>
      <c r="I53" s="199"/>
    </row>
    <row r="54" spans="1:10" ht="33" customHeight="1" x14ac:dyDescent="0.25">
      <c r="A54" s="207" t="s">
        <v>385</v>
      </c>
      <c r="B54" s="265">
        <f>'A3 Exploitation'!D41</f>
        <v>0</v>
      </c>
      <c r="C54" s="265"/>
      <c r="D54" s="199"/>
      <c r="E54" s="199"/>
      <c r="F54" s="199"/>
      <c r="G54" s="199"/>
      <c r="H54" s="199"/>
      <c r="I54" s="199"/>
    </row>
    <row r="55" spans="1:10" ht="33" customHeight="1" x14ac:dyDescent="0.25">
      <c r="A55" s="207" t="s">
        <v>386</v>
      </c>
      <c r="B55" s="265">
        <f>'A4 Exploitation'!D41</f>
        <v>0</v>
      </c>
      <c r="C55" s="265"/>
      <c r="D55" s="199"/>
      <c r="E55" s="199"/>
      <c r="F55" s="199"/>
      <c r="G55" s="199"/>
      <c r="H55" s="199"/>
      <c r="I55" s="199"/>
    </row>
    <row r="56" spans="1:10" ht="33" customHeight="1" x14ac:dyDescent="0.25">
      <c r="A56" s="206" t="s">
        <v>387</v>
      </c>
      <c r="B56" s="265">
        <f>'A5 Exploitation'!D41</f>
        <v>0</v>
      </c>
      <c r="C56" s="265"/>
      <c r="D56" s="199"/>
      <c r="E56" s="199"/>
      <c r="F56" s="199"/>
      <c r="G56" s="199"/>
      <c r="H56" s="199"/>
      <c r="I56" s="199"/>
    </row>
    <row r="57" spans="1:10" ht="33" customHeight="1" x14ac:dyDescent="0.25">
      <c r="A57" s="206" t="s">
        <v>388</v>
      </c>
      <c r="B57" s="265">
        <f>'A6 Exploitation'!D41</f>
        <v>0</v>
      </c>
      <c r="C57" s="26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3" t="s">
        <v>392</v>
      </c>
      <c r="C60" s="263"/>
      <c r="D60" s="199"/>
      <c r="E60" s="199"/>
      <c r="F60" s="199"/>
      <c r="G60" s="199"/>
      <c r="H60" s="199"/>
      <c r="I60" s="199"/>
      <c r="J60" s="198" t="str">
        <f>D18</f>
        <v>Menzah 9</v>
      </c>
    </row>
    <row r="61" spans="1:10" ht="33" customHeight="1" x14ac:dyDescent="0.25">
      <c r="A61" s="207" t="s">
        <v>383</v>
      </c>
      <c r="B61" s="262">
        <f>'A1 Exploitation'!D97</f>
        <v>0.8</v>
      </c>
      <c r="C61" s="262"/>
      <c r="D61" s="199"/>
      <c r="E61" s="199"/>
      <c r="F61" s="199"/>
      <c r="G61" s="199"/>
      <c r="H61" s="199"/>
      <c r="I61" s="199"/>
    </row>
    <row r="62" spans="1:10" ht="33" customHeight="1" x14ac:dyDescent="0.25">
      <c r="A62" s="206" t="s">
        <v>384</v>
      </c>
      <c r="B62" s="262">
        <f>'A2 Exploitation'!D97</f>
        <v>0</v>
      </c>
      <c r="C62" s="262"/>
      <c r="D62" s="199"/>
      <c r="E62" s="199"/>
      <c r="F62" s="199"/>
      <c r="G62" s="199"/>
      <c r="H62" s="199"/>
      <c r="I62" s="199"/>
    </row>
    <row r="63" spans="1:10" ht="33" customHeight="1" x14ac:dyDescent="0.25">
      <c r="A63" s="207" t="s">
        <v>385</v>
      </c>
      <c r="B63" s="262">
        <f>'A3 Exploitation'!D97</f>
        <v>0</v>
      </c>
      <c r="C63" s="262"/>
      <c r="D63" s="199"/>
      <c r="E63" s="199"/>
      <c r="F63" s="199"/>
      <c r="G63" s="199"/>
      <c r="H63" s="199"/>
      <c r="I63" s="199"/>
    </row>
    <row r="64" spans="1:10" ht="33" customHeight="1" x14ac:dyDescent="0.25">
      <c r="A64" s="207" t="s">
        <v>386</v>
      </c>
      <c r="B64" s="262">
        <f>'A4 Exploitation'!D97</f>
        <v>0</v>
      </c>
      <c r="C64" s="262"/>
      <c r="D64" s="199"/>
      <c r="E64" s="199"/>
      <c r="F64" s="199"/>
      <c r="G64" s="199"/>
      <c r="H64" s="199"/>
      <c r="I64" s="199"/>
    </row>
    <row r="65" spans="1:10" ht="33" customHeight="1" x14ac:dyDescent="0.25">
      <c r="A65" s="206" t="s">
        <v>387</v>
      </c>
      <c r="B65" s="262">
        <f>'A5 Exploitation'!D97</f>
        <v>0</v>
      </c>
      <c r="C65" s="262"/>
      <c r="D65" s="199"/>
      <c r="E65" s="199"/>
      <c r="F65" s="199"/>
      <c r="G65" s="199"/>
      <c r="H65" s="199"/>
      <c r="I65" s="199"/>
    </row>
    <row r="66" spans="1:10" ht="33" customHeight="1" x14ac:dyDescent="0.25">
      <c r="A66" s="206" t="s">
        <v>388</v>
      </c>
      <c r="B66" s="262">
        <f>'A6 Exploitation'!D97</f>
        <v>0</v>
      </c>
      <c r="C66" s="26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3" t="s">
        <v>393</v>
      </c>
      <c r="C69" s="263"/>
      <c r="D69" s="199"/>
      <c r="E69" s="199"/>
      <c r="F69" s="199"/>
      <c r="G69" s="199"/>
      <c r="H69" s="199"/>
      <c r="I69" s="199"/>
      <c r="J69" s="198" t="str">
        <f>D18</f>
        <v>Menzah 9</v>
      </c>
    </row>
    <row r="70" spans="1:10" ht="33" customHeight="1" x14ac:dyDescent="0.25">
      <c r="A70" s="207" t="s">
        <v>383</v>
      </c>
      <c r="B70" s="262">
        <f>'A1 Exploitation'!D150</f>
        <v>0.76470588235294112</v>
      </c>
      <c r="C70" s="262"/>
      <c r="D70" s="199"/>
      <c r="E70" s="199"/>
      <c r="F70" s="199"/>
      <c r="G70" s="199"/>
      <c r="H70" s="199"/>
      <c r="I70" s="199"/>
    </row>
    <row r="71" spans="1:10" ht="33" customHeight="1" x14ac:dyDescent="0.25">
      <c r="A71" s="206" t="s">
        <v>384</v>
      </c>
      <c r="B71" s="262">
        <f>'A2 Exploitation'!D150</f>
        <v>0</v>
      </c>
      <c r="C71" s="262"/>
      <c r="D71" s="199"/>
      <c r="E71" s="199"/>
      <c r="F71" s="199"/>
      <c r="G71" s="199"/>
      <c r="H71" s="199"/>
      <c r="I71" s="199"/>
    </row>
    <row r="72" spans="1:10" ht="33" customHeight="1" x14ac:dyDescent="0.25">
      <c r="A72" s="207" t="s">
        <v>385</v>
      </c>
      <c r="B72" s="262">
        <f>'A3 Exploitation'!D150</f>
        <v>0</v>
      </c>
      <c r="C72" s="262"/>
      <c r="D72" s="199"/>
      <c r="E72" s="199"/>
      <c r="F72" s="199"/>
      <c r="G72" s="199"/>
      <c r="H72" s="199"/>
      <c r="I72" s="199"/>
    </row>
    <row r="73" spans="1:10" ht="33" customHeight="1" x14ac:dyDescent="0.25">
      <c r="A73" s="207" t="s">
        <v>386</v>
      </c>
      <c r="B73" s="262">
        <f>'A4 Exploitation'!D150</f>
        <v>0</v>
      </c>
      <c r="C73" s="262"/>
      <c r="D73" s="199"/>
      <c r="E73" s="199"/>
      <c r="F73" s="199"/>
      <c r="G73" s="199"/>
      <c r="H73" s="199"/>
      <c r="I73" s="199"/>
    </row>
    <row r="74" spans="1:10" ht="33" customHeight="1" x14ac:dyDescent="0.25">
      <c r="A74" s="206" t="s">
        <v>387</v>
      </c>
      <c r="B74" s="262">
        <f>'A5 Exploitation'!D150</f>
        <v>0</v>
      </c>
      <c r="C74" s="262"/>
      <c r="D74" s="199"/>
      <c r="E74" s="199"/>
      <c r="F74" s="199"/>
      <c r="G74" s="199"/>
      <c r="H74" s="199"/>
      <c r="I74" s="199"/>
    </row>
    <row r="75" spans="1:10" ht="33" customHeight="1" x14ac:dyDescent="0.25">
      <c r="A75" s="206" t="s">
        <v>388</v>
      </c>
      <c r="B75" s="262">
        <f>'A6 Exploitation'!D150</f>
        <v>0</v>
      </c>
      <c r="C75" s="26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3" t="s">
        <v>394</v>
      </c>
      <c r="C78" s="263"/>
      <c r="D78" s="199"/>
      <c r="E78" s="199"/>
      <c r="F78" s="199"/>
      <c r="G78" s="199"/>
      <c r="H78" s="199"/>
      <c r="I78" s="199"/>
      <c r="J78" s="198" t="str">
        <f>D18</f>
        <v>Menzah 9</v>
      </c>
    </row>
    <row r="79" spans="1:10" ht="33" customHeight="1" x14ac:dyDescent="0.25">
      <c r="A79" s="207" t="s">
        <v>383</v>
      </c>
      <c r="B79" s="262">
        <f>'A1 Exploitation'!D190</f>
        <v>0.95833333333333337</v>
      </c>
      <c r="C79" s="262"/>
      <c r="D79" s="199"/>
      <c r="E79" s="199"/>
      <c r="F79" s="199"/>
      <c r="G79" s="199"/>
      <c r="H79" s="199"/>
      <c r="I79" s="199"/>
    </row>
    <row r="80" spans="1:10" ht="33" customHeight="1" x14ac:dyDescent="0.25">
      <c r="A80" s="206" t="s">
        <v>384</v>
      </c>
      <c r="B80" s="262">
        <f>'A2 Exploitation'!D190</f>
        <v>0</v>
      </c>
      <c r="C80" s="262"/>
      <c r="D80" s="199"/>
      <c r="E80" s="199"/>
      <c r="F80" s="199"/>
      <c r="G80" s="199"/>
      <c r="H80" s="199"/>
      <c r="I80" s="199"/>
    </row>
    <row r="81" spans="1:10" ht="33" customHeight="1" x14ac:dyDescent="0.25">
      <c r="A81" s="207" t="s">
        <v>385</v>
      </c>
      <c r="B81" s="262">
        <f>'A3 Exploitation'!D190</f>
        <v>0</v>
      </c>
      <c r="C81" s="262"/>
      <c r="D81" s="199"/>
      <c r="E81" s="199"/>
      <c r="F81" s="199"/>
      <c r="G81" s="199"/>
      <c r="H81" s="199"/>
      <c r="I81" s="199"/>
    </row>
    <row r="82" spans="1:10" ht="33" customHeight="1" x14ac:dyDescent="0.25">
      <c r="A82" s="207" t="s">
        <v>386</v>
      </c>
      <c r="B82" s="262">
        <f>'A4 Exploitation'!D190</f>
        <v>0</v>
      </c>
      <c r="C82" s="262"/>
      <c r="D82" s="199"/>
      <c r="E82" s="199"/>
      <c r="F82" s="199"/>
      <c r="G82" s="199"/>
      <c r="H82" s="199"/>
      <c r="I82" s="199"/>
    </row>
    <row r="83" spans="1:10" ht="33" customHeight="1" x14ac:dyDescent="0.25">
      <c r="A83" s="206" t="s">
        <v>387</v>
      </c>
      <c r="B83" s="262">
        <f>'A5 Exploitation'!D190</f>
        <v>0</v>
      </c>
      <c r="C83" s="262"/>
      <c r="D83" s="199"/>
      <c r="E83" s="199"/>
      <c r="F83" s="199"/>
      <c r="G83" s="199"/>
      <c r="H83" s="199"/>
      <c r="I83" s="199"/>
    </row>
    <row r="84" spans="1:10" ht="33" customHeight="1" x14ac:dyDescent="0.25">
      <c r="A84" s="206" t="s">
        <v>388</v>
      </c>
      <c r="B84" s="262">
        <f>'A6 Exploitation'!D190</f>
        <v>0</v>
      </c>
      <c r="C84" s="26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3" t="s">
        <v>395</v>
      </c>
      <c r="C87" s="263"/>
      <c r="D87" s="199"/>
      <c r="E87" s="199"/>
      <c r="F87" s="199"/>
      <c r="G87" s="199"/>
      <c r="H87" s="199"/>
      <c r="I87" s="199"/>
      <c r="J87" s="198" t="str">
        <f>D18</f>
        <v>Menzah 9</v>
      </c>
    </row>
    <row r="88" spans="1:10" ht="33" customHeight="1" x14ac:dyDescent="0.25">
      <c r="A88" s="207" t="s">
        <v>383</v>
      </c>
      <c r="B88" s="262">
        <f>'A1 Exploitation'!D246</f>
        <v>0.79487179487179482</v>
      </c>
      <c r="C88" s="262"/>
      <c r="D88" s="199"/>
      <c r="E88" s="199"/>
      <c r="F88" s="199"/>
      <c r="G88" s="199"/>
      <c r="H88" s="199"/>
      <c r="I88" s="199"/>
    </row>
    <row r="89" spans="1:10" ht="33" customHeight="1" x14ac:dyDescent="0.25">
      <c r="A89" s="206" t="s">
        <v>384</v>
      </c>
      <c r="B89" s="262">
        <f>'A2 Exploitation'!D246</f>
        <v>0</v>
      </c>
      <c r="C89" s="262"/>
      <c r="D89" s="199"/>
      <c r="E89" s="199"/>
      <c r="F89" s="199"/>
      <c r="G89" s="199"/>
      <c r="H89" s="199"/>
      <c r="I89" s="199"/>
    </row>
    <row r="90" spans="1:10" ht="33" customHeight="1" x14ac:dyDescent="0.25">
      <c r="A90" s="207" t="s">
        <v>385</v>
      </c>
      <c r="B90" s="262">
        <f>'A3 Exploitation'!D246</f>
        <v>0</v>
      </c>
      <c r="C90" s="262"/>
      <c r="D90" s="199"/>
      <c r="E90" s="199"/>
      <c r="F90" s="199"/>
      <c r="G90" s="199"/>
      <c r="H90" s="199"/>
      <c r="I90" s="199"/>
    </row>
    <row r="91" spans="1:10" ht="33" customHeight="1" x14ac:dyDescent="0.25">
      <c r="A91" s="207" t="s">
        <v>386</v>
      </c>
      <c r="B91" s="262">
        <f>'A4 Exploitation'!D246</f>
        <v>0</v>
      </c>
      <c r="C91" s="262"/>
      <c r="D91" s="199"/>
      <c r="E91" s="199"/>
      <c r="F91" s="199"/>
      <c r="G91" s="199"/>
      <c r="H91" s="199"/>
      <c r="I91" s="199"/>
    </row>
    <row r="92" spans="1:10" ht="33" customHeight="1" x14ac:dyDescent="0.25">
      <c r="A92" s="206" t="s">
        <v>387</v>
      </c>
      <c r="B92" s="262">
        <f>'A5 Exploitation'!D246</f>
        <v>0</v>
      </c>
      <c r="C92" s="262"/>
      <c r="D92" s="199"/>
      <c r="E92" s="199"/>
      <c r="F92" s="199"/>
      <c r="G92" s="199"/>
      <c r="H92" s="199"/>
      <c r="I92" s="199"/>
    </row>
    <row r="93" spans="1:10" ht="33" customHeight="1" x14ac:dyDescent="0.25">
      <c r="A93" s="206" t="s">
        <v>388</v>
      </c>
      <c r="B93" s="262">
        <f>'A6 Exploitation'!D246</f>
        <v>0</v>
      </c>
      <c r="C93" s="26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3" t="s">
        <v>396</v>
      </c>
      <c r="C96" s="263"/>
      <c r="D96" s="199"/>
      <c r="E96" s="199"/>
      <c r="F96" s="199"/>
      <c r="G96" s="199"/>
      <c r="H96" s="199"/>
      <c r="I96" s="199"/>
      <c r="J96" s="198" t="str">
        <f>D18</f>
        <v>Menzah 9</v>
      </c>
    </row>
    <row r="97" spans="1:10" ht="33" customHeight="1" x14ac:dyDescent="0.25">
      <c r="A97" s="207" t="s">
        <v>383</v>
      </c>
      <c r="B97" s="262">
        <f>'A1 Exploitation'!D289</f>
        <v>0.9107142857142857</v>
      </c>
      <c r="C97" s="262"/>
      <c r="D97" s="199"/>
      <c r="E97" s="199"/>
      <c r="F97" s="199"/>
      <c r="G97" s="199"/>
      <c r="H97" s="199"/>
      <c r="I97" s="199"/>
    </row>
    <row r="98" spans="1:10" ht="33" customHeight="1" x14ac:dyDescent="0.25">
      <c r="A98" s="206" t="s">
        <v>384</v>
      </c>
      <c r="B98" s="262">
        <f>'A2 Exploitation'!D289</f>
        <v>0</v>
      </c>
      <c r="C98" s="262"/>
      <c r="D98" s="199"/>
      <c r="E98" s="199"/>
      <c r="F98" s="199"/>
      <c r="G98" s="199"/>
      <c r="H98" s="199"/>
      <c r="I98" s="199"/>
    </row>
    <row r="99" spans="1:10" ht="33" customHeight="1" x14ac:dyDescent="0.25">
      <c r="A99" s="207" t="s">
        <v>385</v>
      </c>
      <c r="B99" s="262">
        <f>'A3 Exploitation'!D289</f>
        <v>0</v>
      </c>
      <c r="C99" s="262"/>
      <c r="D99" s="199"/>
      <c r="E99" s="199"/>
      <c r="F99" s="199"/>
      <c r="G99" s="199"/>
      <c r="H99" s="199"/>
      <c r="I99" s="199"/>
    </row>
    <row r="100" spans="1:10" ht="33" customHeight="1" x14ac:dyDescent="0.25">
      <c r="A100" s="207" t="s">
        <v>386</v>
      </c>
      <c r="B100" s="262">
        <f>'A4 Exploitation'!D289</f>
        <v>0</v>
      </c>
      <c r="C100" s="262"/>
      <c r="D100" s="199"/>
      <c r="E100" s="199"/>
      <c r="F100" s="199"/>
      <c r="G100" s="199"/>
      <c r="H100" s="199"/>
      <c r="I100" s="199"/>
    </row>
    <row r="101" spans="1:10" ht="33" customHeight="1" x14ac:dyDescent="0.25">
      <c r="A101" s="206" t="s">
        <v>387</v>
      </c>
      <c r="B101" s="262">
        <f>'A5 Exploitation'!D289</f>
        <v>0</v>
      </c>
      <c r="C101" s="262"/>
      <c r="D101" s="199"/>
      <c r="E101" s="199"/>
      <c r="F101" s="199"/>
      <c r="G101" s="199"/>
      <c r="H101" s="199"/>
      <c r="I101" s="199"/>
    </row>
    <row r="102" spans="1:10" ht="33" customHeight="1" x14ac:dyDescent="0.25">
      <c r="A102" s="206" t="s">
        <v>388</v>
      </c>
      <c r="B102" s="262">
        <f>'A6 Exploitation'!D289</f>
        <v>0</v>
      </c>
      <c r="C102" s="26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3" t="s">
        <v>397</v>
      </c>
      <c r="C105" s="263"/>
      <c r="D105" s="199"/>
      <c r="E105" s="199"/>
      <c r="F105" s="199"/>
      <c r="G105" s="199"/>
      <c r="H105" s="199"/>
      <c r="I105" s="199"/>
      <c r="J105" s="198" t="str">
        <f>D18</f>
        <v>Menzah 9</v>
      </c>
    </row>
    <row r="106" spans="1:10" ht="33" customHeight="1" x14ac:dyDescent="0.25">
      <c r="A106" s="207" t="s">
        <v>383</v>
      </c>
      <c r="B106" s="262">
        <f>'A1 Exploitation'!D322</f>
        <v>0.9</v>
      </c>
      <c r="C106" s="262"/>
      <c r="D106" s="199"/>
      <c r="E106" s="199"/>
      <c r="F106" s="199"/>
      <c r="G106" s="199"/>
      <c r="H106" s="199"/>
      <c r="I106" s="199"/>
    </row>
    <row r="107" spans="1:10" ht="33" customHeight="1" x14ac:dyDescent="0.25">
      <c r="A107" s="206" t="s">
        <v>384</v>
      </c>
      <c r="B107" s="262">
        <f>'A2 Exploitation'!D322</f>
        <v>0</v>
      </c>
      <c r="C107" s="262"/>
      <c r="D107" s="199"/>
      <c r="E107" s="199"/>
      <c r="F107" s="199"/>
      <c r="G107" s="199"/>
      <c r="H107" s="199"/>
      <c r="I107" s="199"/>
    </row>
    <row r="108" spans="1:10" ht="33" customHeight="1" x14ac:dyDescent="0.25">
      <c r="A108" s="207" t="s">
        <v>385</v>
      </c>
      <c r="B108" s="262">
        <f>'A3 Exploitation'!D322</f>
        <v>0</v>
      </c>
      <c r="C108" s="262"/>
      <c r="D108" s="199"/>
      <c r="E108" s="199"/>
      <c r="F108" s="199"/>
      <c r="G108" s="199"/>
      <c r="H108" s="199"/>
      <c r="I108" s="199"/>
    </row>
    <row r="109" spans="1:10" ht="33" customHeight="1" x14ac:dyDescent="0.25">
      <c r="A109" s="207" t="s">
        <v>386</v>
      </c>
      <c r="B109" s="262">
        <f>'A4 Exploitation'!D322</f>
        <v>0</v>
      </c>
      <c r="C109" s="262"/>
      <c r="D109" s="199"/>
      <c r="E109" s="199"/>
      <c r="F109" s="199"/>
      <c r="G109" s="199"/>
      <c r="H109" s="199"/>
      <c r="I109" s="199"/>
    </row>
    <row r="110" spans="1:10" ht="33" customHeight="1" x14ac:dyDescent="0.25">
      <c r="A110" s="206" t="s">
        <v>387</v>
      </c>
      <c r="B110" s="262">
        <f>'A5 Exploitation'!D322</f>
        <v>0</v>
      </c>
      <c r="C110" s="262"/>
      <c r="D110" s="199"/>
      <c r="E110" s="199"/>
      <c r="F110" s="199"/>
      <c r="G110" s="199"/>
      <c r="H110" s="199"/>
      <c r="I110" s="199"/>
    </row>
    <row r="111" spans="1:10" ht="33" customHeight="1" x14ac:dyDescent="0.25">
      <c r="A111" s="206" t="s">
        <v>388</v>
      </c>
      <c r="B111" s="262">
        <f>'A6 Exploitation'!D322</f>
        <v>0</v>
      </c>
      <c r="C111" s="26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3" t="s">
        <v>398</v>
      </c>
      <c r="C114" s="263"/>
      <c r="D114" s="199"/>
      <c r="E114" s="199"/>
      <c r="F114" s="199"/>
      <c r="G114" s="199"/>
      <c r="H114" s="199"/>
      <c r="I114" s="199"/>
      <c r="J114" s="198" t="str">
        <f>D18</f>
        <v>Menzah 9</v>
      </c>
    </row>
    <row r="115" spans="1:10" ht="33" customHeight="1" x14ac:dyDescent="0.25">
      <c r="A115" s="207" t="s">
        <v>383</v>
      </c>
      <c r="B115" s="262">
        <f>'A1 Exploitation'!D350</f>
        <v>0.96153846153846156</v>
      </c>
      <c r="C115" s="262"/>
      <c r="D115" s="199"/>
      <c r="E115" s="199"/>
      <c r="F115" s="199"/>
      <c r="G115" s="199"/>
      <c r="H115" s="199"/>
      <c r="I115" s="199"/>
    </row>
    <row r="116" spans="1:10" ht="33" customHeight="1" x14ac:dyDescent="0.25">
      <c r="A116" s="206" t="s">
        <v>384</v>
      </c>
      <c r="B116" s="262">
        <f>'A2 Exploitation'!D350</f>
        <v>0</v>
      </c>
      <c r="C116" s="262"/>
      <c r="D116" s="199"/>
      <c r="E116" s="199"/>
      <c r="F116" s="199"/>
      <c r="G116" s="199"/>
      <c r="H116" s="199"/>
      <c r="I116" s="199"/>
    </row>
    <row r="117" spans="1:10" ht="33" customHeight="1" x14ac:dyDescent="0.25">
      <c r="A117" s="207" t="s">
        <v>385</v>
      </c>
      <c r="B117" s="262">
        <f>'A3 Exploitation'!D350</f>
        <v>0</v>
      </c>
      <c r="C117" s="262"/>
      <c r="D117" s="199"/>
      <c r="E117" s="199"/>
      <c r="F117" s="199"/>
      <c r="G117" s="199"/>
      <c r="H117" s="199"/>
      <c r="I117" s="199"/>
    </row>
    <row r="118" spans="1:10" ht="33" customHeight="1" x14ac:dyDescent="0.25">
      <c r="A118" s="207" t="s">
        <v>386</v>
      </c>
      <c r="B118" s="262">
        <f>'A4 Exploitation'!D350</f>
        <v>0</v>
      </c>
      <c r="C118" s="262"/>
      <c r="D118" s="199"/>
      <c r="E118" s="199"/>
      <c r="F118" s="199"/>
      <c r="G118" s="199"/>
      <c r="H118" s="199"/>
      <c r="I118" s="199"/>
    </row>
    <row r="119" spans="1:10" ht="33" customHeight="1" x14ac:dyDescent="0.25">
      <c r="A119" s="206" t="s">
        <v>387</v>
      </c>
      <c r="B119" s="262">
        <f>'A5 Exploitation'!D350</f>
        <v>0</v>
      </c>
      <c r="C119" s="262"/>
      <c r="D119" s="199"/>
      <c r="E119" s="199"/>
      <c r="F119" s="199"/>
      <c r="G119" s="199"/>
      <c r="H119" s="199"/>
      <c r="I119" s="199"/>
    </row>
    <row r="120" spans="1:10" ht="33" customHeight="1" x14ac:dyDescent="0.25">
      <c r="A120" s="206" t="s">
        <v>388</v>
      </c>
      <c r="B120" s="262">
        <f>'A6 Exploitation'!D350</f>
        <v>0</v>
      </c>
      <c r="C120" s="26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3" t="s">
        <v>399</v>
      </c>
      <c r="C123" s="263"/>
      <c r="D123" s="199"/>
      <c r="E123" s="199"/>
      <c r="F123" s="199"/>
      <c r="G123" s="199"/>
      <c r="H123" s="199"/>
      <c r="I123" s="199"/>
      <c r="J123" s="198" t="str">
        <f>D18</f>
        <v>Menzah 9</v>
      </c>
    </row>
    <row r="124" spans="1:10" ht="33" customHeight="1" x14ac:dyDescent="0.25">
      <c r="A124" s="207" t="s">
        <v>383</v>
      </c>
      <c r="B124" s="262">
        <f>'A1 Exploitation'!D403</f>
        <v>1</v>
      </c>
      <c r="C124" s="262"/>
      <c r="D124" s="199"/>
      <c r="E124" s="199"/>
      <c r="F124" s="199"/>
      <c r="G124" s="199"/>
      <c r="H124" s="199"/>
      <c r="I124" s="199"/>
    </row>
    <row r="125" spans="1:10" ht="33" customHeight="1" x14ac:dyDescent="0.25">
      <c r="A125" s="206" t="s">
        <v>384</v>
      </c>
      <c r="B125" s="262">
        <f>'A2 Exploitation'!D403</f>
        <v>0</v>
      </c>
      <c r="C125" s="262"/>
      <c r="D125" s="199"/>
      <c r="E125" s="199"/>
      <c r="F125" s="199"/>
      <c r="G125" s="199"/>
      <c r="H125" s="199"/>
      <c r="I125" s="199"/>
    </row>
    <row r="126" spans="1:10" ht="33" customHeight="1" x14ac:dyDescent="0.25">
      <c r="A126" s="207" t="s">
        <v>385</v>
      </c>
      <c r="B126" s="262">
        <f>'A3 Exploitation'!D403</f>
        <v>0</v>
      </c>
      <c r="C126" s="262"/>
      <c r="D126" s="199"/>
      <c r="E126" s="199"/>
      <c r="F126" s="199"/>
      <c r="G126" s="199"/>
      <c r="H126" s="199"/>
      <c r="I126" s="199"/>
    </row>
    <row r="127" spans="1:10" ht="33" customHeight="1" x14ac:dyDescent="0.25">
      <c r="A127" s="207" t="s">
        <v>386</v>
      </c>
      <c r="B127" s="262">
        <f>'A4 Exploitation'!D403</f>
        <v>0</v>
      </c>
      <c r="C127" s="262"/>
      <c r="D127" s="199"/>
      <c r="E127" s="199"/>
      <c r="F127" s="199"/>
      <c r="G127" s="199"/>
      <c r="H127" s="199"/>
      <c r="I127" s="199"/>
    </row>
    <row r="128" spans="1:10" ht="33" customHeight="1" x14ac:dyDescent="0.25">
      <c r="A128" s="206" t="s">
        <v>387</v>
      </c>
      <c r="B128" s="262">
        <f>'A5 Exploitation'!D403</f>
        <v>0</v>
      </c>
      <c r="C128" s="262"/>
      <c r="D128" s="199"/>
      <c r="E128" s="199"/>
      <c r="F128" s="199"/>
      <c r="G128" s="199"/>
      <c r="H128" s="199"/>
      <c r="I128" s="199"/>
    </row>
    <row r="129" spans="1:10" ht="33" customHeight="1" x14ac:dyDescent="0.25">
      <c r="A129" s="206" t="s">
        <v>388</v>
      </c>
      <c r="B129" s="262">
        <f>'A6 Exploitation'!D403</f>
        <v>0</v>
      </c>
      <c r="C129" s="26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3" t="s">
        <v>400</v>
      </c>
      <c r="C132" s="263"/>
      <c r="D132" s="199"/>
      <c r="E132" s="199"/>
      <c r="F132" s="199"/>
      <c r="G132" s="199"/>
      <c r="H132" s="199"/>
      <c r="I132" s="199"/>
      <c r="J132" s="198" t="str">
        <f>D18</f>
        <v>Menzah 9</v>
      </c>
    </row>
    <row r="133" spans="1:10" ht="33" customHeight="1" x14ac:dyDescent="0.25">
      <c r="A133" s="207" t="s">
        <v>383</v>
      </c>
      <c r="B133" s="262">
        <f>'A1 Exploitation'!D433</f>
        <v>0.72727272727272729</v>
      </c>
      <c r="C133" s="262"/>
      <c r="D133" s="199"/>
      <c r="E133" s="199"/>
      <c r="F133" s="199"/>
      <c r="G133" s="199"/>
      <c r="H133" s="199"/>
      <c r="I133" s="199"/>
    </row>
    <row r="134" spans="1:10" ht="33" customHeight="1" x14ac:dyDescent="0.25">
      <c r="A134" s="206" t="s">
        <v>384</v>
      </c>
      <c r="B134" s="262">
        <f>'A2 Exploitation'!D434</f>
        <v>0</v>
      </c>
      <c r="C134" s="262"/>
      <c r="D134" s="199"/>
      <c r="E134" s="199"/>
      <c r="F134" s="199"/>
      <c r="G134" s="199"/>
      <c r="H134" s="199"/>
      <c r="I134" s="199"/>
    </row>
    <row r="135" spans="1:10" ht="33" customHeight="1" x14ac:dyDescent="0.25">
      <c r="A135" s="207" t="s">
        <v>385</v>
      </c>
      <c r="B135" s="262">
        <f>'A3 Exploitation'!D434</f>
        <v>0</v>
      </c>
      <c r="C135" s="262"/>
      <c r="D135" s="199"/>
      <c r="E135" s="199"/>
      <c r="F135" s="199"/>
      <c r="G135" s="199"/>
      <c r="H135" s="199"/>
      <c r="I135" s="199"/>
    </row>
    <row r="136" spans="1:10" ht="33" customHeight="1" x14ac:dyDescent="0.25">
      <c r="A136" s="207" t="s">
        <v>386</v>
      </c>
      <c r="B136" s="262">
        <f>'A4 Exploitation'!D434</f>
        <v>0</v>
      </c>
      <c r="C136" s="262"/>
      <c r="D136" s="199"/>
      <c r="E136" s="199"/>
      <c r="F136" s="199"/>
      <c r="G136" s="199"/>
      <c r="H136" s="199"/>
      <c r="I136" s="199"/>
    </row>
    <row r="137" spans="1:10" ht="33" customHeight="1" x14ac:dyDescent="0.25">
      <c r="A137" s="206" t="s">
        <v>387</v>
      </c>
      <c r="B137" s="262">
        <f>'A5 Exploitation'!D434</f>
        <v>0</v>
      </c>
      <c r="C137" s="262"/>
      <c r="D137" s="199"/>
      <c r="E137" s="199"/>
      <c r="F137" s="199"/>
      <c r="G137" s="199"/>
      <c r="H137" s="199"/>
      <c r="I137" s="199"/>
    </row>
    <row r="138" spans="1:10" ht="33" customHeight="1" x14ac:dyDescent="0.25">
      <c r="A138" s="206" t="s">
        <v>388</v>
      </c>
      <c r="B138" s="262">
        <f>'A6 Exploitation'!D434</f>
        <v>0</v>
      </c>
      <c r="C138" s="26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3" t="s">
        <v>401</v>
      </c>
      <c r="C141" s="263"/>
      <c r="D141" s="199"/>
      <c r="E141" s="199"/>
      <c r="F141" s="199"/>
      <c r="G141" s="199"/>
      <c r="H141" s="199"/>
      <c r="I141" s="199"/>
      <c r="J141" s="198" t="str">
        <f>D18</f>
        <v>Menzah 9</v>
      </c>
    </row>
    <row r="142" spans="1:10" ht="33" customHeight="1" x14ac:dyDescent="0.25">
      <c r="A142" s="207" t="s">
        <v>383</v>
      </c>
      <c r="B142" s="262">
        <f>'A1 Exploitation'!D452</f>
        <v>1</v>
      </c>
      <c r="C142" s="262"/>
      <c r="D142" s="199"/>
      <c r="E142" s="199"/>
      <c r="F142" s="199"/>
      <c r="G142" s="199"/>
      <c r="H142" s="199"/>
      <c r="I142" s="199"/>
    </row>
    <row r="143" spans="1:10" ht="33" customHeight="1" x14ac:dyDescent="0.25">
      <c r="A143" s="206" t="s">
        <v>384</v>
      </c>
      <c r="B143" s="262">
        <f>'A2 Exploitation'!D453</f>
        <v>0</v>
      </c>
      <c r="C143" s="262"/>
      <c r="D143" s="199"/>
      <c r="E143" s="199"/>
      <c r="F143" s="199"/>
      <c r="G143" s="199"/>
      <c r="H143" s="199"/>
      <c r="I143" s="199"/>
    </row>
    <row r="144" spans="1:10" ht="33" customHeight="1" x14ac:dyDescent="0.25">
      <c r="A144" s="207" t="s">
        <v>385</v>
      </c>
      <c r="B144" s="262">
        <f>'A3 Exploitation'!D453</f>
        <v>0</v>
      </c>
      <c r="C144" s="262"/>
      <c r="D144" s="199"/>
      <c r="E144" s="199"/>
      <c r="F144" s="199"/>
      <c r="G144" s="199"/>
      <c r="H144" s="199"/>
      <c r="I144" s="199"/>
    </row>
    <row r="145" spans="1:10" ht="33" customHeight="1" x14ac:dyDescent="0.25">
      <c r="A145" s="207" t="s">
        <v>386</v>
      </c>
      <c r="B145" s="262">
        <f>'A4 Exploitation'!D453</f>
        <v>0</v>
      </c>
      <c r="C145" s="262"/>
      <c r="D145" s="199"/>
      <c r="E145" s="199"/>
      <c r="F145" s="199"/>
      <c r="G145" s="199"/>
      <c r="H145" s="199"/>
      <c r="I145" s="199"/>
    </row>
    <row r="146" spans="1:10" ht="33" customHeight="1" x14ac:dyDescent="0.25">
      <c r="A146" s="206" t="s">
        <v>387</v>
      </c>
      <c r="B146" s="262">
        <f>'A5 Exploitation'!D453</f>
        <v>0</v>
      </c>
      <c r="C146" s="262"/>
      <c r="D146" s="199"/>
      <c r="E146" s="199"/>
      <c r="F146" s="199"/>
      <c r="G146" s="199"/>
      <c r="H146" s="199"/>
      <c r="I146" s="199"/>
    </row>
    <row r="147" spans="1:10" ht="33" customHeight="1" x14ac:dyDescent="0.25">
      <c r="A147" s="206" t="s">
        <v>388</v>
      </c>
      <c r="B147" s="262">
        <f>'A6 Exploitation'!D453</f>
        <v>0</v>
      </c>
      <c r="C147" s="26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3" t="s">
        <v>402</v>
      </c>
      <c r="C150" s="263"/>
      <c r="D150" s="199"/>
      <c r="E150" s="199"/>
      <c r="F150" s="199"/>
      <c r="G150" s="199"/>
      <c r="H150" s="199"/>
      <c r="I150" s="199"/>
      <c r="J150" s="198" t="str">
        <f>D18</f>
        <v>Menzah 9</v>
      </c>
    </row>
    <row r="151" spans="1:10" ht="33" customHeight="1" x14ac:dyDescent="0.25">
      <c r="A151" s="207" t="s">
        <v>383</v>
      </c>
      <c r="B151" s="262">
        <f>'A1 Exploitation'!D462</f>
        <v>1</v>
      </c>
      <c r="C151" s="262"/>
      <c r="D151" s="199"/>
      <c r="E151" s="199"/>
      <c r="F151" s="199"/>
      <c r="G151" s="199"/>
      <c r="H151" s="199"/>
      <c r="I151" s="199"/>
    </row>
    <row r="152" spans="1:10" ht="33" customHeight="1" x14ac:dyDescent="0.25">
      <c r="A152" s="206" t="s">
        <v>384</v>
      </c>
      <c r="B152" s="262">
        <f>'A2 Exploitation'!D463</f>
        <v>0</v>
      </c>
      <c r="C152" s="262"/>
      <c r="D152" s="199"/>
      <c r="E152" s="199"/>
      <c r="F152" s="199"/>
      <c r="G152" s="199"/>
      <c r="H152" s="199"/>
      <c r="I152" s="199"/>
    </row>
    <row r="153" spans="1:10" ht="33" customHeight="1" x14ac:dyDescent="0.25">
      <c r="A153" s="207" t="s">
        <v>385</v>
      </c>
      <c r="B153" s="262">
        <f>'A3 Exploitation'!D463</f>
        <v>0</v>
      </c>
      <c r="C153" s="262"/>
      <c r="D153" s="199"/>
      <c r="E153" s="199"/>
      <c r="F153" s="199"/>
      <c r="G153" s="199"/>
      <c r="H153" s="199"/>
      <c r="I153" s="199"/>
    </row>
    <row r="154" spans="1:10" ht="33" customHeight="1" x14ac:dyDescent="0.25">
      <c r="A154" s="207" t="s">
        <v>386</v>
      </c>
      <c r="B154" s="262">
        <f>'A4 Exploitation'!D463</f>
        <v>0</v>
      </c>
      <c r="C154" s="262"/>
      <c r="D154" s="199"/>
      <c r="E154" s="199"/>
      <c r="F154" s="199"/>
      <c r="G154" s="199"/>
      <c r="H154" s="199"/>
      <c r="I154" s="199"/>
    </row>
    <row r="155" spans="1:10" ht="33" customHeight="1" x14ac:dyDescent="0.25">
      <c r="A155" s="206" t="s">
        <v>387</v>
      </c>
      <c r="B155" s="262">
        <f>'A5 Exploitation'!D463</f>
        <v>0</v>
      </c>
      <c r="C155" s="262"/>
      <c r="D155" s="199"/>
      <c r="E155" s="199"/>
      <c r="F155" s="199"/>
      <c r="G155" s="199"/>
      <c r="H155" s="199"/>
      <c r="I155" s="199"/>
    </row>
    <row r="156" spans="1:10" ht="33" customHeight="1" x14ac:dyDescent="0.25">
      <c r="A156" s="206" t="s">
        <v>388</v>
      </c>
      <c r="B156" s="262">
        <f>'A6 Exploitation'!D463</f>
        <v>0</v>
      </c>
      <c r="C156" s="26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3" t="s">
        <v>403</v>
      </c>
      <c r="C159" s="263"/>
      <c r="D159" s="199"/>
      <c r="E159" s="199"/>
      <c r="F159" s="199"/>
      <c r="G159" s="199"/>
      <c r="H159" s="199"/>
      <c r="I159" s="199"/>
      <c r="J159" s="198" t="str">
        <f>D18</f>
        <v>Menzah 9</v>
      </c>
    </row>
    <row r="160" spans="1:10" ht="33" customHeight="1" x14ac:dyDescent="0.25">
      <c r="A160" s="207" t="s">
        <v>383</v>
      </c>
      <c r="B160" s="262">
        <f>'A1 Exploitation'!D471</f>
        <v>0.5</v>
      </c>
      <c r="C160" s="262"/>
      <c r="D160" s="199"/>
      <c r="E160" s="199"/>
      <c r="F160" s="199"/>
      <c r="G160" s="199"/>
      <c r="H160" s="199"/>
      <c r="I160" s="199"/>
    </row>
    <row r="161" spans="1:10" ht="33" customHeight="1" x14ac:dyDescent="0.25">
      <c r="A161" s="206" t="s">
        <v>384</v>
      </c>
      <c r="B161" s="262">
        <f>'A2 Exploitation'!D472</f>
        <v>0</v>
      </c>
      <c r="C161" s="262"/>
      <c r="D161" s="199"/>
      <c r="E161" s="199"/>
      <c r="F161" s="199"/>
      <c r="G161" s="199"/>
      <c r="H161" s="199"/>
      <c r="I161" s="199"/>
    </row>
    <row r="162" spans="1:10" ht="33" customHeight="1" x14ac:dyDescent="0.25">
      <c r="A162" s="207" t="s">
        <v>385</v>
      </c>
      <c r="B162" s="262">
        <f>'A3 Exploitation'!D472</f>
        <v>0</v>
      </c>
      <c r="C162" s="262"/>
      <c r="D162" s="199"/>
      <c r="E162" s="199"/>
      <c r="F162" s="199"/>
      <c r="G162" s="199"/>
      <c r="H162" s="199"/>
      <c r="I162" s="199"/>
    </row>
    <row r="163" spans="1:10" ht="33" customHeight="1" x14ac:dyDescent="0.25">
      <c r="A163" s="207" t="s">
        <v>386</v>
      </c>
      <c r="B163" s="262">
        <f>'A4 Exploitation'!D472</f>
        <v>0</v>
      </c>
      <c r="C163" s="262"/>
      <c r="D163" s="199"/>
      <c r="E163" s="199"/>
      <c r="F163" s="199"/>
      <c r="G163" s="199"/>
      <c r="H163" s="199"/>
      <c r="I163" s="199"/>
    </row>
    <row r="164" spans="1:10" ht="33" customHeight="1" x14ac:dyDescent="0.25">
      <c r="A164" s="206" t="s">
        <v>387</v>
      </c>
      <c r="B164" s="262">
        <f>'A5 Exploitation'!D472</f>
        <v>0</v>
      </c>
      <c r="C164" s="262"/>
      <c r="D164" s="199"/>
      <c r="E164" s="199"/>
      <c r="F164" s="199"/>
      <c r="G164" s="199"/>
      <c r="H164" s="199"/>
      <c r="I164" s="199"/>
    </row>
    <row r="165" spans="1:10" ht="33" customHeight="1" x14ac:dyDescent="0.25">
      <c r="A165" s="206" t="s">
        <v>388</v>
      </c>
      <c r="B165" s="262">
        <f>'A6 Exploitation'!D472</f>
        <v>0</v>
      </c>
      <c r="C165" s="262"/>
      <c r="D165" s="199"/>
      <c r="E165" s="199"/>
      <c r="F165" s="199"/>
      <c r="G165" s="199"/>
      <c r="H165" s="199"/>
      <c r="I165" s="199"/>
    </row>
    <row r="166" spans="1:10" ht="18" x14ac:dyDescent="0.25">
      <c r="A166" s="209"/>
      <c r="B166" s="264"/>
      <c r="C166" s="264"/>
      <c r="D166" s="199"/>
      <c r="E166" s="199"/>
      <c r="F166" s="199"/>
      <c r="G166" s="199"/>
      <c r="H166" s="199"/>
      <c r="I166" s="199"/>
    </row>
    <row r="167" spans="1:10" ht="18" x14ac:dyDescent="0.25">
      <c r="A167" s="209"/>
      <c r="B167" s="264"/>
      <c r="C167" s="264"/>
      <c r="D167" s="199"/>
      <c r="E167" s="199"/>
      <c r="F167" s="199"/>
      <c r="G167" s="199"/>
      <c r="H167" s="199"/>
      <c r="I167" s="199"/>
    </row>
    <row r="168" spans="1:10" ht="33" customHeight="1" x14ac:dyDescent="0.25">
      <c r="A168" s="206" t="s">
        <v>381</v>
      </c>
      <c r="B168" s="263" t="s">
        <v>404</v>
      </c>
      <c r="C168" s="263"/>
      <c r="D168" s="199"/>
      <c r="E168" s="199"/>
      <c r="F168" s="199"/>
      <c r="G168" s="199"/>
      <c r="H168" s="199"/>
      <c r="I168" s="199"/>
      <c r="J168" s="198" t="str">
        <f>D18</f>
        <v>Menzah 9</v>
      </c>
    </row>
    <row r="169" spans="1:10" ht="33" customHeight="1" x14ac:dyDescent="0.25">
      <c r="A169" s="207" t="s">
        <v>383</v>
      </c>
      <c r="B169" s="262">
        <f>'A1 Exploitation'!D492</f>
        <v>1</v>
      </c>
      <c r="C169" s="262"/>
      <c r="D169" s="199"/>
      <c r="E169" s="199"/>
      <c r="F169" s="199"/>
      <c r="G169" s="199"/>
      <c r="H169" s="199"/>
      <c r="I169" s="199"/>
    </row>
    <row r="170" spans="1:10" ht="33" customHeight="1" x14ac:dyDescent="0.25">
      <c r="A170" s="206" t="s">
        <v>384</v>
      </c>
      <c r="B170" s="262">
        <f>'A2 Exploitation'!D493</f>
        <v>0</v>
      </c>
      <c r="C170" s="262"/>
      <c r="D170" s="199"/>
      <c r="E170" s="199"/>
      <c r="F170" s="199"/>
      <c r="G170" s="199"/>
      <c r="H170" s="199"/>
      <c r="I170" s="199"/>
    </row>
    <row r="171" spans="1:10" ht="33" customHeight="1" x14ac:dyDescent="0.25">
      <c r="A171" s="207" t="s">
        <v>385</v>
      </c>
      <c r="B171" s="262">
        <f>'A3 Exploitation'!D493</f>
        <v>0</v>
      </c>
      <c r="C171" s="262"/>
      <c r="D171" s="199"/>
      <c r="E171" s="199"/>
      <c r="F171" s="199"/>
      <c r="G171" s="199"/>
      <c r="H171" s="199"/>
      <c r="I171" s="199"/>
    </row>
    <row r="172" spans="1:10" ht="33" customHeight="1" x14ac:dyDescent="0.25">
      <c r="A172" s="207" t="s">
        <v>386</v>
      </c>
      <c r="B172" s="262">
        <f>'A4 Exploitation'!D493</f>
        <v>0</v>
      </c>
      <c r="C172" s="262"/>
    </row>
    <row r="173" spans="1:10" ht="33" customHeight="1" x14ac:dyDescent="0.25">
      <c r="A173" s="206" t="s">
        <v>387</v>
      </c>
      <c r="B173" s="262">
        <f>'A5 Exploitation'!D493</f>
        <v>0</v>
      </c>
      <c r="C173" s="262"/>
    </row>
    <row r="174" spans="1:10" ht="33" customHeight="1" x14ac:dyDescent="0.25">
      <c r="A174" s="206" t="s">
        <v>388</v>
      </c>
      <c r="B174" s="262">
        <f>'A6 Exploitation'!D493</f>
        <v>0</v>
      </c>
      <c r="C174" s="262"/>
    </row>
    <row r="175" spans="1:10" ht="18.75" x14ac:dyDescent="0.25">
      <c r="A175" s="210"/>
      <c r="B175" s="203"/>
      <c r="C175" s="203"/>
    </row>
    <row r="176" spans="1:10" ht="18.75" x14ac:dyDescent="0.25">
      <c r="A176" s="210"/>
      <c r="B176" s="203"/>
      <c r="C176" s="203"/>
    </row>
    <row r="177" spans="1:10" ht="33" customHeight="1" x14ac:dyDescent="0.25">
      <c r="A177" s="206" t="s">
        <v>381</v>
      </c>
      <c r="B177" s="263" t="s">
        <v>405</v>
      </c>
      <c r="C177" s="263"/>
      <c r="J177" s="198" t="str">
        <f>D18</f>
        <v>Menzah 9</v>
      </c>
    </row>
    <row r="178" spans="1:10" ht="33" customHeight="1" x14ac:dyDescent="0.25">
      <c r="A178" s="207" t="s">
        <v>383</v>
      </c>
      <c r="B178" s="262">
        <f>'A1 Exploitation'!D501</f>
        <v>1</v>
      </c>
      <c r="C178" s="262"/>
    </row>
    <row r="179" spans="1:10" ht="33" customHeight="1" x14ac:dyDescent="0.25">
      <c r="A179" s="206" t="s">
        <v>384</v>
      </c>
      <c r="B179" s="262">
        <f>'A2 Exploitation'!D502</f>
        <v>0</v>
      </c>
      <c r="C179" s="262"/>
    </row>
    <row r="180" spans="1:10" ht="33" customHeight="1" x14ac:dyDescent="0.25">
      <c r="A180" s="207" t="s">
        <v>385</v>
      </c>
      <c r="B180" s="262">
        <f>'A3 Exploitation'!D502</f>
        <v>0</v>
      </c>
      <c r="C180" s="262"/>
    </row>
    <row r="181" spans="1:10" ht="33" customHeight="1" x14ac:dyDescent="0.25">
      <c r="A181" s="207" t="s">
        <v>386</v>
      </c>
      <c r="B181" s="262">
        <f>'A4 Exploitation'!D502</f>
        <v>0</v>
      </c>
      <c r="C181" s="262"/>
    </row>
    <row r="182" spans="1:10" ht="33" customHeight="1" x14ac:dyDescent="0.25">
      <c r="A182" s="206" t="s">
        <v>387</v>
      </c>
      <c r="B182" s="262">
        <f>'A5 Exploitation'!D502</f>
        <v>0</v>
      </c>
      <c r="C182" s="262"/>
    </row>
    <row r="183" spans="1:10" ht="33" customHeight="1" x14ac:dyDescent="0.25">
      <c r="A183" s="206" t="s">
        <v>388</v>
      </c>
      <c r="B183" s="262">
        <f>'A6 Exploitation'!D502</f>
        <v>0</v>
      </c>
      <c r="C183" s="262"/>
    </row>
    <row r="184" spans="1:10" ht="18.75" x14ac:dyDescent="0.25">
      <c r="A184" s="210"/>
      <c r="B184" s="203"/>
      <c r="C184" s="203"/>
    </row>
    <row r="185" spans="1:10" ht="18.75" x14ac:dyDescent="0.25">
      <c r="A185" s="210"/>
      <c r="B185" s="203"/>
      <c r="C185" s="203"/>
    </row>
    <row r="186" spans="1:10" ht="33" customHeight="1" x14ac:dyDescent="0.25">
      <c r="A186" s="206" t="s">
        <v>381</v>
      </c>
      <c r="B186" s="263" t="s">
        <v>406</v>
      </c>
      <c r="C186" s="263"/>
      <c r="J186" s="198" t="str">
        <f>D18</f>
        <v>Menzah 9</v>
      </c>
    </row>
    <row r="187" spans="1:10" ht="33" customHeight="1" x14ac:dyDescent="0.25">
      <c r="A187" s="207" t="s">
        <v>383</v>
      </c>
      <c r="B187" s="262">
        <f>'A1 Technique'!D198</f>
        <v>0.73043478260869565</v>
      </c>
      <c r="C187" s="262"/>
    </row>
    <row r="188" spans="1:10" ht="33" customHeight="1" x14ac:dyDescent="0.25">
      <c r="A188" s="206" t="s">
        <v>384</v>
      </c>
      <c r="B188" s="262">
        <f>'A2 Technique'!D198</f>
        <v>0</v>
      </c>
      <c r="C188" s="262"/>
    </row>
    <row r="189" spans="1:10" ht="33" customHeight="1" x14ac:dyDescent="0.25">
      <c r="A189" s="207" t="s">
        <v>385</v>
      </c>
      <c r="B189" s="262">
        <f>'A3 Technique'!D198</f>
        <v>0</v>
      </c>
      <c r="C189" s="262"/>
    </row>
    <row r="190" spans="1:10" ht="33" customHeight="1" x14ac:dyDescent="0.25">
      <c r="A190" s="207" t="s">
        <v>386</v>
      </c>
      <c r="B190" s="262">
        <f>'A4 Technique'!D198</f>
        <v>0</v>
      </c>
      <c r="C190" s="262"/>
    </row>
    <row r="191" spans="1:10" ht="33" customHeight="1" x14ac:dyDescent="0.25">
      <c r="A191" s="206" t="s">
        <v>387</v>
      </c>
      <c r="B191" s="262">
        <f>'A5 Technique'!D198</f>
        <v>0</v>
      </c>
      <c r="C191" s="262"/>
    </row>
    <row r="192" spans="1:10" ht="33" customHeight="1" x14ac:dyDescent="0.25">
      <c r="A192" s="206" t="s">
        <v>388</v>
      </c>
      <c r="B192" s="262">
        <f>'A6 Technique'!D198</f>
        <v>0</v>
      </c>
      <c r="C192" s="262"/>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Menzah 9</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Menzah 9</v>
      </c>
      <c r="B7" s="285"/>
      <c r="C7" s="285"/>
      <c r="D7" s="285"/>
      <c r="E7" s="285"/>
      <c r="F7" s="285"/>
      <c r="G7" s="216"/>
      <c r="H7" s="216"/>
      <c r="I7" s="216"/>
    </row>
    <row r="8" spans="1:9" s="36" customFormat="1" ht="24.75" x14ac:dyDescent="0.5">
      <c r="A8" s="38" t="s">
        <v>44</v>
      </c>
      <c r="B8" s="301">
        <f>'A5 Exploitation'!B9:F9</f>
        <v>0</v>
      </c>
      <c r="C8" s="301"/>
      <c r="D8" s="301"/>
      <c r="E8" s="301"/>
      <c r="F8" s="301"/>
      <c r="G8" s="216"/>
      <c r="H8" s="216"/>
      <c r="I8" s="216"/>
    </row>
    <row r="9" spans="1:9" s="36" customFormat="1" ht="24.75" x14ac:dyDescent="0.5">
      <c r="A9" s="39" t="s">
        <v>46</v>
      </c>
      <c r="B9" s="302">
        <f>'A5 Exploitation'!B10:F10</f>
        <v>0</v>
      </c>
      <c r="C9" s="302"/>
      <c r="D9" s="302"/>
      <c r="E9" s="302"/>
      <c r="F9" s="302"/>
      <c r="G9" s="216"/>
      <c r="H9" s="216"/>
      <c r="I9" s="216"/>
    </row>
    <row r="10" spans="1:9" s="36" customFormat="1" ht="24.75" x14ac:dyDescent="0.5">
      <c r="A10" s="38" t="s">
        <v>45</v>
      </c>
      <c r="B10" s="299">
        <f>'A5 Exploitation'!B11:F11</f>
        <v>0</v>
      </c>
      <c r="C10" s="299"/>
      <c r="D10" s="299"/>
      <c r="E10" s="299"/>
      <c r="F10" s="299"/>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Menzah 9</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Menzah 9</v>
      </c>
      <c r="B7" s="285"/>
      <c r="C7" s="285"/>
      <c r="D7" s="285"/>
      <c r="E7" s="285"/>
      <c r="F7" s="285"/>
      <c r="G7" s="216"/>
      <c r="H7" s="216"/>
      <c r="I7" s="216"/>
    </row>
    <row r="8" spans="1:9" s="36" customFormat="1" ht="24.75" x14ac:dyDescent="0.5">
      <c r="A8" s="38" t="s">
        <v>44</v>
      </c>
      <c r="B8" s="301">
        <f>'A6 Exploitation'!B9:F9</f>
        <v>0</v>
      </c>
      <c r="C8" s="301"/>
      <c r="D8" s="301"/>
      <c r="E8" s="301"/>
      <c r="F8" s="301"/>
      <c r="G8" s="216"/>
      <c r="H8" s="216"/>
      <c r="I8" s="216"/>
    </row>
    <row r="9" spans="1:9" s="36" customFormat="1" ht="24.75" x14ac:dyDescent="0.5">
      <c r="A9" s="39" t="s">
        <v>46</v>
      </c>
      <c r="B9" s="302">
        <f>'A6 Exploitation'!B10:F10</f>
        <v>0</v>
      </c>
      <c r="C9" s="302"/>
      <c r="D9" s="302"/>
      <c r="E9" s="302"/>
      <c r="F9" s="302"/>
      <c r="G9" s="216"/>
      <c r="H9" s="216"/>
      <c r="I9" s="216"/>
    </row>
    <row r="10" spans="1:9" s="36" customFormat="1" ht="24.75" x14ac:dyDescent="0.5">
      <c r="A10" s="38" t="s">
        <v>45</v>
      </c>
      <c r="B10" s="299">
        <f>'A6 Exploitation'!B11:F11</f>
        <v>0</v>
      </c>
      <c r="C10" s="299"/>
      <c r="D10" s="299"/>
      <c r="E10" s="299"/>
      <c r="F10" s="299"/>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B9" sqref="B9:F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Menzah 9</v>
      </c>
      <c r="B8" s="285"/>
      <c r="C8" s="285"/>
      <c r="D8" s="285"/>
      <c r="E8" s="285"/>
      <c r="F8" s="285"/>
      <c r="G8" s="126"/>
      <c r="H8" s="126"/>
      <c r="I8" s="124"/>
    </row>
    <row r="9" spans="1:9" ht="24" x14ac:dyDescent="0.45">
      <c r="A9" s="38" t="s">
        <v>44</v>
      </c>
      <c r="B9" s="286" t="s">
        <v>482</v>
      </c>
      <c r="C9" s="286"/>
      <c r="D9" s="286"/>
      <c r="E9" s="286"/>
      <c r="F9" s="286"/>
      <c r="G9" s="126"/>
      <c r="H9" s="126"/>
      <c r="I9" s="124"/>
    </row>
    <row r="10" spans="1:9" ht="24.75" x14ac:dyDescent="0.5">
      <c r="A10" s="39" t="s">
        <v>46</v>
      </c>
      <c r="B10" s="287" t="s">
        <v>483</v>
      </c>
      <c r="C10" s="287"/>
      <c r="D10" s="287"/>
      <c r="E10" s="287"/>
      <c r="F10" s="287"/>
      <c r="G10" s="126"/>
      <c r="H10" s="126"/>
      <c r="I10" s="124"/>
    </row>
    <row r="11" spans="1:9" ht="24" x14ac:dyDescent="0.45">
      <c r="A11" s="38" t="s">
        <v>45</v>
      </c>
      <c r="B11" s="282">
        <v>42797</v>
      </c>
      <c r="C11" s="282"/>
      <c r="D11" s="282"/>
      <c r="E11" s="282"/>
      <c r="F11" s="282"/>
      <c r="G11" s="126"/>
      <c r="H11" s="126"/>
      <c r="I11" s="124"/>
    </row>
    <row r="12" spans="1:9" ht="24" x14ac:dyDescent="0.45">
      <c r="A12" s="38" t="s">
        <v>276</v>
      </c>
      <c r="B12" s="275">
        <f>D505</f>
        <v>0.87739463601532564</v>
      </c>
      <c r="C12" s="275"/>
      <c r="D12" s="275"/>
      <c r="E12" s="275"/>
      <c r="F12" s="275"/>
      <c r="G12" s="126"/>
      <c r="H12" s="126"/>
      <c r="I12" s="12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42797</v>
      </c>
      <c r="B17" s="36"/>
      <c r="C17" s="36"/>
      <c r="D17" s="36"/>
      <c r="E17" s="36"/>
      <c r="F17" s="36"/>
      <c r="G17" s="36"/>
      <c r="H17" s="36"/>
    </row>
    <row r="18" spans="1:8" ht="18" x14ac:dyDescent="0.25">
      <c r="A18" s="280" t="s">
        <v>1</v>
      </c>
      <c r="B18" s="281"/>
      <c r="C18" s="281"/>
      <c r="D18" s="281"/>
      <c r="E18" s="281"/>
      <c r="F18" s="28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183.75" customHeight="1" x14ac:dyDescent="0.35">
      <c r="A28" s="76" t="s">
        <v>186</v>
      </c>
      <c r="B28" s="170">
        <v>1</v>
      </c>
      <c r="C28" s="217" t="str">
        <f>IF(B28=0, -5, "0")</f>
        <v>0</v>
      </c>
      <c r="D28" s="143" t="s">
        <v>539</v>
      </c>
      <c r="E28" s="143"/>
      <c r="F28" s="66"/>
    </row>
    <row r="29" spans="1:8" ht="30" x14ac:dyDescent="0.25">
      <c r="A29" s="17" t="s">
        <v>170</v>
      </c>
      <c r="B29" s="170">
        <v>2</v>
      </c>
      <c r="C29" s="130"/>
      <c r="D29" s="128"/>
      <c r="E29" s="255"/>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0" t="s">
        <v>137</v>
      </c>
      <c r="B43" s="270"/>
      <c r="C43" s="270"/>
      <c r="D43" s="270"/>
      <c r="E43" s="270"/>
      <c r="F43" s="270"/>
    </row>
    <row r="44" spans="1:7" x14ac:dyDescent="0.25">
      <c r="A44" s="183">
        <f>B11</f>
        <v>42797</v>
      </c>
      <c r="B44" s="6"/>
      <c r="C44" s="7"/>
      <c r="D44" s="6"/>
    </row>
    <row r="45" spans="1:7" ht="16.5" x14ac:dyDescent="0.25">
      <c r="A45" s="273" t="s">
        <v>63</v>
      </c>
      <c r="B45" s="274"/>
      <c r="C45" s="274"/>
      <c r="D45" s="274"/>
      <c r="E45" s="274"/>
      <c r="F45" s="274"/>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ht="45" x14ac:dyDescent="0.25">
      <c r="A58" s="169" t="s">
        <v>314</v>
      </c>
      <c r="B58" s="144">
        <v>0</v>
      </c>
      <c r="C58" s="144"/>
      <c r="D58" s="142" t="s">
        <v>490</v>
      </c>
      <c r="E58" s="143" t="s">
        <v>491</v>
      </c>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ht="45" x14ac:dyDescent="0.25">
      <c r="A61" s="24" t="s">
        <v>123</v>
      </c>
      <c r="B61" s="170">
        <v>1</v>
      </c>
      <c r="C61" s="144"/>
      <c r="D61" s="143" t="s">
        <v>475</v>
      </c>
      <c r="E61" s="147"/>
      <c r="F61" s="66"/>
    </row>
    <row r="62" spans="1:6" ht="18" x14ac:dyDescent="0.35">
      <c r="A62" s="76" t="s">
        <v>67</v>
      </c>
      <c r="B62" s="170">
        <v>2</v>
      </c>
      <c r="C62" s="217" t="str">
        <f>IF(B62=0, -5, "0")</f>
        <v>0</v>
      </c>
      <c r="D62" s="142"/>
      <c r="E62" s="147"/>
      <c r="F62" s="66"/>
    </row>
    <row r="63" spans="1:6" ht="75" x14ac:dyDescent="0.25">
      <c r="A63" s="17" t="s">
        <v>277</v>
      </c>
      <c r="B63" s="170" t="s">
        <v>34</v>
      </c>
      <c r="C63" s="144"/>
      <c r="D63" s="129" t="s">
        <v>439</v>
      </c>
      <c r="E63" s="143"/>
      <c r="F63" s="66"/>
    </row>
    <row r="64" spans="1:6" ht="36" x14ac:dyDescent="0.25">
      <c r="A64" s="108" t="s">
        <v>272</v>
      </c>
      <c r="B64" s="170">
        <v>2</v>
      </c>
      <c r="C64" s="217" t="str">
        <f>IF(B64=0, -5, "0")</f>
        <v>0</v>
      </c>
      <c r="D64" s="142"/>
      <c r="E64" s="147"/>
      <c r="F64" s="66"/>
    </row>
    <row r="65" spans="1:7" ht="60.75" x14ac:dyDescent="0.3">
      <c r="A65" s="49" t="s">
        <v>271</v>
      </c>
      <c r="B65" s="170">
        <v>1</v>
      </c>
      <c r="C65" s="171"/>
      <c r="D65" s="146" t="s">
        <v>540</v>
      </c>
      <c r="E65" s="146"/>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60" x14ac:dyDescent="0.25">
      <c r="A68" s="17" t="s">
        <v>116</v>
      </c>
      <c r="B68" s="170">
        <v>0</v>
      </c>
      <c r="C68" s="144"/>
      <c r="D68" s="150" t="s">
        <v>492</v>
      </c>
      <c r="E68" s="257" t="s">
        <v>493</v>
      </c>
      <c r="F68" s="66"/>
    </row>
    <row r="69" spans="1:7" ht="183" customHeight="1" x14ac:dyDescent="0.25">
      <c r="A69" s="17" t="s">
        <v>117</v>
      </c>
      <c r="B69" s="170">
        <v>0</v>
      </c>
      <c r="C69" s="145"/>
      <c r="D69" s="260" t="s">
        <v>442</v>
      </c>
      <c r="E69" s="162" t="s">
        <v>494</v>
      </c>
      <c r="F69" s="148"/>
    </row>
    <row r="70" spans="1:7" s="31" customFormat="1" ht="30" x14ac:dyDescent="0.25">
      <c r="A70" s="107" t="s">
        <v>171</v>
      </c>
      <c r="B70" s="170">
        <v>2</v>
      </c>
      <c r="C70" s="218" t="str">
        <f>IF(B70=0, -5, "0")</f>
        <v>0</v>
      </c>
      <c r="D70" s="152" t="s">
        <v>484</v>
      </c>
      <c r="E70" s="146"/>
      <c r="F70" s="67"/>
    </row>
    <row r="71" spans="1:7" s="31" customFormat="1" ht="66.75" customHeight="1" x14ac:dyDescent="0.25">
      <c r="A71" s="17" t="s">
        <v>291</v>
      </c>
      <c r="B71" s="170">
        <v>1</v>
      </c>
      <c r="C71" s="145"/>
      <c r="D71" s="260" t="s">
        <v>485</v>
      </c>
      <c r="E71" s="162"/>
      <c r="F71" s="67"/>
    </row>
    <row r="72" spans="1:7" s="31" customFormat="1" ht="60.75" x14ac:dyDescent="0.3">
      <c r="A72" s="49" t="s">
        <v>270</v>
      </c>
      <c r="B72" s="170" t="s">
        <v>34</v>
      </c>
      <c r="C72" s="171"/>
      <c r="D72" s="152" t="s">
        <v>460</v>
      </c>
      <c r="E72" s="148"/>
      <c r="F72" s="67"/>
      <c r="G72" s="172"/>
    </row>
    <row r="73" spans="1:7" s="31" customFormat="1" x14ac:dyDescent="0.25">
      <c r="A73" s="17" t="s">
        <v>172</v>
      </c>
      <c r="B73" s="170">
        <v>2</v>
      </c>
      <c r="C73" s="145"/>
      <c r="D73" s="150" t="s">
        <v>438</v>
      </c>
      <c r="E73" s="148"/>
      <c r="F73" s="67"/>
      <c r="G73" s="172"/>
    </row>
    <row r="74" spans="1:7" s="31" customFormat="1" x14ac:dyDescent="0.25">
      <c r="A74" s="17" t="s">
        <v>188</v>
      </c>
      <c r="B74" s="170" t="s">
        <v>34</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60.75" customHeight="1" x14ac:dyDescent="0.25">
      <c r="A76" s="107" t="s">
        <v>168</v>
      </c>
      <c r="B76" s="170">
        <v>1</v>
      </c>
      <c r="C76" s="218" t="str">
        <f>IF(B76=0, -5, "0")</f>
        <v>0</v>
      </c>
      <c r="D76" s="260" t="s">
        <v>496</v>
      </c>
      <c r="E76" s="162"/>
      <c r="F76" s="67"/>
    </row>
    <row r="77" spans="1:7" s="31" customFormat="1" ht="30" x14ac:dyDescent="0.25">
      <c r="A77" s="24" t="s">
        <v>83</v>
      </c>
      <c r="B77" s="170">
        <v>1</v>
      </c>
      <c r="C77" s="145"/>
      <c r="D77" s="152" t="s">
        <v>413</v>
      </c>
      <c r="E77" s="148"/>
      <c r="F77" s="67"/>
    </row>
    <row r="78" spans="1:7" s="31" customFormat="1" ht="30" x14ac:dyDescent="0.25">
      <c r="A78" s="24" t="s">
        <v>221</v>
      </c>
      <c r="B78" s="170">
        <v>1</v>
      </c>
      <c r="C78" s="144"/>
      <c r="D78" s="151" t="s">
        <v>495</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28</v>
      </c>
    </row>
    <row r="82" spans="1:6" x14ac:dyDescent="0.25">
      <c r="A82" s="19" t="s">
        <v>37</v>
      </c>
      <c r="B82" s="20"/>
      <c r="C82" s="21"/>
      <c r="D82" s="63">
        <f>D81/(COUNT(B58:C80)*2)</f>
        <v>0.7</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3">
        <v>2</v>
      </c>
      <c r="C85" s="153"/>
      <c r="D85" s="157"/>
      <c r="E85" s="66"/>
      <c r="F85" s="66"/>
    </row>
    <row r="86" spans="1:6" ht="30" x14ac:dyDescent="0.25">
      <c r="A86" s="18" t="s">
        <v>105</v>
      </c>
      <c r="B86" s="170">
        <v>1</v>
      </c>
      <c r="C86" s="153"/>
      <c r="D86" s="155" t="s">
        <v>478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45" x14ac:dyDescent="0.25">
      <c r="A90" s="17" t="s">
        <v>293</v>
      </c>
      <c r="B90" s="170">
        <v>1</v>
      </c>
      <c r="C90" s="153"/>
      <c r="D90" s="156" t="s">
        <v>497</v>
      </c>
      <c r="E90" s="162"/>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v>
      </c>
    </row>
    <row r="98" spans="1:6" x14ac:dyDescent="0.25">
      <c r="A98" s="5"/>
      <c r="B98" s="6"/>
      <c r="C98" s="7"/>
      <c r="D98" s="6"/>
    </row>
    <row r="99" spans="1:6" ht="18" x14ac:dyDescent="0.35">
      <c r="A99" s="270" t="s">
        <v>129</v>
      </c>
      <c r="B99" s="270"/>
      <c r="C99" s="270"/>
      <c r="D99" s="270"/>
      <c r="E99" s="270"/>
      <c r="F99" s="270"/>
    </row>
    <row r="100" spans="1:6" x14ac:dyDescent="0.25">
      <c r="A100" s="183">
        <f>B11</f>
        <v>42797</v>
      </c>
      <c r="B100" s="6"/>
      <c r="C100" s="7"/>
      <c r="D100" s="6"/>
    </row>
    <row r="101" spans="1:6" ht="16.5" x14ac:dyDescent="0.25">
      <c r="A101" s="273" t="s">
        <v>63</v>
      </c>
      <c r="B101" s="274"/>
      <c r="C101" s="274"/>
      <c r="D101" s="274"/>
      <c r="E101" s="274"/>
      <c r="F101" s="27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1" t="s">
        <v>133</v>
      </c>
      <c r="B113" s="272"/>
      <c r="C113" s="272"/>
      <c r="D113" s="272"/>
      <c r="E113" s="272"/>
      <c r="F113" s="272"/>
    </row>
    <row r="114" spans="1:6" ht="60" x14ac:dyDescent="0.25">
      <c r="A114" s="17" t="s">
        <v>314</v>
      </c>
      <c r="B114" s="153">
        <v>1</v>
      </c>
      <c r="C114" s="153"/>
      <c r="D114" s="142" t="s">
        <v>498</v>
      </c>
      <c r="E114" s="142"/>
      <c r="F114" s="147"/>
    </row>
    <row r="115" spans="1:6" ht="30" x14ac:dyDescent="0.25">
      <c r="A115" s="18" t="s">
        <v>294</v>
      </c>
      <c r="B115" s="170">
        <v>1</v>
      </c>
      <c r="C115" s="153"/>
      <c r="D115" s="143" t="s">
        <v>446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60" x14ac:dyDescent="0.25">
      <c r="A118" s="18" t="s">
        <v>64</v>
      </c>
      <c r="B118" s="170">
        <v>0</v>
      </c>
      <c r="C118" s="153"/>
      <c r="D118" s="12" t="s">
        <v>412</v>
      </c>
      <c r="E118" s="142" t="s">
        <v>486</v>
      </c>
      <c r="F118" s="147"/>
    </row>
    <row r="119" spans="1:6" ht="30"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63" customHeight="1" x14ac:dyDescent="0.25">
      <c r="A122" s="18" t="s">
        <v>188</v>
      </c>
      <c r="B122" s="170">
        <v>1</v>
      </c>
      <c r="C122" s="153"/>
      <c r="D122" s="143" t="s">
        <v>499</v>
      </c>
      <c r="E122" s="143"/>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75.75" customHeight="1" x14ac:dyDescent="0.25">
      <c r="A125" s="108" t="s">
        <v>272</v>
      </c>
      <c r="B125" s="170" t="s">
        <v>34</v>
      </c>
      <c r="C125" s="217" t="str">
        <f>IF(B125=0, -5, "0")</f>
        <v>0</v>
      </c>
      <c r="D125" s="142" t="s">
        <v>500</v>
      </c>
      <c r="E125" s="142"/>
      <c r="F125" s="147"/>
    </row>
    <row r="126" spans="1:6" ht="60" customHeight="1" x14ac:dyDescent="0.3">
      <c r="A126" s="49" t="s">
        <v>271</v>
      </c>
      <c r="B126" s="177">
        <v>1</v>
      </c>
      <c r="C126" s="177"/>
      <c r="D126" s="184" t="s">
        <v>479</v>
      </c>
      <c r="E126" s="143"/>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413</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7"/>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76.5" x14ac:dyDescent="0.35">
      <c r="A143" s="83" t="s">
        <v>418</v>
      </c>
      <c r="B143" s="170">
        <v>0</v>
      </c>
      <c r="C143" s="217">
        <f>IF(B143=0, -5, "0")</f>
        <v>-5</v>
      </c>
      <c r="D143" s="142" t="s">
        <v>443</v>
      </c>
      <c r="E143" s="142" t="s">
        <v>447</v>
      </c>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0.76470588235294112</v>
      </c>
    </row>
    <row r="151" spans="1:6" x14ac:dyDescent="0.25">
      <c r="A151" s="9"/>
      <c r="B151" s="6"/>
      <c r="C151" s="7"/>
      <c r="D151" s="6"/>
    </row>
    <row r="152" spans="1:6" ht="18" x14ac:dyDescent="0.35">
      <c r="A152" s="270" t="s">
        <v>130</v>
      </c>
      <c r="B152" s="270"/>
      <c r="C152" s="270"/>
      <c r="D152" s="270"/>
      <c r="E152" s="270"/>
      <c r="F152" s="270"/>
    </row>
    <row r="153" spans="1:6" x14ac:dyDescent="0.25">
      <c r="A153" s="183">
        <f>B11</f>
        <v>42797</v>
      </c>
      <c r="B153" s="6"/>
      <c r="C153" s="7"/>
      <c r="D153" s="59"/>
    </row>
    <row r="154" spans="1:6" ht="16.5" x14ac:dyDescent="0.25">
      <c r="A154" s="273" t="s">
        <v>63</v>
      </c>
      <c r="B154" s="274"/>
      <c r="C154" s="274"/>
      <c r="D154" s="274"/>
      <c r="E154" s="274"/>
      <c r="F154" s="27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45" x14ac:dyDescent="0.25">
      <c r="A171" s="18" t="s">
        <v>279</v>
      </c>
      <c r="B171" s="170" t="s">
        <v>34</v>
      </c>
      <c r="C171" s="153"/>
      <c r="D171" s="12" t="s">
        <v>502</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261"/>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501</v>
      </c>
      <c r="E176" s="147"/>
      <c r="F176" s="66"/>
    </row>
    <row r="177" spans="1:7" x14ac:dyDescent="0.25">
      <c r="A177" s="17" t="s">
        <v>291</v>
      </c>
      <c r="B177" s="170">
        <v>2</v>
      </c>
      <c r="C177" s="153"/>
      <c r="D177" s="142"/>
      <c r="E177" s="147"/>
      <c r="F177" s="66"/>
    </row>
    <row r="178" spans="1:7" ht="30" x14ac:dyDescent="0.25">
      <c r="A178" s="17" t="s">
        <v>188</v>
      </c>
      <c r="B178" s="170" t="s">
        <v>34</v>
      </c>
      <c r="C178" s="153"/>
      <c r="D178" s="142" t="s">
        <v>416</v>
      </c>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414</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0.95833333333333337</v>
      </c>
    </row>
    <row r="191" spans="1:7" x14ac:dyDescent="0.25">
      <c r="A191" s="9"/>
      <c r="B191" s="6"/>
      <c r="C191" s="7"/>
      <c r="D191" s="6"/>
    </row>
    <row r="192" spans="1:7" ht="18" x14ac:dyDescent="0.35">
      <c r="A192" s="270" t="s">
        <v>167</v>
      </c>
      <c r="B192" s="270"/>
      <c r="C192" s="270"/>
      <c r="D192" s="270"/>
      <c r="E192" s="270"/>
      <c r="F192" s="270"/>
    </row>
    <row r="193" spans="1:7" x14ac:dyDescent="0.25">
      <c r="A193" s="189">
        <f>B11</f>
        <v>42797</v>
      </c>
      <c r="B193" s="6"/>
      <c r="C193" s="7"/>
      <c r="D193" s="6"/>
    </row>
    <row r="194" spans="1:7" ht="18" x14ac:dyDescent="0.25">
      <c r="A194" s="271" t="s">
        <v>158</v>
      </c>
      <c r="B194" s="272"/>
      <c r="C194" s="272"/>
      <c r="D194" s="272"/>
      <c r="E194" s="272"/>
      <c r="F194" s="27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45" x14ac:dyDescent="0.25">
      <c r="A199" s="23" t="s">
        <v>154</v>
      </c>
      <c r="B199" s="170">
        <v>2</v>
      </c>
      <c r="C199" s="153"/>
      <c r="D199" s="142" t="s">
        <v>541</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156" t="s">
        <v>417</v>
      </c>
      <c r="E202" s="168"/>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33" customHeight="1" x14ac:dyDescent="0.25">
      <c r="A213" s="17" t="s">
        <v>176</v>
      </c>
      <c r="B213" s="170">
        <v>1</v>
      </c>
      <c r="C213" s="153"/>
      <c r="D213" s="143" t="s">
        <v>427</v>
      </c>
      <c r="E213" s="142"/>
      <c r="F213" s="66"/>
    </row>
    <row r="214" spans="1:7" ht="18" x14ac:dyDescent="0.35">
      <c r="A214" s="83" t="s">
        <v>359</v>
      </c>
      <c r="B214" s="170">
        <v>2</v>
      </c>
      <c r="C214" s="217" t="str">
        <f>IF(B214=0, -5, "0")</f>
        <v>0</v>
      </c>
      <c r="D214" s="11"/>
      <c r="E214" s="147"/>
      <c r="F214" s="66"/>
    </row>
    <row r="215" spans="1:7" ht="63.75" customHeight="1" x14ac:dyDescent="0.25">
      <c r="A215" s="17" t="s">
        <v>64</v>
      </c>
      <c r="B215" s="170">
        <v>1</v>
      </c>
      <c r="C215" s="153"/>
      <c r="D215" s="155" t="s">
        <v>503</v>
      </c>
      <c r="E215" s="147"/>
      <c r="F215" s="66"/>
    </row>
    <row r="216" spans="1:7" ht="30" x14ac:dyDescent="0.25">
      <c r="A216" s="18" t="s">
        <v>70</v>
      </c>
      <c r="B216" s="170">
        <v>1</v>
      </c>
      <c r="C216" s="153"/>
      <c r="D216" s="12" t="s">
        <v>431</v>
      </c>
      <c r="E216" s="142"/>
      <c r="F216" s="66"/>
    </row>
    <row r="217" spans="1:7" ht="60" x14ac:dyDescent="0.25">
      <c r="A217" s="17" t="s">
        <v>291</v>
      </c>
      <c r="B217" s="170">
        <v>1</v>
      </c>
      <c r="C217" s="153"/>
      <c r="D217" s="12" t="s">
        <v>487</v>
      </c>
      <c r="E217" s="168"/>
      <c r="F217" s="66"/>
    </row>
    <row r="218" spans="1:7" ht="45" x14ac:dyDescent="0.25">
      <c r="A218" s="18" t="s">
        <v>188</v>
      </c>
      <c r="B218" s="170">
        <v>1</v>
      </c>
      <c r="C218" s="153"/>
      <c r="D218" s="142" t="s">
        <v>504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80.25" customHeight="1" x14ac:dyDescent="0.25">
      <c r="A222" s="108" t="s">
        <v>72</v>
      </c>
      <c r="B222" s="170">
        <v>0</v>
      </c>
      <c r="C222" s="217">
        <f>IF(B222=0, -5, "0")</f>
        <v>-5</v>
      </c>
      <c r="D222" s="143" t="s">
        <v>426</v>
      </c>
      <c r="E222" s="168" t="s">
        <v>542</v>
      </c>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1</v>
      </c>
      <c r="C225" s="153"/>
      <c r="D225" s="142" t="s">
        <v>413</v>
      </c>
      <c r="E225" s="143"/>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42797</v>
      </c>
      <c r="B249" s="6"/>
      <c r="C249" s="7"/>
      <c r="D249" s="6"/>
    </row>
    <row r="250" spans="1:6" s="3" customFormat="1" ht="18" x14ac:dyDescent="0.25">
      <c r="A250" s="271" t="s">
        <v>79</v>
      </c>
      <c r="B250" s="272"/>
      <c r="C250" s="272"/>
      <c r="D250" s="272"/>
      <c r="E250" s="272"/>
      <c r="F250" s="27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146"/>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ht="123.75" customHeight="1" x14ac:dyDescent="0.25">
      <c r="A259" s="23" t="s">
        <v>68</v>
      </c>
      <c r="B259" s="170">
        <v>0</v>
      </c>
      <c r="C259" s="27"/>
      <c r="D259" s="143" t="s">
        <v>505</v>
      </c>
      <c r="E259" s="162" t="s">
        <v>437</v>
      </c>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480</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92.25" customHeight="1" x14ac:dyDescent="0.25">
      <c r="A270" s="17" t="s">
        <v>149</v>
      </c>
      <c r="B270" s="171">
        <v>0</v>
      </c>
      <c r="C270" s="27"/>
      <c r="D270" s="11" t="s">
        <v>506</v>
      </c>
      <c r="E270" s="162" t="s">
        <v>507</v>
      </c>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63" customHeight="1" x14ac:dyDescent="0.25">
      <c r="A275" s="17" t="s">
        <v>188</v>
      </c>
      <c r="B275" s="171">
        <v>1</v>
      </c>
      <c r="C275" s="27"/>
      <c r="D275" s="11" t="s">
        <v>436</v>
      </c>
      <c r="E275" s="30"/>
      <c r="F275" s="67"/>
    </row>
    <row r="276" spans="1:6" s="3" customFormat="1" x14ac:dyDescent="0.25">
      <c r="A276" s="17" t="s">
        <v>291</v>
      </c>
      <c r="B276" s="171">
        <v>2</v>
      </c>
      <c r="C276" s="145"/>
      <c r="D276" s="164"/>
      <c r="E276" s="146"/>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7.5" customHeight="1" x14ac:dyDescent="0.25">
      <c r="A283" s="24" t="s">
        <v>199</v>
      </c>
      <c r="B283" s="171" t="s">
        <v>34</v>
      </c>
      <c r="C283" s="27"/>
      <c r="D283" s="11"/>
      <c r="E283" s="67"/>
      <c r="F283" s="67"/>
    </row>
    <row r="284" spans="1:6" s="3" customFormat="1" ht="39.75" customHeight="1" x14ac:dyDescent="0.25">
      <c r="A284" s="101" t="s">
        <v>287</v>
      </c>
      <c r="B284" s="171">
        <v>1</v>
      </c>
      <c r="C284" s="29"/>
      <c r="D284" s="258">
        <v>0.7</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0.9107142857142857</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42797</v>
      </c>
      <c r="B292" s="6"/>
      <c r="C292" s="7"/>
      <c r="D292" s="59"/>
    </row>
    <row r="293" spans="1:7" ht="18" x14ac:dyDescent="0.25">
      <c r="A293" s="271" t="s">
        <v>19</v>
      </c>
      <c r="B293" s="272"/>
      <c r="C293" s="272"/>
      <c r="D293" s="272"/>
      <c r="E293" s="272"/>
      <c r="F293" s="27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t="s">
        <v>508</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1</v>
      </c>
    </row>
    <row r="304" spans="1:7" x14ac:dyDescent="0.25">
      <c r="A304" s="34"/>
      <c r="B304" s="6"/>
      <c r="C304" s="7"/>
      <c r="D304" s="6"/>
    </row>
    <row r="305" spans="1:6" ht="18" x14ac:dyDescent="0.25">
      <c r="A305" s="271" t="s">
        <v>122</v>
      </c>
      <c r="B305" s="272"/>
      <c r="C305" s="272"/>
      <c r="D305" s="272"/>
      <c r="E305" s="272"/>
      <c r="F305" s="272"/>
    </row>
    <row r="306" spans="1:6" x14ac:dyDescent="0.25">
      <c r="A306" s="17" t="s">
        <v>303</v>
      </c>
      <c r="B306" s="145">
        <v>2</v>
      </c>
      <c r="C306" s="145"/>
      <c r="D306" s="162"/>
      <c r="E306" s="148"/>
      <c r="F306" s="148"/>
    </row>
    <row r="307" spans="1:6" x14ac:dyDescent="0.25">
      <c r="A307" s="169" t="s">
        <v>373</v>
      </c>
      <c r="B307" s="171">
        <v>2</v>
      </c>
      <c r="C307" s="153"/>
      <c r="D307" s="142" t="s">
        <v>415</v>
      </c>
      <c r="E307" s="147"/>
      <c r="F307" s="66"/>
    </row>
    <row r="308" spans="1:6" ht="19.5" customHeight="1" x14ac:dyDescent="0.25">
      <c r="A308" s="18" t="s">
        <v>5</v>
      </c>
      <c r="B308" s="171">
        <v>2</v>
      </c>
      <c r="C308" s="153"/>
      <c r="D308" s="157"/>
      <c r="E308" s="147"/>
      <c r="F308" s="66"/>
    </row>
    <row r="309" spans="1:6" ht="81" customHeight="1" x14ac:dyDescent="0.35">
      <c r="A309" s="76" t="s">
        <v>367</v>
      </c>
      <c r="B309" s="171">
        <v>1</v>
      </c>
      <c r="C309" s="217" t="str">
        <f>IF(B309=0, -5, "0")</f>
        <v>0</v>
      </c>
      <c r="D309" s="155" t="s">
        <v>509</v>
      </c>
      <c r="E309" s="256"/>
      <c r="F309" s="66"/>
    </row>
    <row r="310" spans="1:6" ht="90" x14ac:dyDescent="0.25">
      <c r="A310" s="17" t="s">
        <v>108</v>
      </c>
      <c r="B310" s="171">
        <v>0</v>
      </c>
      <c r="C310" s="153"/>
      <c r="D310" s="156" t="s">
        <v>510</v>
      </c>
      <c r="E310" s="129" t="s">
        <v>424</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0.9</v>
      </c>
    </row>
    <row r="323" spans="1:9" x14ac:dyDescent="0.25">
      <c r="A323" s="9"/>
      <c r="B323" s="6"/>
      <c r="C323" s="7"/>
      <c r="D323" s="6"/>
    </row>
    <row r="324" spans="1:9" ht="18" x14ac:dyDescent="0.35">
      <c r="A324" s="270" t="s">
        <v>21</v>
      </c>
      <c r="B324" s="270"/>
      <c r="C324" s="270"/>
      <c r="D324" s="270"/>
      <c r="E324" s="270"/>
      <c r="F324" s="270"/>
    </row>
    <row r="325" spans="1:9" x14ac:dyDescent="0.25">
      <c r="A325" s="193">
        <f>B11</f>
        <v>42797</v>
      </c>
      <c r="B325" s="6"/>
      <c r="C325" s="7"/>
      <c r="D325" s="6"/>
    </row>
    <row r="326" spans="1:9" ht="18" x14ac:dyDescent="0.25">
      <c r="A326" s="271" t="s">
        <v>12</v>
      </c>
      <c r="B326" s="272"/>
      <c r="C326" s="272"/>
      <c r="D326" s="272"/>
      <c r="E326" s="272"/>
      <c r="F326" s="272"/>
    </row>
    <row r="327" spans="1:9" x14ac:dyDescent="0.25">
      <c r="A327" s="17" t="s">
        <v>109</v>
      </c>
      <c r="B327" s="153">
        <v>1</v>
      </c>
      <c r="C327" s="153"/>
      <c r="D327" s="143" t="s">
        <v>470</v>
      </c>
      <c r="E327" s="147"/>
      <c r="F327" s="66"/>
    </row>
    <row r="328" spans="1:9" x14ac:dyDescent="0.25">
      <c r="A328" s="17" t="s">
        <v>51</v>
      </c>
      <c r="B328" s="170">
        <v>2</v>
      </c>
      <c r="C328" s="153"/>
      <c r="E328" s="147"/>
      <c r="F328" s="66"/>
    </row>
    <row r="329" spans="1:9" ht="14.25" customHeight="1" x14ac:dyDescent="0.25">
      <c r="A329" s="17" t="s">
        <v>100</v>
      </c>
      <c r="B329" s="170">
        <v>2</v>
      </c>
      <c r="C329" s="153"/>
      <c r="D329" s="143" t="s">
        <v>471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71" t="s">
        <v>25</v>
      </c>
      <c r="B339" s="272"/>
      <c r="C339" s="272"/>
      <c r="D339" s="272"/>
      <c r="E339" s="272"/>
      <c r="F339" s="27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70" t="s">
        <v>8</v>
      </c>
      <c r="B352" s="270"/>
      <c r="C352" s="270"/>
      <c r="D352" s="270"/>
      <c r="E352" s="270"/>
      <c r="F352" s="270"/>
    </row>
    <row r="353" spans="1:6" x14ac:dyDescent="0.25">
      <c r="A353" s="183">
        <f>B11</f>
        <v>42797</v>
      </c>
      <c r="B353" s="6"/>
      <c r="C353" s="7"/>
      <c r="D353" s="59"/>
    </row>
    <row r="354" spans="1:6" ht="16.5" x14ac:dyDescent="0.25">
      <c r="A354" s="273" t="s">
        <v>113</v>
      </c>
      <c r="B354" s="274"/>
      <c r="C354" s="274"/>
      <c r="D354" s="274"/>
      <c r="E354" s="274"/>
      <c r="F354" s="27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5" t="s">
        <v>34</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t="s">
        <v>34</v>
      </c>
      <c r="C370" s="153"/>
      <c r="D370" s="142"/>
      <c r="E370" s="66"/>
      <c r="F370" s="66"/>
    </row>
    <row r="371" spans="1:6" x14ac:dyDescent="0.25">
      <c r="A371" s="18" t="s">
        <v>55</v>
      </c>
      <c r="B371" s="171">
        <v>2</v>
      </c>
      <c r="C371" s="153"/>
      <c r="D371" s="12"/>
      <c r="E371" s="66"/>
      <c r="F371" s="66"/>
    </row>
    <row r="372" spans="1:6" x14ac:dyDescent="0.25">
      <c r="A372" s="18" t="s">
        <v>14</v>
      </c>
      <c r="B372" s="171" t="s">
        <v>34</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16</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5" t="s">
        <v>34</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42797</v>
      </c>
      <c r="B406" s="6"/>
      <c r="C406" s="7"/>
      <c r="D406" s="6"/>
    </row>
    <row r="407" spans="1:6" ht="16.5" x14ac:dyDescent="0.25">
      <c r="A407" s="273" t="s">
        <v>19</v>
      </c>
      <c r="B407" s="274"/>
      <c r="C407" s="274"/>
      <c r="D407" s="274"/>
      <c r="E407" s="274"/>
      <c r="F407" s="274"/>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t="s">
        <v>34</v>
      </c>
      <c r="C411" s="27"/>
      <c r="D411" s="4"/>
      <c r="E411" s="66"/>
      <c r="F411" s="66"/>
    </row>
    <row r="412" spans="1:6" x14ac:dyDescent="0.25">
      <c r="A412" s="32" t="s">
        <v>194</v>
      </c>
      <c r="B412" s="170" t="s">
        <v>34</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6</v>
      </c>
    </row>
    <row r="416" spans="1:6" x14ac:dyDescent="0.25">
      <c r="A416" s="19" t="s">
        <v>37</v>
      </c>
      <c r="B416" s="20"/>
      <c r="C416" s="21"/>
      <c r="D416" s="63">
        <f>D415/(COUNT(B408:C414)*2)</f>
        <v>1</v>
      </c>
    </row>
    <row r="417" spans="1:6" x14ac:dyDescent="0.25">
      <c r="A417" s="34"/>
      <c r="B417" s="6"/>
      <c r="C417" s="7"/>
      <c r="D417" s="6"/>
    </row>
    <row r="418" spans="1:6" ht="16.5" x14ac:dyDescent="0.25">
      <c r="A418" s="273" t="s">
        <v>122</v>
      </c>
      <c r="B418" s="274"/>
      <c r="C418" s="274"/>
      <c r="D418" s="274"/>
      <c r="E418" s="274"/>
      <c r="F418" s="274"/>
    </row>
    <row r="419" spans="1:6" ht="45" x14ac:dyDescent="0.25">
      <c r="A419" s="107" t="s">
        <v>127</v>
      </c>
      <c r="B419" s="170">
        <v>1</v>
      </c>
      <c r="C419" s="217" t="str">
        <f>IF(B419=0, -5, "0")</f>
        <v>0</v>
      </c>
      <c r="D419" s="4" t="s">
        <v>420</v>
      </c>
      <c r="E419" s="66"/>
      <c r="F419" s="66"/>
    </row>
    <row r="420" spans="1:6" ht="30.75" customHeight="1" x14ac:dyDescent="0.25">
      <c r="A420" s="17" t="s">
        <v>281</v>
      </c>
      <c r="B420" s="170">
        <v>0</v>
      </c>
      <c r="C420" s="27"/>
      <c r="D420" s="4" t="s">
        <v>419</v>
      </c>
      <c r="E420" s="168" t="s">
        <v>543</v>
      </c>
      <c r="F420" s="66"/>
    </row>
    <row r="421" spans="1:6" ht="18" customHeight="1" x14ac:dyDescent="0.25">
      <c r="A421" s="17" t="s">
        <v>407</v>
      </c>
      <c r="B421" s="170">
        <v>1</v>
      </c>
      <c r="C421" s="27"/>
      <c r="D421" s="143" t="s">
        <v>511</v>
      </c>
      <c r="E421" s="66"/>
      <c r="F421" s="66"/>
    </row>
    <row r="422" spans="1:6" ht="105" x14ac:dyDescent="0.25">
      <c r="A422" s="17" t="s">
        <v>146</v>
      </c>
      <c r="B422" s="170">
        <v>0</v>
      </c>
      <c r="C422" s="27"/>
      <c r="D422" s="156" t="s">
        <v>527</v>
      </c>
      <c r="E422" s="168" t="s">
        <v>528</v>
      </c>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10</v>
      </c>
    </row>
    <row r="430" spans="1:6" x14ac:dyDescent="0.25">
      <c r="A430" s="19" t="s">
        <v>37</v>
      </c>
      <c r="B430" s="20"/>
      <c r="C430" s="21"/>
      <c r="D430" s="63">
        <f>D429/(COUNT(B419:C427)*2)</f>
        <v>0.625</v>
      </c>
    </row>
    <row r="431" spans="1:6" x14ac:dyDescent="0.25">
      <c r="A431" s="8"/>
      <c r="B431" s="7"/>
      <c r="C431" s="7"/>
      <c r="D431" s="7"/>
    </row>
    <row r="432" spans="1:6" ht="18" x14ac:dyDescent="0.25">
      <c r="A432" s="78" t="s">
        <v>128</v>
      </c>
      <c r="B432" s="84"/>
      <c r="C432" s="85"/>
      <c r="D432" s="81">
        <f>SUM(D429,D415)</f>
        <v>16</v>
      </c>
    </row>
    <row r="433" spans="1:7" ht="18" x14ac:dyDescent="0.25">
      <c r="A433" s="78" t="s">
        <v>232</v>
      </c>
      <c r="B433" s="84"/>
      <c r="C433" s="85"/>
      <c r="D433" s="82">
        <f>D432/(COUNT(B419:C427,B408:C414)*2)</f>
        <v>0.72727272727272729</v>
      </c>
    </row>
    <row r="434" spans="1:7" x14ac:dyDescent="0.25">
      <c r="A434" s="5"/>
      <c r="B434" s="6"/>
      <c r="C434" s="7"/>
      <c r="D434" s="6"/>
    </row>
    <row r="435" spans="1:7" s="167" customFormat="1" ht="18" x14ac:dyDescent="0.35">
      <c r="A435" s="270" t="s">
        <v>374</v>
      </c>
      <c r="B435" s="270"/>
      <c r="C435" s="270"/>
      <c r="D435" s="270"/>
      <c r="E435" s="270"/>
      <c r="F435" s="270"/>
    </row>
    <row r="436" spans="1:7" s="167" customFormat="1" x14ac:dyDescent="0.25">
      <c r="A436" s="195">
        <f>+B11</f>
        <v>42797</v>
      </c>
      <c r="B436" s="6"/>
      <c r="C436" s="7"/>
      <c r="D436" s="6"/>
    </row>
    <row r="437" spans="1:7" ht="18" x14ac:dyDescent="0.25">
      <c r="A437" s="271" t="s">
        <v>375</v>
      </c>
      <c r="B437" s="272"/>
      <c r="C437" s="272"/>
      <c r="D437" s="272"/>
      <c r="E437" s="272"/>
      <c r="F437" s="27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488</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90" x14ac:dyDescent="0.25">
      <c r="A466" s="32" t="s">
        <v>288</v>
      </c>
      <c r="B466" s="145">
        <v>0</v>
      </c>
      <c r="C466" s="145"/>
      <c r="D466" s="146" t="s">
        <v>512</v>
      </c>
      <c r="E466" s="146" t="s">
        <v>489</v>
      </c>
      <c r="F466" s="66"/>
    </row>
    <row r="467" spans="1:7" ht="63" customHeight="1" x14ac:dyDescent="0.3">
      <c r="A467" s="181" t="s">
        <v>306</v>
      </c>
      <c r="B467" s="171" t="s">
        <v>34</v>
      </c>
      <c r="C467" s="218" t="str">
        <f>IF(B467=0, -5, "0")</f>
        <v>0</v>
      </c>
      <c r="D467" s="162" t="s">
        <v>476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t="s">
        <v>477</v>
      </c>
      <c r="E488" s="176"/>
      <c r="F488" s="176"/>
      <c r="H488" s="167"/>
      <c r="I488" s="167"/>
      <c r="J488" s="167"/>
      <c r="K488" s="167"/>
      <c r="L488" s="167"/>
      <c r="M488" s="167"/>
      <c r="N488" s="167"/>
    </row>
    <row r="489" spans="1:14" ht="45" x14ac:dyDescent="0.25">
      <c r="A489" s="100" t="s">
        <v>410</v>
      </c>
      <c r="B489" s="170" t="s">
        <v>34</v>
      </c>
      <c r="C489" s="154"/>
      <c r="D489" s="175" t="s">
        <v>513</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0" t="s">
        <v>152</v>
      </c>
      <c r="B494" s="270"/>
      <c r="C494" s="270"/>
      <c r="D494" s="270"/>
      <c r="E494" s="270"/>
      <c r="F494" s="27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t="s">
        <v>469</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0.97857142857142854</v>
      </c>
    </row>
    <row r="504" spans="1:6" ht="27.75" customHeight="1" x14ac:dyDescent="0.3">
      <c r="A504" s="71" t="s">
        <v>47</v>
      </c>
      <c r="B504" s="72"/>
      <c r="C504" s="73"/>
      <c r="D504" s="74">
        <f>SUM(D500,D491,D461,D451,D402,D349,D321,D40,D470,D288,D245,D149,D432,D189,D96)</f>
        <v>458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0.87739463601532564</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4" manualBreakCount="4">
    <brk id="83" max="16383" man="1"/>
    <brk id="151" max="16383" man="1"/>
    <brk id="246" max="16383" man="1"/>
    <brk id="472"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6" zoomScale="84" zoomScaleSheetLayoutView="84" workbookViewId="0">
      <selection activeCell="A196" sqref="A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4" t="s">
        <v>52</v>
      </c>
      <c r="B6" s="284"/>
      <c r="C6" s="284"/>
      <c r="D6" s="284"/>
      <c r="E6" s="284"/>
      <c r="F6" s="284"/>
      <c r="G6" s="126"/>
      <c r="H6" s="126"/>
      <c r="I6" s="126"/>
    </row>
    <row r="7" spans="1:9" s="36" customFormat="1" ht="21.75" customHeight="1" x14ac:dyDescent="0.5">
      <c r="A7" s="285" t="str">
        <f>'A1 Exploitation'!A8:F8</f>
        <v>Menzah 9</v>
      </c>
      <c r="B7" s="285"/>
      <c r="C7" s="285"/>
      <c r="D7" s="285"/>
      <c r="E7" s="285"/>
      <c r="F7" s="285"/>
      <c r="G7" s="126"/>
      <c r="H7" s="126"/>
      <c r="I7" s="126"/>
    </row>
    <row r="8" spans="1:9" s="36" customFormat="1" ht="24.75" x14ac:dyDescent="0.5">
      <c r="A8" s="38" t="s">
        <v>44</v>
      </c>
      <c r="B8" s="301" t="str">
        <f>'A1 Exploitation'!B9:F9</f>
        <v>Mme Meriam CHOUCHENE &amp; M. Haithem BOUGAALECH</v>
      </c>
      <c r="C8" s="301"/>
      <c r="D8" s="301"/>
      <c r="E8" s="301"/>
      <c r="F8" s="301"/>
      <c r="G8" s="126"/>
      <c r="H8" s="126"/>
      <c r="I8" s="126"/>
    </row>
    <row r="9" spans="1:9" s="36" customFormat="1" ht="24.75" x14ac:dyDescent="0.5">
      <c r="A9" s="39" t="s">
        <v>46</v>
      </c>
      <c r="B9" s="302" t="str">
        <f>'A1 Exploitation'!B10:F10</f>
        <v>Directeur Magasin &amp; chefs rayons</v>
      </c>
      <c r="C9" s="302"/>
      <c r="D9" s="302"/>
      <c r="E9" s="302"/>
      <c r="F9" s="302"/>
      <c r="G9" s="126"/>
      <c r="H9" s="126"/>
      <c r="I9" s="126"/>
    </row>
    <row r="10" spans="1:9" s="36" customFormat="1" ht="24.75" x14ac:dyDescent="0.5">
      <c r="A10" s="38" t="s">
        <v>45</v>
      </c>
      <c r="B10" s="299">
        <f>'A1 Exploitation'!B11:F11</f>
        <v>42797</v>
      </c>
      <c r="C10" s="299"/>
      <c r="D10" s="299"/>
      <c r="E10" s="299"/>
      <c r="F10" s="299"/>
      <c r="G10" s="126"/>
      <c r="H10" s="126"/>
      <c r="I10" s="126"/>
    </row>
    <row r="11" spans="1:9" s="36" customFormat="1" ht="24.75" x14ac:dyDescent="0.5">
      <c r="A11" s="38" t="s">
        <v>341</v>
      </c>
      <c r="B11" s="303">
        <f>D198</f>
        <v>0.73043478260869565</v>
      </c>
      <c r="C11" s="303"/>
      <c r="D11" s="303"/>
      <c r="E11" s="303"/>
      <c r="F11" s="303"/>
      <c r="G11" s="126"/>
      <c r="H11" s="126"/>
      <c r="I11" s="12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ht="33" x14ac:dyDescent="0.3">
      <c r="A17" s="41" t="s">
        <v>316</v>
      </c>
      <c r="B17" s="221">
        <v>1</v>
      </c>
      <c r="C17" s="221"/>
      <c r="D17" s="222" t="s">
        <v>529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49.5" x14ac:dyDescent="0.3">
      <c r="A20" s="41" t="s">
        <v>164</v>
      </c>
      <c r="B20" s="221">
        <v>0</v>
      </c>
      <c r="C20" s="221"/>
      <c r="D20" s="222" t="s">
        <v>514</v>
      </c>
      <c r="E20" s="222" t="s">
        <v>450</v>
      </c>
      <c r="F20" s="221"/>
    </row>
    <row r="21" spans="1:6" x14ac:dyDescent="0.3">
      <c r="A21" s="87" t="s">
        <v>236</v>
      </c>
      <c r="B21" s="221">
        <v>2</v>
      </c>
      <c r="C21" s="221"/>
      <c r="D21" s="222" t="s">
        <v>449</v>
      </c>
      <c r="E21" s="221"/>
      <c r="F21" s="221"/>
    </row>
    <row r="22" spans="1:6" x14ac:dyDescent="0.3">
      <c r="A22" s="306" t="s">
        <v>38</v>
      </c>
      <c r="B22" s="293"/>
      <c r="C22" s="294"/>
      <c r="D22" s="127">
        <f>SUM(B17:C21)</f>
        <v>7</v>
      </c>
    </row>
    <row r="23" spans="1:6" x14ac:dyDescent="0.3">
      <c r="A23" s="290" t="s">
        <v>342</v>
      </c>
      <c r="B23" s="291"/>
      <c r="C23" s="292"/>
      <c r="D23" s="65">
        <f>D22/(COUNT(B17:C21)*2)</f>
        <v>0.7</v>
      </c>
    </row>
    <row r="24" spans="1:6" s="50" customFormat="1" x14ac:dyDescent="0.3">
      <c r="A24" s="54"/>
      <c r="B24" s="55"/>
      <c r="C24" s="55"/>
      <c r="D24" s="56"/>
    </row>
    <row r="25" spans="1:6" ht="19.5" x14ac:dyDescent="0.4">
      <c r="A25" s="288" t="s">
        <v>4</v>
      </c>
      <c r="B25" s="289"/>
      <c r="C25" s="289"/>
      <c r="D25" s="289"/>
      <c r="E25" s="289"/>
      <c r="F25" s="289"/>
    </row>
    <row r="26" spans="1:6" ht="83.25" x14ac:dyDescent="0.35">
      <c r="A26" s="76" t="s">
        <v>107</v>
      </c>
      <c r="B26" s="221">
        <v>0</v>
      </c>
      <c r="C26" s="248">
        <f>IF(B26=0, -5, "0")</f>
        <v>-5</v>
      </c>
      <c r="D26" s="222" t="s">
        <v>425</v>
      </c>
      <c r="E26" s="222" t="s">
        <v>515</v>
      </c>
      <c r="F26" s="221"/>
    </row>
    <row r="27" spans="1:6" ht="49.5" x14ac:dyDescent="0.3">
      <c r="A27" s="41" t="s">
        <v>99</v>
      </c>
      <c r="B27" s="221">
        <v>2</v>
      </c>
      <c r="C27" s="221"/>
      <c r="D27" s="222" t="s">
        <v>422</v>
      </c>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0" t="s">
        <v>38</v>
      </c>
      <c r="B32" s="291"/>
      <c r="C32" s="292"/>
      <c r="D32" s="125">
        <f>SUM(B26:C31)</f>
        <v>4</v>
      </c>
    </row>
    <row r="33" spans="1:6" x14ac:dyDescent="0.3">
      <c r="A33" s="290" t="s">
        <v>342</v>
      </c>
      <c r="B33" s="291"/>
      <c r="C33" s="292"/>
      <c r="D33" s="65">
        <f>D32/(COUNT(B26:C31)*2)</f>
        <v>0.2857142857142857</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50.25" x14ac:dyDescent="0.35">
      <c r="A36" s="76" t="s">
        <v>107</v>
      </c>
      <c r="B36" s="221">
        <v>2</v>
      </c>
      <c r="C36" s="248" t="str">
        <f>IF(B36=0, -5, "0")</f>
        <v>0</v>
      </c>
      <c r="D36" s="222" t="s">
        <v>530</v>
      </c>
      <c r="E36" s="221"/>
      <c r="F36" s="221"/>
    </row>
    <row r="37" spans="1:6" s="50" customFormat="1" ht="15" customHeight="1" x14ac:dyDescent="0.3">
      <c r="A37" s="41" t="s">
        <v>264</v>
      </c>
      <c r="B37" s="221">
        <v>2</v>
      </c>
      <c r="C37" s="221"/>
      <c r="D37" s="240" t="s">
        <v>421</v>
      </c>
      <c r="E37" s="221"/>
      <c r="F37" s="221"/>
    </row>
    <row r="38" spans="1:6" s="50" customFormat="1" hidden="1" x14ac:dyDescent="0.3">
      <c r="A38" s="41" t="s">
        <v>328</v>
      </c>
      <c r="B38" s="221">
        <v>2</v>
      </c>
      <c r="C38" s="221"/>
      <c r="D38" s="222"/>
      <c r="E38" s="221"/>
      <c r="F38" s="221"/>
    </row>
    <row r="39" spans="1:6" s="50" customFormat="1" ht="52.5" customHeight="1" x14ac:dyDescent="0.3">
      <c r="A39" s="41" t="s">
        <v>91</v>
      </c>
      <c r="B39" s="221">
        <v>1</v>
      </c>
      <c r="C39" s="221"/>
      <c r="D39" s="240" t="s">
        <v>516</v>
      </c>
      <c r="E39" s="221"/>
      <c r="F39" s="221"/>
    </row>
    <row r="40" spans="1:6" s="50" customFormat="1" x14ac:dyDescent="0.3">
      <c r="A40" s="41" t="s">
        <v>340</v>
      </c>
      <c r="B40" s="221">
        <v>2</v>
      </c>
      <c r="C40" s="221"/>
      <c r="D40" s="225"/>
      <c r="E40" s="221"/>
      <c r="F40" s="221"/>
    </row>
    <row r="41" spans="1:6" s="50" customFormat="1" x14ac:dyDescent="0.3">
      <c r="A41" s="290" t="s">
        <v>38</v>
      </c>
      <c r="B41" s="291"/>
      <c r="C41" s="292"/>
      <c r="D41" s="125">
        <f>SUM(B36:C40)</f>
        <v>9</v>
      </c>
      <c r="E41" s="37"/>
      <c r="F41" s="37"/>
    </row>
    <row r="42" spans="1:6" s="50" customFormat="1" x14ac:dyDescent="0.3">
      <c r="A42" s="290" t="s">
        <v>342</v>
      </c>
      <c r="B42" s="291"/>
      <c r="C42" s="292"/>
      <c r="D42" s="65">
        <f>D41/(COUNT(B36:C40)*2)</f>
        <v>0.9</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2</v>
      </c>
      <c r="C45" s="221"/>
      <c r="D45" s="225"/>
      <c r="E45" s="221"/>
      <c r="F45" s="221"/>
    </row>
    <row r="46" spans="1:6" ht="66" x14ac:dyDescent="0.3">
      <c r="A46" s="41" t="s">
        <v>92</v>
      </c>
      <c r="B46" s="221">
        <v>1</v>
      </c>
      <c r="C46" s="221"/>
      <c r="D46" s="222" t="s">
        <v>517</v>
      </c>
      <c r="E46" s="221"/>
      <c r="F46" s="221"/>
    </row>
    <row r="47" spans="1:6" ht="33" x14ac:dyDescent="0.3">
      <c r="A47" s="41" t="s">
        <v>262</v>
      </c>
      <c r="B47" s="221">
        <v>1</v>
      </c>
      <c r="C47" s="221"/>
      <c r="D47" s="222" t="s">
        <v>472</v>
      </c>
      <c r="E47" s="221"/>
      <c r="F47" s="221"/>
    </row>
    <row r="48" spans="1:6" ht="33" x14ac:dyDescent="0.3">
      <c r="A48" s="41" t="s">
        <v>24</v>
      </c>
      <c r="B48" s="221">
        <v>1</v>
      </c>
      <c r="C48" s="221"/>
      <c r="D48" s="222" t="s">
        <v>473</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125">
        <f>SUM(B45:C50)</f>
        <v>7</v>
      </c>
    </row>
    <row r="52" spans="1:6" x14ac:dyDescent="0.3">
      <c r="A52" s="290" t="s">
        <v>342</v>
      </c>
      <c r="B52" s="291"/>
      <c r="C52" s="292"/>
      <c r="D52" s="65">
        <f>D51/(COUNT(B45:C50)*2)</f>
        <v>0.7</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1.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t="s">
        <v>34</v>
      </c>
      <c r="C61" s="221"/>
      <c r="D61" s="225"/>
      <c r="E61" s="221"/>
      <c r="F61" s="221"/>
    </row>
    <row r="62" spans="1:6" x14ac:dyDescent="0.3">
      <c r="A62" s="290" t="s">
        <v>38</v>
      </c>
      <c r="B62" s="291"/>
      <c r="C62" s="292"/>
      <c r="D62" s="125">
        <f>SUM(B55:C61)</f>
        <v>12</v>
      </c>
    </row>
    <row r="63" spans="1:6" x14ac:dyDescent="0.3">
      <c r="A63" s="290" t="s">
        <v>342</v>
      </c>
      <c r="B63" s="291"/>
      <c r="C63" s="292"/>
      <c r="D63" s="65">
        <f>D62/(COUNT(B55:C61)*2)</f>
        <v>1</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2</v>
      </c>
      <c r="C66" s="228"/>
      <c r="D66" s="229"/>
      <c r="E66" s="229"/>
      <c r="F66" s="221"/>
    </row>
    <row r="67" spans="1:6" ht="133.5" x14ac:dyDescent="0.4">
      <c r="A67" s="41" t="s">
        <v>319</v>
      </c>
      <c r="B67" s="227">
        <v>0</v>
      </c>
      <c r="C67" s="228"/>
      <c r="D67" s="222" t="s">
        <v>466</v>
      </c>
      <c r="E67" s="222" t="s">
        <v>465</v>
      </c>
      <c r="F67" s="221"/>
    </row>
    <row r="68" spans="1:6" ht="19.5" x14ac:dyDescent="0.4">
      <c r="A68" s="41" t="s">
        <v>340</v>
      </c>
      <c r="B68" s="227">
        <v>2</v>
      </c>
      <c r="C68" s="228"/>
      <c r="D68" s="230"/>
      <c r="E68" s="230"/>
      <c r="F68" s="221"/>
    </row>
    <row r="69" spans="1:6" ht="91.5" customHeight="1" x14ac:dyDescent="0.4">
      <c r="A69" s="48" t="s">
        <v>285</v>
      </c>
      <c r="B69" s="227">
        <v>1</v>
      </c>
      <c r="C69" s="228"/>
      <c r="D69" s="222" t="s">
        <v>531</v>
      </c>
      <c r="E69" s="230"/>
      <c r="F69" s="221"/>
    </row>
    <row r="70" spans="1:6" ht="34.5" x14ac:dyDescent="0.4">
      <c r="A70" s="41" t="s">
        <v>93</v>
      </c>
      <c r="B70" s="227">
        <v>2</v>
      </c>
      <c r="C70" s="228"/>
      <c r="D70" s="222" t="s">
        <v>464</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ht="33" x14ac:dyDescent="0.3">
      <c r="A73" s="48" t="s">
        <v>345</v>
      </c>
      <c r="B73" s="227">
        <v>0</v>
      </c>
      <c r="C73" s="221"/>
      <c r="D73" s="222" t="s">
        <v>440</v>
      </c>
      <c r="E73" s="222" t="s">
        <v>441</v>
      </c>
      <c r="F73" s="221"/>
    </row>
    <row r="74" spans="1:6" ht="20.25" customHeight="1"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83.25" x14ac:dyDescent="0.35">
      <c r="A76" s="89" t="s">
        <v>332</v>
      </c>
      <c r="B76" s="227">
        <v>1</v>
      </c>
      <c r="C76" s="248" t="str">
        <f>IF(B76=0, -5, "0")</f>
        <v>0</v>
      </c>
      <c r="D76" s="222" t="s">
        <v>518</v>
      </c>
      <c r="E76" s="232"/>
      <c r="F76" s="221"/>
    </row>
    <row r="77" spans="1:6" s="50" customFormat="1" ht="33" x14ac:dyDescent="0.3">
      <c r="A77" s="49" t="s">
        <v>263</v>
      </c>
      <c r="B77" s="227">
        <v>0</v>
      </c>
      <c r="C77" s="233"/>
      <c r="D77" s="222" t="s">
        <v>461</v>
      </c>
      <c r="E77" s="222" t="s">
        <v>462</v>
      </c>
      <c r="F77" s="233"/>
    </row>
    <row r="78" spans="1:6" ht="33" x14ac:dyDescent="0.3">
      <c r="A78" s="41" t="s">
        <v>198</v>
      </c>
      <c r="B78" s="227">
        <v>1</v>
      </c>
      <c r="C78" s="221"/>
      <c r="D78" s="222" t="s">
        <v>468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467</v>
      </c>
      <c r="E82" s="235"/>
      <c r="F82" s="221"/>
    </row>
    <row r="83" spans="1:6" x14ac:dyDescent="0.3">
      <c r="A83" s="290" t="s">
        <v>38</v>
      </c>
      <c r="B83" s="291"/>
      <c r="C83" s="292"/>
      <c r="D83" s="125">
        <f>SUM(B66:C82)</f>
        <v>23</v>
      </c>
    </row>
    <row r="84" spans="1:6" x14ac:dyDescent="0.3">
      <c r="A84" s="290" t="s">
        <v>342</v>
      </c>
      <c r="B84" s="291"/>
      <c r="C84" s="292"/>
      <c r="D84" s="65">
        <f>D83/(COUNT(B66:C82)*2)</f>
        <v>0.67647058823529416</v>
      </c>
    </row>
    <row r="85" spans="1:6" s="50" customFormat="1" x14ac:dyDescent="0.3">
      <c r="A85" s="54"/>
      <c r="B85" s="55"/>
      <c r="C85" s="55"/>
      <c r="D85" s="56"/>
    </row>
    <row r="86" spans="1:6" ht="19.5" x14ac:dyDescent="0.4">
      <c r="A86" s="288" t="s">
        <v>237</v>
      </c>
      <c r="B86" s="289"/>
      <c r="C86" s="289"/>
      <c r="D86" s="289"/>
      <c r="E86" s="289"/>
      <c r="F86" s="289"/>
    </row>
    <row r="87" spans="1:6" ht="67.5" x14ac:dyDescent="0.4">
      <c r="A87" s="93" t="s">
        <v>320</v>
      </c>
      <c r="B87" s="237">
        <v>1</v>
      </c>
      <c r="C87" s="228"/>
      <c r="D87" s="222" t="s">
        <v>444</v>
      </c>
      <c r="E87" s="222"/>
      <c r="F87" s="221"/>
    </row>
    <row r="88" spans="1:6" ht="40.5" customHeight="1" x14ac:dyDescent="0.4">
      <c r="A88" s="41" t="s">
        <v>319</v>
      </c>
      <c r="B88" s="237">
        <v>2</v>
      </c>
      <c r="C88" s="228"/>
      <c r="D88" s="222" t="s">
        <v>519</v>
      </c>
      <c r="E88" s="221"/>
      <c r="F88" s="221"/>
    </row>
    <row r="89" spans="1:6" ht="19.5" x14ac:dyDescent="0.4">
      <c r="A89" s="41" t="s">
        <v>347</v>
      </c>
      <c r="B89" s="237">
        <v>2</v>
      </c>
      <c r="C89" s="228"/>
      <c r="D89" s="234"/>
      <c r="E89" s="221"/>
      <c r="F89" s="221"/>
    </row>
    <row r="90" spans="1:6" ht="18"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50.25" x14ac:dyDescent="0.35">
      <c r="A93" s="76" t="s">
        <v>266</v>
      </c>
      <c r="B93" s="237">
        <v>2</v>
      </c>
      <c r="C93" s="238" t="str">
        <f>IF(B93=0, -5, "0")</f>
        <v>0</v>
      </c>
      <c r="D93" s="222" t="s">
        <v>445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520</v>
      </c>
      <c r="E96" s="221"/>
      <c r="F96" s="221"/>
    </row>
    <row r="97" spans="1:6" ht="49.5" x14ac:dyDescent="0.3">
      <c r="A97" s="41" t="s">
        <v>147</v>
      </c>
      <c r="B97" s="237" t="s">
        <v>34</v>
      </c>
      <c r="C97" s="221"/>
      <c r="D97" s="222" t="s">
        <v>532</v>
      </c>
      <c r="E97" s="221"/>
      <c r="F97" s="221"/>
    </row>
    <row r="98" spans="1:6" ht="25.5" customHeight="1"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0" t="s">
        <v>38</v>
      </c>
      <c r="B101" s="291"/>
      <c r="C101" s="292"/>
      <c r="D101" s="125">
        <f>SUM(B87:C100)</f>
        <v>24</v>
      </c>
    </row>
    <row r="102" spans="1:6" x14ac:dyDescent="0.3">
      <c r="A102" s="290" t="s">
        <v>342</v>
      </c>
      <c r="B102" s="291"/>
      <c r="C102" s="292"/>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t="s">
        <v>522</v>
      </c>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125">
        <f>SUM(B106:C116)</f>
        <v>21</v>
      </c>
      <c r="E117" s="37"/>
      <c r="F117" s="37"/>
    </row>
    <row r="118" spans="1:6" s="50" customFormat="1" x14ac:dyDescent="0.3">
      <c r="A118" s="290" t="s">
        <v>342</v>
      </c>
      <c r="B118" s="291"/>
      <c r="C118" s="292"/>
      <c r="D118" s="65">
        <f>D117/(COUNT(B106:C116)*2)</f>
        <v>0.95454545454545459</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ht="117.75" customHeight="1" x14ac:dyDescent="0.3">
      <c r="A121" s="87" t="s">
        <v>322</v>
      </c>
      <c r="B121" s="238">
        <v>0</v>
      </c>
      <c r="C121" s="221"/>
      <c r="D121" s="240" t="s">
        <v>533</v>
      </c>
      <c r="E121" s="240" t="s">
        <v>429</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3" x14ac:dyDescent="0.4">
      <c r="A125" s="41" t="s">
        <v>339</v>
      </c>
      <c r="B125" s="238">
        <v>1</v>
      </c>
      <c r="C125" s="228"/>
      <c r="D125" s="240" t="s">
        <v>534</v>
      </c>
      <c r="E125" s="229"/>
      <c r="F125" s="221"/>
    </row>
    <row r="126" spans="1:6" ht="22.5" customHeight="1" x14ac:dyDescent="0.35">
      <c r="A126" s="83" t="s">
        <v>239</v>
      </c>
      <c r="B126" s="238">
        <v>2</v>
      </c>
      <c r="C126" s="249" t="str">
        <f>IF(B126=0, -5, "0")</f>
        <v>0</v>
      </c>
      <c r="D126" s="234"/>
      <c r="E126" s="229"/>
      <c r="F126" s="221"/>
    </row>
    <row r="127" spans="1:6" ht="20.25" customHeight="1"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20.25" customHeight="1"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0" t="s">
        <v>38</v>
      </c>
      <c r="B132" s="291"/>
      <c r="C132" s="292"/>
      <c r="D132" s="125">
        <f>SUM(B121:C131)</f>
        <v>19</v>
      </c>
    </row>
    <row r="133" spans="1:6" x14ac:dyDescent="0.3">
      <c r="A133" s="290" t="s">
        <v>342</v>
      </c>
      <c r="B133" s="291"/>
      <c r="C133" s="292"/>
      <c r="D133" s="63">
        <f>D132/(COUNT(B121:C131)*2)</f>
        <v>0.86363636363636365</v>
      </c>
    </row>
    <row r="134" spans="1:6" s="50" customFormat="1" x14ac:dyDescent="0.3">
      <c r="A134" s="54"/>
      <c r="B134" s="55"/>
      <c r="C134" s="55"/>
      <c r="D134" s="61"/>
    </row>
    <row r="135" spans="1:6" ht="24.75" customHeight="1" x14ac:dyDescent="0.4">
      <c r="A135" s="288" t="s">
        <v>78</v>
      </c>
      <c r="B135" s="289"/>
      <c r="C135" s="289"/>
      <c r="D135" s="289"/>
      <c r="E135" s="289"/>
      <c r="F135" s="289"/>
    </row>
    <row r="136" spans="1:6" ht="19.5" x14ac:dyDescent="0.4">
      <c r="A136" s="51" t="s">
        <v>349</v>
      </c>
      <c r="B136" s="237">
        <v>2</v>
      </c>
      <c r="C136" s="228"/>
      <c r="D136" s="230"/>
      <c r="E136" s="221"/>
      <c r="F136" s="221"/>
    </row>
    <row r="137" spans="1:6" ht="50.25" x14ac:dyDescent="0.35">
      <c r="A137" s="76" t="s">
        <v>140</v>
      </c>
      <c r="B137" s="237">
        <v>0</v>
      </c>
      <c r="C137" s="250">
        <f>IF(B137=0, -5, "0")</f>
        <v>-5</v>
      </c>
      <c r="D137" s="222" t="s">
        <v>434</v>
      </c>
      <c r="E137" s="222" t="s">
        <v>523</v>
      </c>
      <c r="F137" s="221"/>
    </row>
    <row r="138" spans="1:6" x14ac:dyDescent="0.3">
      <c r="A138" s="49" t="s">
        <v>324</v>
      </c>
      <c r="B138" s="237">
        <v>2</v>
      </c>
      <c r="C138" s="222"/>
      <c r="D138" s="222"/>
      <c r="E138" s="221"/>
      <c r="F138" s="221"/>
    </row>
    <row r="139" spans="1:6" ht="48.75" customHeight="1" x14ac:dyDescent="0.3">
      <c r="A139" s="95" t="s">
        <v>325</v>
      </c>
      <c r="B139" s="237">
        <v>1</v>
      </c>
      <c r="C139" s="222"/>
      <c r="D139" s="222" t="s">
        <v>474</v>
      </c>
      <c r="E139" s="222" t="s">
        <v>453</v>
      </c>
      <c r="F139" s="221"/>
    </row>
    <row r="140" spans="1:6" s="50" customFormat="1" ht="23.25" customHeight="1" x14ac:dyDescent="0.3">
      <c r="A140" s="49" t="s">
        <v>350</v>
      </c>
      <c r="B140" s="237">
        <v>2</v>
      </c>
      <c r="C140" s="244"/>
      <c r="D140" s="259"/>
      <c r="E140" s="244"/>
      <c r="F140" s="233"/>
    </row>
    <row r="141" spans="1:6" x14ac:dyDescent="0.3">
      <c r="A141" s="51" t="s">
        <v>331</v>
      </c>
      <c r="B141" s="237">
        <v>2</v>
      </c>
      <c r="C141" s="222"/>
      <c r="D141" s="225"/>
      <c r="E141" s="221"/>
      <c r="F141" s="221"/>
    </row>
    <row r="142" spans="1:6" ht="33" x14ac:dyDescent="0.3">
      <c r="A142" s="51" t="s">
        <v>351</v>
      </c>
      <c r="B142" s="237">
        <v>1</v>
      </c>
      <c r="C142" s="222"/>
      <c r="D142" s="222" t="s">
        <v>452</v>
      </c>
      <c r="E142" s="221"/>
      <c r="F142" s="221"/>
    </row>
    <row r="143" spans="1:6" ht="33.75" x14ac:dyDescent="0.35">
      <c r="A143" s="76" t="s">
        <v>268</v>
      </c>
      <c r="B143" s="237">
        <v>2</v>
      </c>
      <c r="C143" s="250" t="str">
        <f>IF(B143=0, -5, "0")</f>
        <v>0</v>
      </c>
      <c r="D143" s="222" t="s">
        <v>435</v>
      </c>
      <c r="E143" s="221"/>
      <c r="F143" s="221"/>
    </row>
    <row r="144" spans="1:6" ht="18" x14ac:dyDescent="0.35">
      <c r="A144" s="76" t="s">
        <v>218</v>
      </c>
      <c r="B144" s="237">
        <v>2</v>
      </c>
      <c r="C144" s="250" t="str">
        <f>IF(B144=0, -5, "0")</f>
        <v>0</v>
      </c>
      <c r="D144" s="222" t="s">
        <v>522</v>
      </c>
      <c r="E144" s="221"/>
      <c r="F144" s="221"/>
    </row>
    <row r="145" spans="1:6" ht="33" x14ac:dyDescent="0.3">
      <c r="A145" s="51" t="s">
        <v>104</v>
      </c>
      <c r="B145" s="237">
        <v>1</v>
      </c>
      <c r="C145" s="222"/>
      <c r="D145" s="222" t="s">
        <v>451</v>
      </c>
      <c r="E145" s="221"/>
      <c r="F145" s="221"/>
    </row>
    <row r="146" spans="1:6" ht="66" x14ac:dyDescent="0.3">
      <c r="A146" s="93" t="s">
        <v>240</v>
      </c>
      <c r="B146" s="237">
        <v>0</v>
      </c>
      <c r="C146" s="222"/>
      <c r="D146" s="222" t="s">
        <v>432</v>
      </c>
      <c r="E146" s="222" t="s">
        <v>433</v>
      </c>
      <c r="F146" s="221"/>
    </row>
    <row r="147" spans="1:6" x14ac:dyDescent="0.3">
      <c r="A147" s="41" t="s">
        <v>352</v>
      </c>
      <c r="B147" s="237">
        <v>2</v>
      </c>
      <c r="C147" s="222"/>
      <c r="D147" s="243"/>
      <c r="E147" s="221"/>
      <c r="F147" s="221"/>
    </row>
    <row r="148" spans="1:6" x14ac:dyDescent="0.3">
      <c r="A148" s="290" t="s">
        <v>38</v>
      </c>
      <c r="B148" s="291"/>
      <c r="C148" s="292"/>
      <c r="D148" s="125">
        <f>SUM(B136:C147)</f>
        <v>12</v>
      </c>
    </row>
    <row r="149" spans="1:6" x14ac:dyDescent="0.3">
      <c r="A149" s="290" t="s">
        <v>342</v>
      </c>
      <c r="B149" s="291"/>
      <c r="C149" s="292"/>
      <c r="D149" s="65">
        <f>D148/(COUNT(B136:C147)*2)</f>
        <v>0.46153846153846156</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428</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535</v>
      </c>
      <c r="E156" s="221"/>
      <c r="F156" s="221"/>
    </row>
    <row r="157" spans="1:6" ht="66" x14ac:dyDescent="0.3">
      <c r="A157" s="197" t="s">
        <v>219</v>
      </c>
      <c r="B157" s="221">
        <v>0</v>
      </c>
      <c r="C157" s="221"/>
      <c r="D157" s="245" t="s">
        <v>454</v>
      </c>
      <c r="E157" s="222" t="s">
        <v>455</v>
      </c>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0" t="s">
        <v>38</v>
      </c>
      <c r="B160" s="293"/>
      <c r="C160" s="294"/>
      <c r="D160" s="188">
        <f>SUM(B152:C159)</f>
        <v>12</v>
      </c>
    </row>
    <row r="161" spans="1:6" x14ac:dyDescent="0.3">
      <c r="A161" s="290" t="s">
        <v>342</v>
      </c>
      <c r="B161" s="291"/>
      <c r="C161" s="292"/>
      <c r="D161" s="65">
        <f>D160/(COUNT(B152:C159)*2)</f>
        <v>0.75</v>
      </c>
    </row>
    <row r="162" spans="1:6" s="50" customFormat="1" ht="28.15" customHeigh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448</v>
      </c>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0" t="s">
        <v>38</v>
      </c>
      <c r="B168" s="291"/>
      <c r="C168" s="292"/>
      <c r="D168" s="125">
        <f>SUM(B164:C167)</f>
        <v>5</v>
      </c>
    </row>
    <row r="169" spans="1:6" x14ac:dyDescent="0.3">
      <c r="A169" s="290" t="s">
        <v>342</v>
      </c>
      <c r="B169" s="291"/>
      <c r="C169" s="292"/>
      <c r="D169" s="65">
        <f>D168/(COUNT(B164:C167)*2)</f>
        <v>0.83333333333333337</v>
      </c>
    </row>
    <row r="170" spans="1:6" s="50" customFormat="1" x14ac:dyDescent="0.3">
      <c r="A170" s="54"/>
      <c r="B170" s="55"/>
      <c r="C170" s="55"/>
      <c r="D170" s="56"/>
    </row>
    <row r="171" spans="1:6" ht="19.5" x14ac:dyDescent="0.4">
      <c r="A171" s="295" t="s">
        <v>17</v>
      </c>
      <c r="B171" s="296"/>
      <c r="C171" s="296"/>
      <c r="D171" s="296"/>
      <c r="E171" s="296"/>
      <c r="F171" s="296"/>
    </row>
    <row r="172" spans="1:6" ht="165" x14ac:dyDescent="0.3">
      <c r="A172" s="48" t="s">
        <v>202</v>
      </c>
      <c r="B172" s="221">
        <v>0</v>
      </c>
      <c r="C172" s="221"/>
      <c r="D172" s="240" t="s">
        <v>525</v>
      </c>
      <c r="E172" s="240" t="s">
        <v>536</v>
      </c>
      <c r="F172" s="221"/>
    </row>
    <row r="173" spans="1:6" ht="36.75" customHeight="1" x14ac:dyDescent="0.3">
      <c r="A173" s="41" t="s">
        <v>96</v>
      </c>
      <c r="B173" s="221">
        <v>1</v>
      </c>
      <c r="C173" s="221"/>
      <c r="D173" s="240" t="s">
        <v>456</v>
      </c>
      <c r="E173" s="221"/>
      <c r="F173" s="221"/>
    </row>
    <row r="174" spans="1:6" ht="32.25" customHeight="1" x14ac:dyDescent="0.3">
      <c r="A174" s="87" t="s">
        <v>220</v>
      </c>
      <c r="B174" s="221">
        <v>1</v>
      </c>
      <c r="C174" s="221"/>
      <c r="D174" s="222" t="s">
        <v>524</v>
      </c>
      <c r="E174" s="221"/>
      <c r="F174" s="221"/>
    </row>
    <row r="175" spans="1:6" x14ac:dyDescent="0.3">
      <c r="A175" s="41" t="s">
        <v>163</v>
      </c>
      <c r="B175" s="221">
        <v>2</v>
      </c>
      <c r="C175" s="221"/>
      <c r="D175" s="222"/>
      <c r="E175" s="222"/>
      <c r="F175" s="221"/>
    </row>
    <row r="176" spans="1:6" x14ac:dyDescent="0.3">
      <c r="A176" s="290" t="s">
        <v>38</v>
      </c>
      <c r="B176" s="291"/>
      <c r="C176" s="292"/>
      <c r="D176" s="125">
        <f>SUM(B172:C175)</f>
        <v>4</v>
      </c>
    </row>
    <row r="177" spans="1:6" x14ac:dyDescent="0.3">
      <c r="A177" s="290" t="s">
        <v>342</v>
      </c>
      <c r="B177" s="291"/>
      <c r="C177" s="292"/>
      <c r="D177" s="65">
        <f>D176/(COUNT(B172:C175)*2)</f>
        <v>0.5</v>
      </c>
    </row>
    <row r="178" spans="1:6" s="50" customFormat="1" x14ac:dyDescent="0.3">
      <c r="A178" s="54"/>
      <c r="B178" s="55"/>
      <c r="C178" s="55"/>
      <c r="D178" s="56"/>
    </row>
    <row r="179" spans="1:6" ht="19.5" x14ac:dyDescent="0.4">
      <c r="A179" s="288" t="s">
        <v>87</v>
      </c>
      <c r="B179" s="289"/>
      <c r="C179" s="289"/>
      <c r="D179" s="289"/>
      <c r="E179" s="289"/>
      <c r="F179" s="289"/>
    </row>
    <row r="180" spans="1:6" ht="33" x14ac:dyDescent="0.3">
      <c r="A180" s="87" t="s">
        <v>364</v>
      </c>
      <c r="B180" s="221">
        <v>0</v>
      </c>
      <c r="C180" s="221"/>
      <c r="D180" s="222" t="s">
        <v>458</v>
      </c>
      <c r="E180" s="222" t="s">
        <v>537</v>
      </c>
      <c r="F180" s="221"/>
    </row>
    <row r="181" spans="1:6" ht="33" x14ac:dyDescent="0.3">
      <c r="A181" s="95" t="s">
        <v>247</v>
      </c>
      <c r="B181" s="221">
        <v>1</v>
      </c>
      <c r="C181" s="221"/>
      <c r="D181" s="222" t="s">
        <v>459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457</v>
      </c>
      <c r="E184" s="221"/>
      <c r="F184" s="221"/>
    </row>
    <row r="185" spans="1:6" x14ac:dyDescent="0.3">
      <c r="A185" s="290" t="s">
        <v>38</v>
      </c>
      <c r="B185" s="291"/>
      <c r="C185" s="292"/>
      <c r="D185" s="125">
        <f>SUM(B180:C184)</f>
        <v>6</v>
      </c>
    </row>
    <row r="186" spans="1:6" x14ac:dyDescent="0.3">
      <c r="A186" s="290" t="s">
        <v>342</v>
      </c>
      <c r="B186" s="291"/>
      <c r="C186" s="292"/>
      <c r="D186" s="65">
        <f>D185/(COUNT(B180:C184)*2)</f>
        <v>0.6</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526</v>
      </c>
      <c r="E191" s="221"/>
      <c r="F191" s="221"/>
    </row>
    <row r="192" spans="1:6" x14ac:dyDescent="0.3">
      <c r="A192" s="96" t="s">
        <v>212</v>
      </c>
      <c r="B192" s="221">
        <v>2</v>
      </c>
      <c r="C192" s="221"/>
      <c r="D192" s="221"/>
      <c r="E192" s="221"/>
      <c r="F192" s="221"/>
    </row>
    <row r="193" spans="1:4" x14ac:dyDescent="0.3">
      <c r="A193" s="290" t="s">
        <v>38</v>
      </c>
      <c r="B193" s="291"/>
      <c r="C193" s="292"/>
      <c r="D193" s="97">
        <f>SUM(B189:C192)</f>
        <v>3</v>
      </c>
    </row>
    <row r="194" spans="1:4" x14ac:dyDescent="0.3">
      <c r="A194" s="290" t="s">
        <v>342</v>
      </c>
      <c r="B194" s="291"/>
      <c r="C194" s="292"/>
      <c r="D194" s="65">
        <f>D193/(COUNT(B189:C192)*2)</f>
        <v>0.75</v>
      </c>
    </row>
    <row r="196" spans="1:4" ht="18" x14ac:dyDescent="0.35">
      <c r="A196" s="121" t="s">
        <v>538</v>
      </c>
      <c r="B196" s="120"/>
      <c r="C196" s="120"/>
      <c r="D196" s="220">
        <v>0.3</v>
      </c>
    </row>
    <row r="197" spans="1:4" ht="22.5" x14ac:dyDescent="0.3">
      <c r="A197" s="71" t="s">
        <v>47</v>
      </c>
      <c r="B197" s="72"/>
      <c r="C197" s="73"/>
      <c r="D197" s="74">
        <f>SUM(D193,D185,D176,D168,D160,D62,D51,D32,D22,D117,D148,D132,D101,D83,D41)</f>
        <v>168</v>
      </c>
    </row>
    <row r="198" spans="1:4" ht="22.5" x14ac:dyDescent="0.3">
      <c r="A198" s="71" t="s">
        <v>378</v>
      </c>
      <c r="B198" s="72"/>
      <c r="C198" s="73"/>
      <c r="D198" s="75">
        <f>D197/(COUNT(B189:C192,B180:C184,B172:C175,B164:C167,B152:C159,B55:C61,B45:C50,B26:C31,B17:C21,B106:C116,B136:C147,B121:C131,B87:C100,B66:C82,B36:C40)*2)</f>
        <v>0.73043478260869565</v>
      </c>
    </row>
  </sheetData>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Menzah 9</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F193" sqref="F19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Menzah 9</v>
      </c>
      <c r="B7" s="285"/>
      <c r="C7" s="285"/>
      <c r="D7" s="285"/>
      <c r="E7" s="285"/>
      <c r="F7" s="285"/>
      <c r="G7" s="216"/>
      <c r="H7" s="216"/>
      <c r="I7" s="216"/>
    </row>
    <row r="8" spans="1:9" s="36" customFormat="1" ht="24.75" x14ac:dyDescent="0.5">
      <c r="A8" s="38" t="s">
        <v>44</v>
      </c>
      <c r="B8" s="301">
        <f>'A2 Exploitation'!B9:F9</f>
        <v>0</v>
      </c>
      <c r="C8" s="301"/>
      <c r="D8" s="301"/>
      <c r="E8" s="301"/>
      <c r="F8" s="301"/>
      <c r="G8" s="216"/>
      <c r="H8" s="216"/>
      <c r="I8" s="216"/>
    </row>
    <row r="9" spans="1:9" s="36" customFormat="1" ht="24.75" x14ac:dyDescent="0.5">
      <c r="A9" s="39" t="s">
        <v>46</v>
      </c>
      <c r="B9" s="302">
        <f>'A2 Exploitation'!B10:F10</f>
        <v>0</v>
      </c>
      <c r="C9" s="302"/>
      <c r="D9" s="302"/>
      <c r="E9" s="302"/>
      <c r="F9" s="302"/>
      <c r="G9" s="216"/>
      <c r="H9" s="216"/>
      <c r="I9" s="216"/>
    </row>
    <row r="10" spans="1:9" s="36" customFormat="1" ht="24.75" x14ac:dyDescent="0.5">
      <c r="A10" s="38" t="s">
        <v>45</v>
      </c>
      <c r="B10" s="299">
        <f>'A2 Exploitation'!B11:F11</f>
        <v>0</v>
      </c>
      <c r="C10" s="299"/>
      <c r="D10" s="299"/>
      <c r="E10" s="299"/>
      <c r="F10" s="299"/>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Menzah 9</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Menzah 9</v>
      </c>
      <c r="B7" s="285"/>
      <c r="C7" s="285"/>
      <c r="D7" s="285"/>
      <c r="E7" s="285"/>
      <c r="F7" s="285"/>
      <c r="G7" s="216"/>
      <c r="H7" s="216"/>
      <c r="I7" s="216"/>
    </row>
    <row r="8" spans="1:9" s="36" customFormat="1" ht="24.75" x14ac:dyDescent="0.5">
      <c r="A8" s="38" t="s">
        <v>44</v>
      </c>
      <c r="B8" s="301">
        <f>'A3 Exploitation'!B9:F9</f>
        <v>0</v>
      </c>
      <c r="C8" s="301"/>
      <c r="D8" s="301"/>
      <c r="E8" s="301"/>
      <c r="F8" s="301"/>
      <c r="G8" s="216"/>
      <c r="H8" s="216"/>
      <c r="I8" s="216"/>
    </row>
    <row r="9" spans="1:9" s="36" customFormat="1" ht="24.75" x14ac:dyDescent="0.5">
      <c r="A9" s="39" t="s">
        <v>46</v>
      </c>
      <c r="B9" s="302">
        <f>'A3 Exploitation'!B10:F10</f>
        <v>0</v>
      </c>
      <c r="C9" s="302"/>
      <c r="D9" s="302"/>
      <c r="E9" s="302"/>
      <c r="F9" s="302"/>
      <c r="G9" s="216"/>
      <c r="H9" s="216"/>
      <c r="I9" s="216"/>
    </row>
    <row r="10" spans="1:9" s="36" customFormat="1" ht="24.75" x14ac:dyDescent="0.5">
      <c r="A10" s="38" t="s">
        <v>45</v>
      </c>
      <c r="B10" s="299">
        <f>'A3 Exploitation'!B11:F11</f>
        <v>0</v>
      </c>
      <c r="C10" s="299"/>
      <c r="D10" s="299"/>
      <c r="E10" s="299"/>
      <c r="F10" s="299"/>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7" x14ac:dyDescent="0.3">
      <c r="A33" s="290" t="s">
        <v>342</v>
      </c>
      <c r="B33" s="291"/>
      <c r="C33" s="292"/>
      <c r="D33" s="65">
        <f>D32/(COUNT(B26:C31)*2)</f>
        <v>0</v>
      </c>
    </row>
    <row r="34" spans="1:7" s="50" customFormat="1" x14ac:dyDescent="0.3">
      <c r="A34" s="54"/>
      <c r="B34" s="55"/>
      <c r="C34" s="55"/>
      <c r="D34" s="56"/>
    </row>
    <row r="35" spans="1:7" s="50" customFormat="1" ht="19.5" x14ac:dyDescent="0.4">
      <c r="A35" s="288" t="s">
        <v>246</v>
      </c>
      <c r="B35" s="289"/>
      <c r="C35" s="289"/>
      <c r="D35" s="289"/>
      <c r="E35" s="289"/>
      <c r="F35" s="28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0" t="s">
        <v>38</v>
      </c>
      <c r="B41" s="291"/>
      <c r="C41" s="292"/>
      <c r="D41" s="214">
        <f>SUM(B36:C40)</f>
        <v>0</v>
      </c>
      <c r="E41" s="37"/>
      <c r="F41" s="37"/>
    </row>
    <row r="42" spans="1:7" s="50" customFormat="1" x14ac:dyDescent="0.3">
      <c r="A42" s="290" t="s">
        <v>342</v>
      </c>
      <c r="B42" s="291"/>
      <c r="C42" s="292"/>
      <c r="D42" s="65">
        <f>D41/(COUNT(B36:C40)*2)</f>
        <v>0</v>
      </c>
      <c r="E42" s="37"/>
      <c r="F42" s="37"/>
    </row>
    <row r="43" spans="1:7" s="50" customFormat="1" x14ac:dyDescent="0.3">
      <c r="A43" s="90"/>
      <c r="B43" s="91"/>
      <c r="C43" s="91"/>
      <c r="D43" s="92"/>
    </row>
    <row r="44" spans="1:7" ht="19.5" x14ac:dyDescent="0.4">
      <c r="A44" s="297" t="s">
        <v>21</v>
      </c>
      <c r="B44" s="298"/>
      <c r="C44" s="298"/>
      <c r="D44" s="298"/>
      <c r="E44" s="298"/>
      <c r="F44" s="29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Menzah 9</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0"/>
      <c r="E1" s="300"/>
      <c r="F1" s="300"/>
      <c r="G1" s="300"/>
      <c r="H1" s="300"/>
      <c r="I1" s="30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Menzah 9</v>
      </c>
      <c r="B7" s="285"/>
      <c r="C7" s="285"/>
      <c r="D7" s="285"/>
      <c r="E7" s="285"/>
      <c r="F7" s="285"/>
      <c r="G7" s="216"/>
      <c r="H7" s="216"/>
      <c r="I7" s="216"/>
    </row>
    <row r="8" spans="1:9" s="36" customFormat="1" ht="24.75" x14ac:dyDescent="0.5">
      <c r="A8" s="38" t="s">
        <v>44</v>
      </c>
      <c r="B8" s="301">
        <f>'A4 Exploitation'!B9:F9</f>
        <v>0</v>
      </c>
      <c r="C8" s="301"/>
      <c r="D8" s="301"/>
      <c r="E8" s="301"/>
      <c r="F8" s="301"/>
      <c r="G8" s="216"/>
      <c r="H8" s="216"/>
      <c r="I8" s="216"/>
    </row>
    <row r="9" spans="1:9" s="36" customFormat="1" ht="24.75" x14ac:dyDescent="0.5">
      <c r="A9" s="39" t="s">
        <v>46</v>
      </c>
      <c r="B9" s="302">
        <f>'A4 Exploitation'!B10:F10</f>
        <v>0</v>
      </c>
      <c r="C9" s="302"/>
      <c r="D9" s="302"/>
      <c r="E9" s="302"/>
      <c r="F9" s="302"/>
      <c r="G9" s="216"/>
      <c r="H9" s="216"/>
      <c r="I9" s="216"/>
    </row>
    <row r="10" spans="1:9" s="36" customFormat="1" ht="24.75" x14ac:dyDescent="0.5">
      <c r="A10" s="38" t="s">
        <v>45</v>
      </c>
      <c r="B10" s="299">
        <f>'A4 Exploitation'!B11:F11</f>
        <v>0</v>
      </c>
      <c r="C10" s="299"/>
      <c r="D10" s="299"/>
      <c r="E10" s="299"/>
      <c r="F10" s="299"/>
      <c r="G10" s="216"/>
      <c r="H10" s="216"/>
      <c r="I10" s="216"/>
    </row>
    <row r="11" spans="1:9" s="36" customFormat="1" ht="24.75" x14ac:dyDescent="0.5">
      <c r="A11" s="38" t="s">
        <v>341</v>
      </c>
      <c r="B11" s="307">
        <f>D198</f>
        <v>0</v>
      </c>
      <c r="C11" s="307"/>
      <c r="D11" s="307"/>
      <c r="E11" s="307"/>
      <c r="F11" s="307"/>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2017-03-13T08:53:15Z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