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El medina jadida\2019\"/>
    </mc:Choice>
  </mc:AlternateContent>
  <bookViews>
    <workbookView xWindow="0" yWindow="0" windowWidth="17880" windowHeight="7020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00" i="48" l="1"/>
  <c r="D597" i="48"/>
  <c r="D596" i="48"/>
  <c r="B112" i="29" l="1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D199" i="48" s="1"/>
  <c r="D200" i="48" s="1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7" i="48"/>
  <c r="D26" i="48"/>
  <c r="A16" i="48"/>
  <c r="A8" i="48"/>
  <c r="D385" i="48" l="1"/>
  <c r="D386" i="48" s="1"/>
  <c r="D616" i="48"/>
  <c r="D339" i="48"/>
  <c r="D340" i="48" s="1"/>
  <c r="D578" i="48"/>
  <c r="D579" i="48" s="1"/>
  <c r="D261" i="48"/>
  <c r="D223" i="48"/>
  <c r="D224" i="48" s="1"/>
  <c r="D710" i="48"/>
  <c r="B710" i="48" s="1"/>
  <c r="D711" i="48" s="1"/>
  <c r="D689" i="48"/>
  <c r="B689" i="48" s="1"/>
  <c r="D690" i="48" s="1"/>
  <c r="D691" i="48" s="1"/>
  <c r="B102" i="29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617" i="48"/>
  <c r="D420" i="48"/>
  <c r="C124" i="44"/>
  <c r="C96" i="44"/>
  <c r="D599" i="48" l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D714" i="48"/>
  <c r="D712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B91" i="29" l="1"/>
  <c r="D718" i="48"/>
  <c r="D719" i="48" s="1"/>
  <c r="B12" i="48" s="1"/>
  <c r="D715" i="48"/>
  <c r="B107" i="29" s="1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D596" i="44" s="1"/>
  <c r="D597" i="44" s="1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339" i="44" l="1"/>
  <c r="D340" i="44" s="1"/>
  <c r="D58" i="45"/>
  <c r="D59" i="45" s="1"/>
  <c r="D79" i="45"/>
  <c r="D80" i="45" s="1"/>
  <c r="D100" i="45"/>
  <c r="D101" i="45" s="1"/>
  <c r="D58" i="47"/>
  <c r="D59" i="47" s="1"/>
  <c r="D385" i="44"/>
  <c r="D386" i="44" s="1"/>
  <c r="D134" i="45"/>
  <c r="D135" i="45" s="1"/>
  <c r="D165" i="47"/>
  <c r="D166" i="47" s="1"/>
  <c r="D118" i="47"/>
  <c r="D119" i="47" s="1"/>
  <c r="D134" i="47"/>
  <c r="D135" i="47" s="1"/>
  <c r="D182" i="44"/>
  <c r="D183" i="44" s="1"/>
  <c r="B50" i="29" s="1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578" i="44"/>
  <c r="D616" i="44"/>
  <c r="D617" i="44" s="1"/>
  <c r="D199" i="44"/>
  <c r="D200" i="44" s="1"/>
  <c r="D629" i="44"/>
  <c r="D630" i="44" s="1"/>
  <c r="D223" i="44"/>
  <c r="D224" i="44" s="1"/>
  <c r="D213" i="47"/>
  <c r="D211" i="47"/>
  <c r="D211" i="45"/>
  <c r="D658" i="44"/>
  <c r="D659" i="44" s="1"/>
  <c r="D241" i="44"/>
  <c r="D296" i="44"/>
  <c r="D297" i="44" s="1"/>
  <c r="D420" i="44"/>
  <c r="D466" i="44"/>
  <c r="B466" i="44" s="1"/>
  <c r="D467" i="44" s="1"/>
  <c r="D468" i="44" s="1"/>
  <c r="D690" i="44"/>
  <c r="D691" i="44" s="1"/>
  <c r="B101" i="29" s="1"/>
  <c r="D711" i="44"/>
  <c r="D714" i="44" s="1"/>
  <c r="D556" i="44"/>
  <c r="D557" i="44" s="1"/>
  <c r="D516" i="44"/>
  <c r="D517" i="44" s="1"/>
  <c r="B80" i="29" s="1"/>
  <c r="D362" i="44"/>
  <c r="D363" i="44" s="1"/>
  <c r="D128" i="44"/>
  <c r="D129" i="44" s="1"/>
  <c r="B45" i="29" s="1"/>
  <c r="D44" i="44"/>
  <c r="D47" i="44" s="1"/>
  <c r="D48" i="44" s="1"/>
  <c r="B40" i="29" s="1"/>
  <c r="D579" i="44" l="1"/>
  <c r="D599" i="44"/>
  <c r="D600" i="44" s="1"/>
  <c r="B90" i="29" s="1"/>
  <c r="D214" i="47"/>
  <c r="D215" i="47" s="1"/>
  <c r="B11" i="47" s="1"/>
  <c r="D423" i="44"/>
  <c r="D424" i="44" s="1"/>
  <c r="B70" i="29" s="1"/>
  <c r="D717" i="44"/>
  <c r="B35" i="29" s="1"/>
  <c r="D214" i="45"/>
  <c r="D215" i="45" s="1"/>
  <c r="B111" i="29" s="1"/>
  <c r="D244" i="44"/>
  <c r="D245" i="44" s="1"/>
  <c r="B55" i="29" s="1"/>
  <c r="D661" i="44"/>
  <c r="D662" i="44" s="1"/>
  <c r="B95" i="29" s="1"/>
  <c r="D299" i="44"/>
  <c r="D300" i="44" s="1"/>
  <c r="B60" i="29" s="1"/>
  <c r="D712" i="44"/>
  <c r="D242" i="44"/>
  <c r="D559" i="44"/>
  <c r="D560" i="44" s="1"/>
  <c r="B85" i="29" s="1"/>
  <c r="D470" i="44"/>
  <c r="D471" i="44" s="1"/>
  <c r="B75" i="29" s="1"/>
  <c r="D421" i="44"/>
  <c r="D365" i="44"/>
  <c r="D366" i="44" s="1"/>
  <c r="B65" i="29" s="1"/>
  <c r="D45" i="44"/>
  <c r="D715" i="44"/>
  <c r="B106" i="29" s="1"/>
  <c r="B11" i="45" l="1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<sst xmlns="http://schemas.openxmlformats.org/spreadsheetml/2006/main" count="2674" uniqueCount="568">
  <si>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</si>
  <si>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</si>
  <si>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</si>
  <si>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</si>
  <si>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</si>
  <si>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</si>
  <si>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</si>
  <si>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</si>
  <si>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</si>
  <si>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</si>
  <si>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</si>
  <si>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</si>
  <si>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</si>
  <si>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</si>
  <si>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</si>
  <si>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</si>
  <si>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</si>
  <si>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</si>
  <si>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</si>
  <si>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</si>
  <si>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</si>
  <si>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</si>
  <si>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</si>
  <si>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</si>
  <si>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</si>
  <si>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</si>
  <si>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</si>
  <si>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</si>
  <si>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</si>
  <si>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</si>
  <si>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</si>
  <si>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</si>
  <si>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</si>
  <si>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</si>
  <si>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</si>
  <si>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</si>
  <si>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</si>
  <si>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</si>
  <si>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</si>
  <si>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</si>
  <si>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</si>
  <si>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</si>
  <si>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</si>
  <si>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</si>
  <si>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</si>
  <si>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</si>
  <si>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</si>
  <si>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</si>
  <si>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</si>
  <si>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</si>
  <si>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</si>
  <si>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</si>
  <si>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</si>
  <si>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</si>
  <si>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</si>
  <si>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</si>
  <si>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</si>
  <si>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</si>
  <si>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</si>
  <si>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</si>
  <si>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</si>
  <si>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</si>
  <si>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</si>
  <si>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</si>
  <si>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</si>
  <si>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</si>
  <si>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</si>
  <si>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</si>
  <si>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</si>
  <si>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</si>
  <si>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</si>
  <si>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</si>
  <si>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</si>
  <si>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</si>
  <si>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</si>
  <si>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</si>
  <si>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</si>
  <si>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</si>
  <si>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</si>
  <si>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</si>
  <si>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</si>
  <si>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</si>
  <si>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</si>
  <si>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</si>
  <si>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</si>
  <si>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</si>
  <si>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</si>
  <si>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</si>
  <si>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</si>
  <si>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</si>
  <si>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</si>
  <si>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</si>
  <si>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</si>
  <si>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</si>
  <si>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</si>
  <si>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</si>
  <si>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</si>
  <si>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</si>
  <si>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</si>
  <si>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</si>
  <si>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</si>
  <si>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</si>
  <si>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</si>
  <si>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</si>
  <si>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</si>
  <si>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</si>
  <si>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</si>
  <si>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</si>
  <si>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</si>
  <si>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</si>
  <si>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</si>
  <si>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</si>
  <si>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</si>
  <si>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</si>
  <si>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</si>
  <si>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</si>
  <si>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</si>
  <si>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</si>
  <si>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</si>
  <si>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</si>
  <si>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</si>
  <si>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</si>
  <si>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</si>
  <si>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</si>
  <si>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</si>
  <si>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</si>
  <si>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</si>
  <si>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</si>
  <si>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</si>
  <si>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</si>
  <si>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</si>
  <si>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</si>
  <si>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</si>
  <si>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</si>
  <si>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</si>
  <si>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</si>
  <si>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</si>
  <si>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</si>
  <si>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</si>
  <si>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</si>
  <si>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</si>
  <si>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</si>
  <si>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</si>
  <si>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</si>
  <si>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</si>
  <si>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</si>
  <si>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</si>
  <si>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</si>
  <si>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</si>
  <si>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</si>
  <si>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</si>
  <si>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</si>
  <si>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</si>
  <si>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</si>
  <si>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</si>
  <si>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</si>
  <si>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</si>
  <si>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</si>
  <si>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</si>
  <si>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</si>
  <si>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</si>
  <si>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</si>
  <si>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</si>
  <si>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</si>
  <si>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</si>
  <si>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</si>
  <si>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</si>
  <si>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</si>
  <si>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</si>
  <si>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</si>
  <si>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</si>
  <si>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</si>
  <si>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</si>
  <si>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</si>
  <si>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</si>
  <si>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</si>
  <si>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</si>
  <si>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</si>
  <si>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</si>
  <si>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</si>
  <si>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</si>
  <si>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</si>
  <si>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</si>
  <si>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</si>
  <si>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</si>
  <si>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</si>
  <si>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</si>
  <si>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</si>
  <si>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</si>
  <si>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</si>
  <si>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</si>
  <si>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</si>
  <si>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</si>
  <si>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</si>
  <si>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</si>
  <si>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</si>
  <si>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</si>
  <si>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</si>
  <si>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</si>
  <si>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</si>
  <si>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</si>
  <si>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</si>
  <si>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</si>
  <si>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</si>
  <si>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</si>
  <si>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</si>
  <si>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</si>
  <si>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</si>
  <si>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</si>
  <si>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</si>
  <si>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</si>
  <si>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</si>
  <si>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</si>
  <si>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</si>
  <si>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</si>
  <si>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</si>
  <si>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</si>
  <si>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</si>
  <si>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</si>
  <si>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</si>
  <si>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</si>
  <si>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</si>
  <si>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</si>
  <si>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</si>
  <si>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</si>
  <si>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</si>
  <si>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</si>
  <si>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</si>
  <si>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</si>
  <si>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</si>
  <si>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</si>
  <si>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</si>
  <si>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</si>
  <si>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</si>
  <si>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</si>
  <si>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</si>
  <si>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</si>
  <si>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</si>
  <si>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</si>
  <si>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</si>
  <si>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</si>
  <si>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</si>
  <si>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</si>
  <si>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</si>
  <si>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</si>
  <si>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</si>
  <si>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</si>
  <si>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</si>
  <si>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</si>
  <si>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</si>
  <si>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</si>
  <si>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</si>
  <si>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</si>
  <si>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</si>
  <si>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</si>
  <si>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</si>
  <si>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</si>
  <si>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</si>
  <si>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</si>
  <si>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</si>
  <si>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</si>
  <si>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</si>
  <si>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</si>
  <si>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</si>
  <si>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</si>
  <si>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</si>
  <si>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</si>
  <si>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</si>
  <si>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</si>
  <si>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</si>
  <si>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</si>
  <si>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</si>
  <si>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</si>
  <si>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</si>
  <si>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</si>
  <si>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</si>
  <si>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</si>
  <si>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</si>
  <si>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</si>
  <si>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</si>
  <si>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</si>
  <si>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</si>
  <si>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</si>
  <si>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</si>
  <si>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</si>
  <si>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</si>
  <si>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</si>
  <si>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</si>
  <si>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</si>
  <si>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</si>
  <si>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</si>
  <si>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</si>
  <si>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</si>
  <si>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</si>
  <si>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</si>
  <si>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</si>
  <si>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</si>
  <si>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</si>
  <si>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</si>
  <si>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</si>
  <si>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</si>
  <si>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</si>
  <si>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</si>
  <si>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</si>
  <si>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</si>
  <si>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</si>
  <si>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</si>
  <si>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</si>
  <si>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</si>
  <si>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</si>
  <si>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</si>
  <si>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</si>
  <si>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</si>
  <si>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</si>
  <si>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</si>
  <si>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</si>
  <si>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</si>
  <si>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</si>
  <si>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</si>
  <si>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</si>
  <si>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</si>
  <si>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</si>
  <si>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</si>
  <si>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</si>
  <si>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</si>
  <si>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</si>
  <si>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</si>
  <si>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</si>
  <si>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</si>
  <si>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</si>
  <si>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</si>
  <si>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</si>
  <si>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</si>
  <si>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</si>
  <si>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</si>
  <si>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</si>
  <si>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</si>
  <si>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</si>
  <si>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</si>
  <si>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</si>
  <si>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</si>
  <si>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</si>
  <si>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</si>
  <si>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</si>
  <si>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</si>
  <si>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</si>
  <si>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</si>
  <si>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</si>
  <si>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</si>
  <si>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</si>
  <si>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</si>
  <si>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</si>
  <si>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</si>
  <si>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</si>
  <si>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</si>
  <si>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</si>
  <si>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</si>
  <si>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</si>
  <si>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</si>
  <si>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</si>
  <si>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</si>
  <si>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</si>
  <si>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</si>
  <si>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</si>
  <si>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</si>
  <si>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</si>
  <si>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</si>
  <si>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</si>
  <si>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</si>
  <si>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</si>
  <si>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</si>
  <si>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</si>
  <si>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</si>
  <si>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</si>
  <si>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</si>
  <si>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</si>
  <si>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</si>
  <si>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</si>
  <si>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</si>
  <si>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</si>
  <si>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</si>
  <si>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</si>
  <si>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</si>
  <si>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</si>
  <si>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</si>
  <si>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</si>
  <si>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</si>
  <si>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</si>
  <si>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</si>
  <si>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</si>
  <si>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</si>
  <si>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</si>
  <si>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</si>
  <si>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</si>
  <si>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</si>
  <si>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</si>
  <si>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</si>
  <si>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</si>
  <si>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</si>
  <si>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</si>
  <si>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</si>
  <si>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</si>
  <si>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</si>
  <si>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</si>
  <si>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</si>
  <si>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</si>
  <si>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</si>
  <si>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</si>
  <si>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</si>
  <si>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</si>
  <si>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</si>
  <si>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</si>
  <si>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</si>
  <si>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</si>
  <si>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</si>
  <si>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</si>
  <si>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</si>
  <si>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</si>
  <si>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</si>
  <si>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</si>
  <si>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</si>
  <si>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</si>
  <si>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</si>
  <si>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</si>
  <si>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</si>
  <si>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</si>
  <si>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</si>
  <si>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</si>
  <si>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</si>
  <si>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</si>
  <si>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</si>
  <si>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</si>
  <si>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</si>
  <si>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</si>
  <si>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</si>
  <si>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</si>
  <si>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</si>
  <si>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</si>
  <si>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</si>
  <si>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</si>
  <si>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</si>
  <si>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</si>
  <si>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</si>
  <si>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</si>
  <si>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</si>
  <si>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</si>
  <si>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</si>
  <si>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</si>
  <si>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</si>
  <si>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</si>
  <si>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</si>
  <si>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</si>
  <si>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</si>
  <si>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</si>
  <si>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</si>
  <si>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</si>
  <si>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</si>
  <si>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</si>
  <si>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</si>
  <si>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</si>
  <si>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</si>
  <si>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</si>
  <si>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</si>
  <si>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</si>
  <si>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</si>
  <si>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</si>
  <si>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Dr Hend KAMOUN</t>
  </si>
  <si>
    <t>assurer l'enregistrement rigoureux de la tracabilité</t>
  </si>
  <si>
    <t>MEDINA JADIDA</t>
  </si>
  <si>
    <t>Directeur du magasin et chefs rayons</t>
  </si>
  <si>
    <t>Manque de l’étanchéité de la porte de la réception</t>
  </si>
  <si>
    <t>Renforcer l'étanchéité à ce niveau.</t>
  </si>
  <si>
    <t>Le sol était ébréché et crevacé à plusieurs niveaux.</t>
  </si>
  <si>
    <t>Entretenir les sols.</t>
  </si>
  <si>
    <t>plinthe de la chambre froide positive endommagée</t>
  </si>
  <si>
    <t>réparer la plinthe</t>
  </si>
  <si>
    <t>plateaux de cuisson pains endommagés et usés</t>
  </si>
  <si>
    <t>changer les plateaux</t>
  </si>
  <si>
    <t>la mention congelé à ne pas recongeler absente ou incomplète sur l’étiquette balance</t>
  </si>
  <si>
    <t>revoir l'étiquetage</t>
  </si>
  <si>
    <t>le contrôle de poids doit etre fait sur pain cuit</t>
  </si>
  <si>
    <t>les viennoiseries surgelées stockées ne sont pas identifiées</t>
  </si>
  <si>
    <t>les produits surgelés doivent etre identifiés</t>
  </si>
  <si>
    <t>la verification du poids est réalisée pour le pain cru
pain de compagne poids vérifié 173g&lt;200g poids sur étiquette</t>
  </si>
  <si>
    <t>tarte confiture 6/8 emballée le 20/07/19 non tracée</t>
  </si>
  <si>
    <t>assurer la tracabilité de tous produits</t>
  </si>
  <si>
    <t>meubles réfrigérés écaillés</t>
  </si>
  <si>
    <t>température affichée 3°C et celle verifiée 3,5°C</t>
  </si>
  <si>
    <t xml:space="preserve">les produits surgelés sont mal protégées dans la chambre froide négative
</t>
  </si>
  <si>
    <t>protéger les produits surgelés stockés</t>
  </si>
  <si>
    <t>manque de propreté des meubles d'exposition</t>
  </si>
  <si>
    <t>renforcer le nettoyage des meubles</t>
  </si>
  <si>
    <t>manque de plan d'action suite aux resultats d'analyses du mois d'avril</t>
  </si>
  <si>
    <t>etablir un plan d'action</t>
  </si>
  <si>
    <t>fiche de cadencier de salades et plats cuisinés est illsible dans certaines colonne</t>
  </si>
  <si>
    <t>Revoir la fonctionnalité de l'évaporateur installé, maintenir la porte du labo fermé.</t>
  </si>
  <si>
    <t>La température mesurée au niveau du laboratoire du traiteur était à 12°C.</t>
  </si>
  <si>
    <t>Meuble froid:
T° affichée: 7°C
T° mesurée: 12,3°C</t>
  </si>
  <si>
    <t>revoir le fonctionnement du meuble</t>
  </si>
  <si>
    <t>préence de 9 pots de ricotte meriah dont la DLC est 24/07/19</t>
  </si>
  <si>
    <t>Non respect du FEFO: présence d'un seau de ricotte meriah entamé dont la DLC 24/07/19 et d'un autre seau de ricotte non entamé dont la DLC 23/07/19</t>
  </si>
  <si>
    <t>assurer le respect du FEFO</t>
  </si>
  <si>
    <t>revoir la gestion de stock des fromages blancs</t>
  </si>
  <si>
    <t>CF charcuterie/fromage: le revêtement de la CF était rouillé.</t>
  </si>
  <si>
    <t>Traiter la rouille à ce niveau.</t>
  </si>
  <si>
    <t>certains thermomètres afficheurs non fonctionnels
T° affichée: 5,6°C
T° mesurée: 5,4°C</t>
  </si>
  <si>
    <t>ricotte entamée dont la DLC 23/07/19 hors le délai d'utilisation de fromages frais est DLC -2j</t>
  </si>
  <si>
    <t>assurer le respect de durée de vie des MP</t>
  </si>
  <si>
    <t>1/steak de dinde jardinière emballé le 20/07/19 non tracé
2/manque de tracabilité pour le parage de viandes utilisé dans la fabrication des merguez et viandes hachées
3/absence d'enregistrement des données sur le cadencier d'hachage</t>
  </si>
  <si>
    <t>assurer la tracabilité de tous les produits
assurer l'enregistrement du cadencier d'hachage</t>
  </si>
  <si>
    <t>entreposage des produits d'entretien non agrés dans le local poubelles</t>
  </si>
  <si>
    <t>eviter l'entreposage des produits d'entretien non agrés dans le local poubelles</t>
  </si>
  <si>
    <t>DLC carrefour 25/07/19&gt;DLC fournisseur 24/07/19 pour abat de poulet au linéaire trad</t>
  </si>
  <si>
    <t>eviter de depasser les DLC fournisseur</t>
  </si>
  <si>
    <t>Boucherie: présence de rouille au niveau des revêtements muraux du laboratoire.</t>
  </si>
  <si>
    <t>Prévoir un traitement de la rouille.</t>
  </si>
  <si>
    <t>Température à cœur du blanc poulet 7,1°C</t>
  </si>
  <si>
    <t>température affichée 3,2°C et celle verifiée 3,1°C
température du meuble promo affichée 3,4°C et celle verifiée 2,7°C</t>
  </si>
  <si>
    <t>sur la fiche de traçabilité enregistrement erroné des données des produits surgelés (ne correspondant pas aux données du fournisseur) ex: seiche nettoyée, calamar pané</t>
  </si>
  <si>
    <t>le meme employé en poissonnerie assure le service au rayon fleg</t>
  </si>
  <si>
    <t>1/absence d'identification des caisses de poissons par la date de réception
2/étiquette fournisseur du produit ringa est illisible ou endommagée à cause de l’humidité dans la chambre froide ce qui ne permet pas son exposition au linéaire</t>
  </si>
  <si>
    <t>assurer l'identification des caisses de poissons
2/contacter le fournisseur</t>
  </si>
  <si>
    <t>table de travail sale avec des écail de poissons</t>
  </si>
  <si>
    <t>renforcer le nettoyage</t>
  </si>
  <si>
    <t>utilisation du produit deptil mains pour le nettoyage des locaux</t>
  </si>
  <si>
    <t>assurer le respect des produits de N/D</t>
  </si>
  <si>
    <t>Manque d'enregistrement de température du meuble d'exposition ringa</t>
  </si>
  <si>
    <t>assurer l'enregistrement de température du meuble d'exposition ringa</t>
  </si>
  <si>
    <t>CF poissonnerie: présence de rouille au niveau de la fabrique de glace.</t>
  </si>
  <si>
    <t>Traiter la rouille.</t>
  </si>
  <si>
    <t xml:space="preserve">Etat d’usure avancé des charnières au niveau de la table de travail.  </t>
  </si>
  <si>
    <t>Procéder aux réparations nécessaires.</t>
  </si>
  <si>
    <t>température affichée -17°C</t>
  </si>
  <si>
    <t>Fuite d'eau au niveau du poste lave main poissonnerie</t>
  </si>
  <si>
    <t>Fuite d'eau au niveau robinet de la douchette poissonnerie</t>
  </si>
  <si>
    <t>en cours de travaux d'entretien</t>
  </si>
  <si>
    <t>station de nettoyage de poissonnerie fonctionne sans produits car manque de tuyau</t>
  </si>
  <si>
    <t>CF charcuterie/fromage: les étagères sont rouillées.</t>
  </si>
  <si>
    <t>Procéder à un traitement anti rouille.</t>
  </si>
  <si>
    <t>reparer la fuite d'eau</t>
  </si>
  <si>
    <t>reparer la station de N/D</t>
  </si>
  <si>
    <t>Stagnation d'eau au niveau de la plonge boucherie et du labo traiteur</t>
  </si>
  <si>
    <t>revoir l'origine de cette stagnation d'eau</t>
  </si>
  <si>
    <t>CF négative partagée par 3 rayons: présence de givre au niveau du sol de la CF.</t>
  </si>
  <si>
    <t>Dégivrer la CF.</t>
  </si>
  <si>
    <t>assurer une meilleure protection de la pate d'ail et harissa</t>
  </si>
  <si>
    <t>manque de protection de la pate d'ail et harissa</t>
  </si>
  <si>
    <t>meuble d'exposition des salaisons est sale</t>
  </si>
  <si>
    <t>nom du produit illisible sur les étiquettes balance ex: amandes et fèves</t>
  </si>
  <si>
    <t>réparer le thermomètre afficheur</t>
  </si>
  <si>
    <t>La peinture des éléments de stockage des caisses était décollée, présence de traces de rouille à ce niveau.</t>
  </si>
  <si>
    <t xml:space="preserve">thermomètre afficheur du meuble datte non fonctionnel </t>
  </si>
  <si>
    <t>Le revêtement de la CF était fissuré.</t>
  </si>
  <si>
    <t>Procéder a l'entretien à ce niveau.</t>
  </si>
  <si>
    <t>cornière de la chambre froide positive cassée et endommagée</t>
  </si>
  <si>
    <t xml:space="preserve">réparer la cornière </t>
  </si>
  <si>
    <t xml:space="preserve">thermomètre afficheur du meuble yaourt non fonctionnel </t>
  </si>
  <si>
    <t>présence de sacs de café turc à meme le sol</t>
  </si>
  <si>
    <t>eviter le stockage a meme le sol</t>
  </si>
  <si>
    <t>présence de 2 flacons coriandre ducros périmés DLC 20/06/19</t>
  </si>
  <si>
    <t>Renforcer le contrôle de DLC</t>
  </si>
  <si>
    <t>etiquetage non conforme du Flacon safran epices et saveur :manque DLC ET DF</t>
  </si>
  <si>
    <t>Renforcer le contrôle de l'etiquetage</t>
  </si>
  <si>
    <t>etiquetage non conforme d'une boite creme glacée paname  blanc de blanc :manque DLC ET DF</t>
  </si>
  <si>
    <t>La deuxième balance du rayon fleg est non poinçonnée</t>
  </si>
  <si>
    <t>assurer le poinconnage de la deuxieme balance</t>
  </si>
  <si>
    <t>Plusieurs écart techniques n'étaient pas clôturés.</t>
  </si>
  <si>
    <t>Traiter ces écarts.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</si>
</sst>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b/>
      <sz val="18"/>
      <color rgb="FF0070C0"/>
      <name val="Century Gothic"/>
      <family val="2"/>
    </font>
    <font>
      <sz val="11"/>
      <color rgb="FF00000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00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41" fillId="0" borderId="1" xfId="0" applyFont="1" applyBorder="1" applyAlignment="1" applyProtection="1">
      <alignment wrapText="1"/>
      <protection locked="0"/>
    </xf>
    <xf numFmtId="0" fontId="41" fillId="0" borderId="4" xfId="0" applyFont="1" applyBorder="1" applyAlignment="1" applyProtection="1">
      <alignment wrapText="1"/>
      <protection locked="0"/>
    </xf>
    <xf numFmtId="0" fontId="46" fillId="0" borderId="0" xfId="0" applyFont="1" applyAlignment="1">
      <alignment horizontal="left" vertical="center" readingOrder="1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35" fillId="0" borderId="1" xfId="1" applyFont="1" applyBorder="1" applyAlignment="1">
      <alignment horizontal="left" vertical="center" wrapText="1"/>
    </xf>
    <xf numFmtId="0" fontId="35" fillId="0" borderId="1" xfId="1" applyFont="1" applyBorder="1" applyAlignment="1" applyProtection="1">
      <alignment vertical="center" wrapText="1"/>
    </xf>
    <xf numFmtId="165" fontId="37" fillId="0" borderId="1" xfId="0" applyNumberFormat="1" applyFont="1" applyBorder="1" applyAlignment="1" applyProtection="1">
      <alignment horizontal="left"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41" fillId="0" borderId="1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Fill="1" applyBorder="1" applyAlignment="1">
      <alignment wrapText="1"/>
    </xf>
    <xf numFmtId="0" fontId="47" fillId="0" borderId="1" xfId="0" applyFont="1" applyBorder="1" applyAlignment="1" applyProtection="1">
      <alignment wrapText="1"/>
      <protection locked="0"/>
    </xf>
    <xf numFmtId="0" fontId="47" fillId="0" borderId="4" xfId="0" applyFont="1" applyBorder="1" applyAlignment="1" applyProtection="1">
      <alignment wrapText="1"/>
      <protection locked="0"/>
    </xf>
    <xf numFmtId="0" fontId="35" fillId="16" borderId="1" xfId="0" applyFont="1" applyFill="1" applyBorder="1" applyAlignment="1" applyProtection="1">
      <alignment horizontal="left" vertical="center" wrapText="1"/>
      <protection hidden="1"/>
    </xf>
    <xf numFmtId="0" fontId="35" fillId="16" borderId="4" xfId="0" applyFont="1" applyFill="1" applyBorder="1" applyAlignment="1" applyProtection="1">
      <alignment horizontal="left" vertical="center" wrapText="1"/>
      <protection hidden="1"/>
    </xf>
    <xf numFmtId="0" fontId="47" fillId="0" borderId="4" xfId="0" applyFont="1" applyBorder="1" applyProtection="1"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0960"/>
        <c:axId val="1610276064"/>
      </c:barChart>
      <c:catAx>
        <c:axId val="16102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064"/>
        <c:crosses val="autoZero"/>
        <c:auto val="1"/>
        <c:lblAlgn val="ctr"/>
        <c:lblOffset val="100"/>
        <c:noMultiLvlLbl val="0"/>
      </c:catAx>
      <c:valAx>
        <c:axId val="161027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0.9375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1072"/>
        <c:axId val="1620399440"/>
      </c:barChart>
      <c:catAx>
        <c:axId val="16204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399440"/>
        <c:crosses val="autoZero"/>
        <c:auto val="1"/>
        <c:lblAlgn val="ctr"/>
        <c:lblOffset val="100"/>
        <c:noMultiLvlLbl val="0"/>
      </c:catAx>
      <c:valAx>
        <c:axId val="162039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0528"/>
        <c:axId val="1620408688"/>
      </c:barChart>
      <c:catAx>
        <c:axId val="162040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8688"/>
        <c:crosses val="autoZero"/>
        <c:auto val="1"/>
        <c:lblAlgn val="ctr"/>
        <c:lblOffset val="100"/>
        <c:noMultiLvlLbl val="0"/>
      </c:catAx>
      <c:valAx>
        <c:axId val="162040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0.95833333333333337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9776"/>
        <c:axId val="1620405424"/>
      </c:barChart>
      <c:catAx>
        <c:axId val="162040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5424"/>
        <c:crosses val="autoZero"/>
        <c:auto val="1"/>
        <c:lblAlgn val="ctr"/>
        <c:lblOffset val="100"/>
        <c:noMultiLvlLbl val="0"/>
      </c:catAx>
      <c:valAx>
        <c:axId val="162040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0.97222222222222221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4880"/>
        <c:axId val="1620410320"/>
      </c:barChart>
      <c:catAx>
        <c:axId val="162040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320"/>
        <c:crosses val="autoZero"/>
        <c:auto val="1"/>
        <c:lblAlgn val="ctr"/>
        <c:lblOffset val="100"/>
        <c:noMultiLvlLbl val="0"/>
      </c:catAx>
      <c:valAx>
        <c:axId val="162041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792"/>
        <c:axId val="1620402160"/>
      </c:barChart>
      <c:catAx>
        <c:axId val="162040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2160"/>
        <c:crosses val="autoZero"/>
        <c:auto val="1"/>
        <c:lblAlgn val="ctr"/>
        <c:lblOffset val="100"/>
        <c:noMultiLvlLbl val="0"/>
      </c:catAx>
      <c:valAx>
        <c:axId val="162040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0.7991071428571429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2704"/>
        <c:axId val="1620413584"/>
      </c:barChart>
      <c:catAx>
        <c:axId val="162040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3584"/>
        <c:crosses val="autoZero"/>
        <c:auto val="1"/>
        <c:lblAlgn val="ctr"/>
        <c:lblOffset val="100"/>
        <c:noMultiLvlLbl val="0"/>
      </c:catAx>
      <c:valAx>
        <c:axId val="162041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0.8771186440677966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093648"/>
        <c:axId val="1621096912"/>
      </c:barChart>
      <c:catAx>
        <c:axId val="162109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6912"/>
        <c:crosses val="autoZero"/>
        <c:auto val="1"/>
        <c:lblAlgn val="ctr"/>
        <c:lblOffset val="100"/>
        <c:noMultiLvlLbl val="0"/>
      </c:catAx>
      <c:valAx>
        <c:axId val="162109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09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0.83811289346246975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21092560"/>
        <c:axId val="1621088752"/>
        <c:extLst/>
      </c:barChart>
      <c:catAx>
        <c:axId val="1621092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88752"/>
        <c:crosses val="autoZero"/>
        <c:auto val="1"/>
        <c:lblAlgn val="ctr"/>
        <c:lblOffset val="100"/>
        <c:noMultiLvlLbl val="0"/>
      </c:catAx>
      <c:valAx>
        <c:axId val="16210887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2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0.795738888888889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21094192"/>
        <c:axId val="1621099632"/>
        <c:extLst/>
      </c:barChart>
      <c:catAx>
        <c:axId val="162109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9632"/>
        <c:crosses val="autoZero"/>
        <c:auto val="1"/>
        <c:lblAlgn val="ctr"/>
        <c:lblOffset val="100"/>
        <c:noMultiLvlLbl val="0"/>
      </c:catAx>
      <c:valAx>
        <c:axId val="162109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6400"/>
        <c:axId val="1610276608"/>
      </c:barChart>
      <c:catAx>
        <c:axId val="161028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608"/>
        <c:crosses val="autoZero"/>
        <c:auto val="1"/>
        <c:lblAlgn val="ctr"/>
        <c:lblOffset val="100"/>
        <c:noMultiLvlLbl val="0"/>
      </c:catAx>
      <c:valAx>
        <c:axId val="161027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0.89473684210526316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3344"/>
        <c:axId val="1610286944"/>
      </c:barChart>
      <c:catAx>
        <c:axId val="161027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6944"/>
        <c:crosses val="autoZero"/>
        <c:auto val="1"/>
        <c:lblAlgn val="ctr"/>
        <c:lblOffset val="100"/>
        <c:noMultiLvlLbl val="0"/>
      </c:catAx>
      <c:valAx>
        <c:axId val="161028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0.92500000000000004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4976"/>
        <c:axId val="1610284224"/>
      </c:barChart>
      <c:catAx>
        <c:axId val="161027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4224"/>
        <c:crosses val="autoZero"/>
        <c:auto val="1"/>
        <c:lblAlgn val="ctr"/>
        <c:lblOffset val="100"/>
        <c:noMultiLvlLbl val="0"/>
      </c:catAx>
      <c:valAx>
        <c:axId val="161028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0.81578947368421051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5520"/>
        <c:axId val="1610277696"/>
      </c:barChart>
      <c:catAx>
        <c:axId val="161027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7696"/>
        <c:crosses val="autoZero"/>
        <c:auto val="1"/>
        <c:lblAlgn val="ctr"/>
        <c:lblOffset val="100"/>
        <c:noMultiLvlLbl val="0"/>
      </c:catAx>
      <c:valAx>
        <c:axId val="161027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0.94318181818181823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8240"/>
        <c:axId val="1610279328"/>
      </c:barChart>
      <c:catAx>
        <c:axId val="161027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9328"/>
        <c:crosses val="autoZero"/>
        <c:auto val="1"/>
        <c:lblAlgn val="ctr"/>
        <c:lblOffset val="100"/>
        <c:noMultiLvlLbl val="0"/>
      </c:catAx>
      <c:valAx>
        <c:axId val="161027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0.71951219512195119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2592"/>
        <c:axId val="1610283136"/>
      </c:barChart>
      <c:catAx>
        <c:axId val="16102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3136"/>
        <c:crosses val="autoZero"/>
        <c:auto val="1"/>
        <c:lblAlgn val="ctr"/>
        <c:lblOffset val="100"/>
        <c:noMultiLvlLbl val="0"/>
      </c:catAx>
      <c:valAx>
        <c:axId val="161028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5312"/>
        <c:axId val="1620412496"/>
      </c:barChart>
      <c:catAx>
        <c:axId val="161028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2496"/>
        <c:crosses val="autoZero"/>
        <c:auto val="1"/>
        <c:lblAlgn val="ctr"/>
        <c:lblOffset val="100"/>
        <c:noMultiLvlLbl val="0"/>
      </c:catAx>
      <c:valAx>
        <c:axId val="162041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248"/>
        <c:axId val="1620410864"/>
      </c:barChart>
      <c:catAx>
        <c:axId val="162040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864"/>
        <c:crosses val="autoZero"/>
        <c:auto val="1"/>
        <c:lblAlgn val="ctr"/>
        <c:lblOffset val="100"/>
        <c:noMultiLvlLbl val="0"/>
      </c:catAx>
      <c:valAx>
        <c:axId val="162041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92" zoomScaleSheetLayoutView="100" workbookViewId="0">
      <selection activeCell="A102" sqref="A102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8" t="s">
        <v>275</v>
      </c>
      <c r="B18" s="368"/>
      <c r="C18" s="368"/>
      <c r="D18" s="369" t="s">
        <v>468</v>
      </c>
      <c r="E18" s="369"/>
      <c r="F18" s="369"/>
      <c r="G18" s="369"/>
      <c r="H18" s="369"/>
      <c r="I18" s="369"/>
      <c r="J18" s="369"/>
      <c r="K18" s="369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70" t="s">
        <v>276</v>
      </c>
      <c r="B21" s="370"/>
      <c r="C21" s="370"/>
      <c r="D21" s="370"/>
      <c r="E21" s="370"/>
      <c r="F21" s="370"/>
      <c r="G21" s="370"/>
      <c r="H21" s="370"/>
      <c r="I21" s="370"/>
      <c r="J21" s="370"/>
      <c r="K21" s="370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64" t="s">
        <v>278</v>
      </c>
      <c r="C23" s="364"/>
      <c r="D23" s="42"/>
      <c r="E23" s="42"/>
      <c r="F23" s="42"/>
      <c r="G23" s="42"/>
      <c r="H23" s="42"/>
      <c r="I23" s="42"/>
      <c r="J23" t="str">
        <f>D18</f>
        <v>MEDINA JADIDA</v>
      </c>
    </row>
    <row r="24" spans="1:11" ht="33" customHeight="1" x14ac:dyDescent="0.25">
      <c r="A24" s="50" t="s">
        <v>279</v>
      </c>
      <c r="B24" s="366">
        <f>AVERAGE('A3 Exploitation'!D719,'A3 Technique'!D215)</f>
        <v>0.83811289346246975</v>
      </c>
      <c r="C24" s="366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6" t="e">
        <f>AVERAGE('A4 Exploitation'!D719,'A4 Technique'!D215)</f>
        <v>#DIV/0!</v>
      </c>
      <c r="C25" s="366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64" t="s">
        <v>281</v>
      </c>
      <c r="C29" s="364"/>
      <c r="D29" s="42"/>
      <c r="E29" s="42"/>
      <c r="F29" s="42"/>
      <c r="G29" s="42"/>
      <c r="H29" s="42"/>
      <c r="I29" s="42"/>
      <c r="J29" t="str">
        <f>D18</f>
        <v>MEDINA JADIDA</v>
      </c>
    </row>
    <row r="30" spans="1:11" ht="33" customHeight="1" x14ac:dyDescent="0.25">
      <c r="A30" s="50" t="s">
        <v>279</v>
      </c>
      <c r="B30" s="366">
        <f>'A3 Exploitation'!D719</f>
        <v>0.8771186440677966</v>
      </c>
      <c r="C30" s="366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6" t="e">
        <f>'A4 Exploitation'!D719</f>
        <v>#DIV/0!</v>
      </c>
      <c r="C31" s="366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7" t="s">
        <v>282</v>
      </c>
      <c r="C34" s="367"/>
      <c r="D34" s="42"/>
      <c r="E34" s="42"/>
      <c r="F34" s="42"/>
      <c r="G34" s="42"/>
      <c r="H34" s="42"/>
      <c r="I34" s="42"/>
      <c r="J34" t="str">
        <f>D18</f>
        <v>MEDINA JADIDA</v>
      </c>
    </row>
    <row r="35" spans="1:10" ht="33" customHeight="1" x14ac:dyDescent="0.25">
      <c r="A35" s="50" t="s">
        <v>279</v>
      </c>
      <c r="B35" s="366">
        <f>AVERAGE('A3 Exploitation'!D717, 'A3 Technique'!D213)</f>
        <v>0.795738888888889</v>
      </c>
      <c r="C35" s="366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6" t="e">
        <f>AVERAGE('A4 Exploitation'!D717, 'A4 Technique'!D213)</f>
        <v>#DIV/0!</v>
      </c>
      <c r="C36" s="366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64" t="s">
        <v>283</v>
      </c>
      <c r="C39" s="364"/>
      <c r="D39" s="42"/>
      <c r="E39" s="42"/>
      <c r="F39" s="42"/>
      <c r="G39" s="42"/>
      <c r="H39" s="42"/>
      <c r="I39" s="42"/>
      <c r="J39" t="str">
        <f>D18</f>
        <v>MEDINA JADIDA</v>
      </c>
    </row>
    <row r="40" spans="1:10" ht="33" customHeight="1" x14ac:dyDescent="0.25">
      <c r="A40" s="50" t="s">
        <v>279</v>
      </c>
      <c r="B40" s="363">
        <f>'A3 Exploitation'!D48</f>
        <v>1</v>
      </c>
      <c r="C40" s="363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3" t="e">
        <f>'A4 Exploitation'!D48</f>
        <v>#DIV/0!</v>
      </c>
      <c r="C41" s="363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64" t="s">
        <v>284</v>
      </c>
      <c r="C44" s="364"/>
      <c r="D44" s="42"/>
      <c r="E44" s="42"/>
      <c r="F44" s="42"/>
      <c r="G44" s="42"/>
      <c r="H44" s="42"/>
      <c r="I44" s="42"/>
      <c r="J44" t="str">
        <f>D18</f>
        <v>MEDINA JADIDA</v>
      </c>
    </row>
    <row r="45" spans="1:10" ht="33" customHeight="1" x14ac:dyDescent="0.25">
      <c r="A45" s="50" t="s">
        <v>279</v>
      </c>
      <c r="B45" s="363" t="e">
        <f>'A3 Exploitation'!D129</f>
        <v>#DIV/0!</v>
      </c>
      <c r="C45" s="363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3" t="e">
        <f>'A4 Exploitation'!D129</f>
        <v>#DIV/0!</v>
      </c>
      <c r="C46" s="363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64" t="s">
        <v>444</v>
      </c>
      <c r="C49" s="364"/>
      <c r="D49" s="42"/>
      <c r="E49" s="42"/>
      <c r="F49" s="42"/>
      <c r="G49" s="42"/>
      <c r="H49" s="42"/>
      <c r="I49" s="42"/>
      <c r="J49" t="str">
        <f>D18</f>
        <v>MEDINA JADIDA</v>
      </c>
    </row>
    <row r="50" spans="1:10" ht="33" customHeight="1" x14ac:dyDescent="0.25">
      <c r="A50" s="50" t="s">
        <v>279</v>
      </c>
      <c r="B50" s="363">
        <f>'A3 Exploitation'!D183</f>
        <v>0.89473684210526316</v>
      </c>
      <c r="C50" s="363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3" t="e">
        <f>'A4 Exploitation'!D183</f>
        <v>#DIV/0!</v>
      </c>
      <c r="C51" s="363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64" t="s">
        <v>445</v>
      </c>
      <c r="C54" s="364"/>
      <c r="D54" s="42"/>
      <c r="E54" s="42"/>
      <c r="F54" s="42"/>
      <c r="G54" s="42"/>
      <c r="H54" s="42"/>
      <c r="I54" s="42"/>
      <c r="J54" t="str">
        <f>D18</f>
        <v>MEDINA JADIDA</v>
      </c>
    </row>
    <row r="55" spans="1:10" ht="33" customHeight="1" x14ac:dyDescent="0.25">
      <c r="A55" s="50" t="s">
        <v>279</v>
      </c>
      <c r="B55" s="363">
        <f>'A3 Exploitation'!D245</f>
        <v>0.92500000000000004</v>
      </c>
      <c r="C55" s="363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3" t="e">
        <f>'A4 Exploitation'!D245</f>
        <v>#DIV/0!</v>
      </c>
      <c r="C56" s="363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64" t="s">
        <v>446</v>
      </c>
      <c r="C59" s="364"/>
      <c r="D59" s="42"/>
      <c r="E59" s="42"/>
      <c r="F59" s="42"/>
      <c r="G59" s="42"/>
      <c r="H59" s="42"/>
      <c r="I59" s="42"/>
      <c r="J59" t="str">
        <f>D18</f>
        <v>MEDINA JADIDA</v>
      </c>
    </row>
    <row r="60" spans="1:10" ht="33" customHeight="1" x14ac:dyDescent="0.25">
      <c r="A60" s="50" t="s">
        <v>279</v>
      </c>
      <c r="B60" s="363">
        <f>'A3 Exploitation'!D300</f>
        <v>0.81578947368421051</v>
      </c>
      <c r="C60" s="363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3" t="e">
        <f>'A4 Exploitation'!D300</f>
        <v>#DIV/0!</v>
      </c>
      <c r="C61" s="363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64" t="s">
        <v>447</v>
      </c>
      <c r="C64" s="364"/>
      <c r="D64" s="42"/>
      <c r="E64" s="42"/>
      <c r="F64" s="42"/>
      <c r="G64" s="42"/>
      <c r="H64" s="42"/>
      <c r="I64" s="42"/>
      <c r="J64" t="str">
        <f>D18</f>
        <v>MEDINA JADIDA</v>
      </c>
    </row>
    <row r="65" spans="1:10" ht="33" customHeight="1" x14ac:dyDescent="0.25">
      <c r="A65" s="50" t="s">
        <v>279</v>
      </c>
      <c r="B65" s="363">
        <f>'A3 Exploitation'!D366</f>
        <v>0.94318181818181823</v>
      </c>
      <c r="C65" s="363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3" t="e">
        <f>'A4 Exploitation'!D366</f>
        <v>#DIV/0!</v>
      </c>
      <c r="C66" s="363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64" t="s">
        <v>448</v>
      </c>
      <c r="C69" s="364"/>
      <c r="D69" s="42"/>
      <c r="E69" s="42"/>
      <c r="F69" s="42"/>
      <c r="G69" s="42"/>
      <c r="H69" s="42"/>
      <c r="I69" s="42"/>
      <c r="J69" t="str">
        <f>D18</f>
        <v>MEDINA JADIDA</v>
      </c>
    </row>
    <row r="70" spans="1:10" ht="33" customHeight="1" x14ac:dyDescent="0.25">
      <c r="A70" s="50" t="s">
        <v>279</v>
      </c>
      <c r="B70" s="363">
        <f>'A3 Exploitation'!D424</f>
        <v>0.71951219512195119</v>
      </c>
      <c r="C70" s="363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3" t="e">
        <f>'A4 Exploitation'!D424</f>
        <v>#DIV/0!</v>
      </c>
      <c r="C71" s="363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64" t="s">
        <v>449</v>
      </c>
      <c r="C74" s="364"/>
      <c r="D74" s="42"/>
      <c r="E74" s="42"/>
      <c r="F74" s="42"/>
      <c r="G74" s="42"/>
      <c r="H74" s="42"/>
      <c r="I74" s="42"/>
      <c r="J74" t="str">
        <f>D18</f>
        <v>MEDINA JADIDA</v>
      </c>
    </row>
    <row r="75" spans="1:10" ht="33" customHeight="1" x14ac:dyDescent="0.25">
      <c r="A75" s="50" t="s">
        <v>279</v>
      </c>
      <c r="B75" s="363">
        <f>'A3 Exploitation'!D471</f>
        <v>1</v>
      </c>
      <c r="C75" s="363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3" t="e">
        <f>'A4 Exploitation'!D471</f>
        <v>#DIV/0!</v>
      </c>
      <c r="C76" s="363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64" t="s">
        <v>450</v>
      </c>
      <c r="C79" s="364"/>
      <c r="D79" s="42"/>
      <c r="E79" s="42"/>
      <c r="F79" s="42"/>
      <c r="G79" s="42"/>
      <c r="H79" s="42"/>
      <c r="I79" s="42"/>
      <c r="J79" t="str">
        <f>D18</f>
        <v>MEDINA JADIDA</v>
      </c>
    </row>
    <row r="80" spans="1:10" ht="33" customHeight="1" x14ac:dyDescent="0.25">
      <c r="A80" s="50" t="s">
        <v>279</v>
      </c>
      <c r="B80" s="363" t="e">
        <f>'A3 Exploitation'!D517</f>
        <v>#DIV/0!</v>
      </c>
      <c r="C80" s="363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3" t="e">
        <f>'A4 Exploitation'!D517</f>
        <v>#DIV/0!</v>
      </c>
      <c r="C81" s="363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64" t="s">
        <v>451</v>
      </c>
      <c r="C84" s="364"/>
      <c r="D84" s="42"/>
      <c r="E84" s="42"/>
      <c r="F84" s="42"/>
      <c r="G84" s="42"/>
      <c r="H84" s="42"/>
      <c r="I84" s="42"/>
      <c r="J84" t="str">
        <f>D18</f>
        <v>MEDINA JADIDA</v>
      </c>
    </row>
    <row r="85" spans="1:10" ht="33" customHeight="1" x14ac:dyDescent="0.25">
      <c r="A85" s="50" t="s">
        <v>279</v>
      </c>
      <c r="B85" s="363">
        <f>'A3 Exploitation'!D560</f>
        <v>0.9375</v>
      </c>
      <c r="C85" s="363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3" t="e">
        <f>'A4 Exploitation'!D560</f>
        <v>#DIV/0!</v>
      </c>
      <c r="C86" s="363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64" t="s">
        <v>285</v>
      </c>
      <c r="C89" s="364"/>
      <c r="D89" s="42"/>
      <c r="E89" s="42"/>
      <c r="F89" s="42"/>
      <c r="G89" s="42"/>
      <c r="H89" s="42"/>
      <c r="I89" s="42"/>
      <c r="J89" t="str">
        <f>D18</f>
        <v>MEDINA JADIDA</v>
      </c>
    </row>
    <row r="90" spans="1:10" ht="33" customHeight="1" x14ac:dyDescent="0.25">
      <c r="A90" s="50" t="s">
        <v>279</v>
      </c>
      <c r="B90" s="363">
        <f>'A3 Exploitation'!D600</f>
        <v>0.5</v>
      </c>
      <c r="C90" s="363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3" t="e">
        <f>'A4 Exploitation'!D600</f>
        <v>#DIV/0!</v>
      </c>
      <c r="C91" s="363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64" t="s">
        <v>286</v>
      </c>
      <c r="C94" s="364"/>
      <c r="D94" s="42"/>
      <c r="E94" s="42"/>
      <c r="F94" s="42"/>
      <c r="G94" s="42"/>
      <c r="H94" s="42"/>
      <c r="I94" s="42"/>
      <c r="J94" t="str">
        <f>D18</f>
        <v>MEDINA JADIDA</v>
      </c>
    </row>
    <row r="95" spans="1:10" ht="33" customHeight="1" x14ac:dyDescent="0.25">
      <c r="A95" s="50" t="s">
        <v>279</v>
      </c>
      <c r="B95" s="363">
        <f>'A3 Exploitation'!D662</f>
        <v>0.95833333333333337</v>
      </c>
      <c r="C95" s="363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3" t="e">
        <f>'A4 Exploitation'!D662</f>
        <v>#DIV/0!</v>
      </c>
      <c r="C96" s="363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5"/>
      <c r="C99" s="365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64" t="s">
        <v>452</v>
      </c>
      <c r="C100" s="364"/>
      <c r="D100" s="42"/>
      <c r="E100" s="42"/>
      <c r="F100" s="42"/>
      <c r="G100" s="42"/>
      <c r="H100" s="42"/>
      <c r="I100" s="42"/>
      <c r="J100" t="str">
        <f>D18</f>
        <v>MEDINA JADIDA</v>
      </c>
    </row>
    <row r="101" spans="1:10" ht="33" customHeight="1" x14ac:dyDescent="0.25">
      <c r="A101" s="50" t="s">
        <v>279</v>
      </c>
      <c r="B101" s="363">
        <f>'A3 Exploitation'!D691</f>
        <v>0.97222222222222221</v>
      </c>
      <c r="C101" s="363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3" t="e">
        <f>'A4 Exploitation'!D691</f>
        <v>#DIV/0!</v>
      </c>
      <c r="C102" s="363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64" t="s">
        <v>453</v>
      </c>
      <c r="C105" s="364"/>
      <c r="J105" t="str">
        <f>D18</f>
        <v>MEDINA JADIDA</v>
      </c>
    </row>
    <row r="106" spans="1:10" ht="33" customHeight="1" x14ac:dyDescent="0.25">
      <c r="A106" s="50" t="s">
        <v>279</v>
      </c>
      <c r="B106" s="363">
        <f>'A3 Exploitation'!D715</f>
        <v>1</v>
      </c>
      <c r="C106" s="363"/>
    </row>
    <row r="107" spans="1:10" ht="33" customHeight="1" x14ac:dyDescent="0.25">
      <c r="A107" s="50" t="s">
        <v>280</v>
      </c>
      <c r="B107" s="363" t="e">
        <f>'A4 Exploitation'!D715</f>
        <v>#DIV/0!</v>
      </c>
      <c r="C107" s="363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64" t="s">
        <v>287</v>
      </c>
      <c r="C110" s="364"/>
      <c r="J110" t="str">
        <f>D18</f>
        <v>MEDINA JADIDA</v>
      </c>
    </row>
    <row r="111" spans="1:10" ht="33" customHeight="1" x14ac:dyDescent="0.25">
      <c r="A111" s="50" t="s">
        <v>279</v>
      </c>
      <c r="B111" s="363">
        <f>'A3 Technique'!D215</f>
        <v>0.7991071428571429</v>
      </c>
      <c r="C111" s="363"/>
    </row>
    <row r="112" spans="1:10" ht="33" customHeight="1" x14ac:dyDescent="0.25">
      <c r="A112" s="50" t="s">
        <v>280</v>
      </c>
      <c r="B112" s="363" t="e">
        <f>'A4 Technique'!D215</f>
        <v>#DIV/0!</v>
      </c>
      <c r="C112" s="363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69" zoomScaleNormal="100" zoomScaleSheetLayoutView="69" workbookViewId="0">
      <selection activeCell="D515" sqref="D51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51"/>
      <c r="E1" s="451"/>
      <c r="F1" s="451"/>
      <c r="G1" s="451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52" t="s">
        <v>149</v>
      </c>
      <c r="B7" s="452"/>
      <c r="C7" s="452"/>
      <c r="D7" s="452"/>
      <c r="E7" s="452"/>
      <c r="F7" s="452"/>
      <c r="G7" s="93"/>
    </row>
    <row r="8" spans="1:7" ht="22.5" x14ac:dyDescent="0.45">
      <c r="A8" s="453" t="str">
        <f>'Page de garde'!D18</f>
        <v>MEDINA JADIDA</v>
      </c>
      <c r="B8" s="453"/>
      <c r="C8" s="453"/>
      <c r="D8" s="453"/>
      <c r="E8" s="453"/>
      <c r="F8" s="453"/>
      <c r="G8" s="93"/>
    </row>
    <row r="9" spans="1:7" ht="22.5" x14ac:dyDescent="0.45">
      <c r="A9" s="94" t="s">
        <v>39</v>
      </c>
      <c r="B9" s="454" t="s">
        <v>466</v>
      </c>
      <c r="C9" s="454"/>
      <c r="D9" s="454"/>
      <c r="E9" s="454"/>
      <c r="F9" s="454"/>
      <c r="G9" s="93"/>
    </row>
    <row r="10" spans="1:7" ht="22.5" x14ac:dyDescent="0.45">
      <c r="A10" s="95" t="s">
        <v>41</v>
      </c>
      <c r="B10" s="455" t="s">
        <v>469</v>
      </c>
      <c r="C10" s="455"/>
      <c r="D10" s="455"/>
      <c r="E10" s="455"/>
      <c r="F10" s="455"/>
      <c r="G10" s="93"/>
    </row>
    <row r="11" spans="1:7" ht="22.5" x14ac:dyDescent="0.45">
      <c r="A11" s="94" t="s">
        <v>40</v>
      </c>
      <c r="B11" s="456">
        <v>43668</v>
      </c>
      <c r="C11" s="456"/>
      <c r="D11" s="456"/>
      <c r="E11" s="456"/>
      <c r="F11" s="456"/>
      <c r="G11" s="93"/>
    </row>
    <row r="12" spans="1:7" ht="22.5" x14ac:dyDescent="0.45">
      <c r="A12" s="94" t="s">
        <v>198</v>
      </c>
      <c r="B12" s="457">
        <f>D719</f>
        <v>0.8771186440677966</v>
      </c>
      <c r="C12" s="457"/>
      <c r="D12" s="457"/>
      <c r="E12" s="457"/>
      <c r="F12" s="457"/>
      <c r="G12" s="93"/>
    </row>
    <row r="13" spans="1:7" ht="22.5" x14ac:dyDescent="0.45">
      <c r="A13" s="92"/>
      <c r="B13" s="90"/>
      <c r="C13" s="90"/>
      <c r="D13" s="451"/>
      <c r="E13" s="451"/>
      <c r="F13" s="451"/>
      <c r="G13" s="451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43668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7" t="s">
        <v>28</v>
      </c>
      <c r="B17" s="379" t="s">
        <v>29</v>
      </c>
      <c r="C17" s="379"/>
      <c r="D17" s="379" t="s">
        <v>42</v>
      </c>
      <c r="E17" s="380" t="s">
        <v>264</v>
      </c>
      <c r="F17" s="380" t="s">
        <v>294</v>
      </c>
      <c r="G17" s="96"/>
    </row>
    <row r="18" spans="1:8" ht="16.5" customHeight="1" x14ac:dyDescent="0.4">
      <c r="A18" s="377"/>
      <c r="B18" s="100" t="s">
        <v>32</v>
      </c>
      <c r="C18" s="100" t="s">
        <v>31</v>
      </c>
      <c r="D18" s="379"/>
      <c r="E18" s="380"/>
      <c r="F18" s="380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5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26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36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410"/>
      <c r="B49" s="410"/>
      <c r="C49" s="410"/>
      <c r="D49" s="410"/>
      <c r="E49" s="410"/>
      <c r="F49" s="410"/>
      <c r="G49" s="410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43668</v>
      </c>
      <c r="B51" s="96"/>
      <c r="C51" s="96"/>
      <c r="D51" s="96"/>
      <c r="E51" s="90"/>
      <c r="F51" s="96"/>
      <c r="G51" s="96"/>
    </row>
    <row r="52" spans="1:7" ht="21" x14ac:dyDescent="0.4">
      <c r="A52" s="377" t="s">
        <v>28</v>
      </c>
      <c r="B52" s="379" t="s">
        <v>29</v>
      </c>
      <c r="C52" s="379"/>
      <c r="D52" s="379" t="s">
        <v>42</v>
      </c>
      <c r="E52" s="380" t="s">
        <v>264</v>
      </c>
      <c r="F52" s="380" t="s">
        <v>295</v>
      </c>
      <c r="G52" s="96"/>
    </row>
    <row r="53" spans="1:7" ht="21" x14ac:dyDescent="0.4">
      <c r="A53" s="377"/>
      <c r="B53" s="100" t="s">
        <v>32</v>
      </c>
      <c r="C53" s="100" t="s">
        <v>31</v>
      </c>
      <c r="D53" s="379"/>
      <c r="E53" s="380"/>
      <c r="F53" s="380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8"/>
      <c r="B64" s="449"/>
      <c r="C64" s="449"/>
      <c r="D64" s="449"/>
      <c r="E64" s="449"/>
      <c r="F64" s="449"/>
      <c r="G64" s="449"/>
    </row>
    <row r="65" spans="1:7" ht="43.5" customHeight="1" x14ac:dyDescent="0.4">
      <c r="A65" s="444" t="s">
        <v>341</v>
      </c>
      <c r="B65" s="444"/>
      <c r="C65" s="444"/>
      <c r="D65" s="444"/>
      <c r="E65" s="444"/>
      <c r="F65" s="444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8"/>
      <c r="B83" s="428"/>
      <c r="C83" s="428"/>
      <c r="D83" s="428"/>
      <c r="E83" s="428"/>
      <c r="F83" s="428"/>
      <c r="G83" s="428"/>
    </row>
    <row r="84" spans="1:7" ht="45" customHeight="1" x14ac:dyDescent="0.45">
      <c r="A84" s="450" t="s">
        <v>342</v>
      </c>
      <c r="B84" s="450"/>
      <c r="C84" s="450"/>
      <c r="D84" s="450"/>
      <c r="E84" s="450"/>
      <c r="F84" s="450"/>
      <c r="G84" s="96"/>
    </row>
    <row r="85" spans="1:7" ht="21" x14ac:dyDescent="0.4">
      <c r="A85" s="277" t="s">
        <v>327</v>
      </c>
      <c r="B85" s="49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49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49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49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49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49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49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49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492" t="s">
        <v>30</v>
      </c>
      <c r="C93" s="140" t="str">
        <f>IF(B93=0, -5, "0")</f>
        <v>0</v>
      </c>
      <c r="D93" s="105"/>
      <c r="E93" s="105"/>
      <c r="F93" s="209"/>
      <c r="G93" s="96"/>
    </row>
    <row r="94" spans="1:7" ht="21" x14ac:dyDescent="0.4">
      <c r="A94" s="139" t="s">
        <v>324</v>
      </c>
      <c r="B94" s="49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49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49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49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49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492" t="s">
        <v>30</v>
      </c>
      <c r="C99" s="118" t="str">
        <f>IF(B99=0, -10, "0")</f>
        <v>0</v>
      </c>
      <c r="D99" s="354"/>
      <c r="E99" s="106"/>
      <c r="F99" s="209"/>
      <c r="G99" s="96"/>
    </row>
    <row r="100" spans="1:7" ht="57" customHeight="1" x14ac:dyDescent="0.4">
      <c r="A100" s="173" t="s">
        <v>314</v>
      </c>
      <c r="B100" s="49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6"/>
      <c r="B101" s="437"/>
      <c r="C101" s="437"/>
      <c r="D101" s="437"/>
      <c r="E101" s="437"/>
      <c r="F101" s="443"/>
      <c r="G101" s="96"/>
    </row>
    <row r="102" spans="1:7" ht="46.5" customHeight="1" x14ac:dyDescent="0.4">
      <c r="A102" s="444" t="s">
        <v>343</v>
      </c>
      <c r="B102" s="444"/>
      <c r="C102" s="444"/>
      <c r="D102" s="444"/>
      <c r="E102" s="444"/>
      <c r="F102" s="444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35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6"/>
      <c r="B109" s="437"/>
      <c r="C109" s="437"/>
      <c r="D109" s="437"/>
      <c r="E109" s="437"/>
      <c r="F109" s="443"/>
      <c r="G109" s="96"/>
    </row>
    <row r="110" spans="1:7" ht="39.75" customHeight="1" x14ac:dyDescent="0.4">
      <c r="A110" s="444" t="s">
        <v>375</v>
      </c>
      <c r="B110" s="444"/>
      <c r="C110" s="444"/>
      <c r="D110" s="444"/>
      <c r="E110" s="444"/>
      <c r="F110" s="444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7"/>
      <c r="B118" s="437"/>
      <c r="C118" s="437"/>
      <c r="D118" s="437"/>
      <c r="E118" s="437"/>
      <c r="F118" s="437"/>
      <c r="G118" s="96"/>
    </row>
    <row r="119" spans="1:7" ht="22.5" x14ac:dyDescent="0.4">
      <c r="A119" s="444" t="s">
        <v>304</v>
      </c>
      <c r="B119" s="444"/>
      <c r="C119" s="444"/>
      <c r="D119" s="444"/>
      <c r="E119" s="444"/>
      <c r="F119" s="444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252" t="s">
        <v>30</v>
      </c>
      <c r="C127" s="137"/>
      <c r="D127" s="319"/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45"/>
      <c r="B130" s="445"/>
      <c r="C130" s="445"/>
      <c r="D130" s="445"/>
      <c r="E130" s="445"/>
      <c r="F130" s="445"/>
      <c r="G130" s="96"/>
    </row>
    <row r="131" spans="1:16384" ht="22.5" customHeight="1" x14ac:dyDescent="0.4">
      <c r="A131" s="446" t="s">
        <v>404</v>
      </c>
      <c r="B131" s="446"/>
      <c r="C131" s="446"/>
      <c r="D131" s="446"/>
      <c r="E131" s="446"/>
      <c r="F131" s="446"/>
      <c r="G131" s="96"/>
    </row>
    <row r="132" spans="1:16384" ht="22.5" customHeight="1" x14ac:dyDescent="0.4">
      <c r="A132" s="447"/>
      <c r="B132" s="447"/>
      <c r="C132" s="447"/>
      <c r="D132" s="447"/>
      <c r="E132" s="447"/>
      <c r="F132" s="447"/>
      <c r="G132" s="96"/>
    </row>
    <row r="133" spans="1:16384" s="258" customFormat="1" ht="22.5" customHeight="1" x14ac:dyDescent="0.25">
      <c r="A133" s="377" t="s">
        <v>28</v>
      </c>
      <c r="B133" s="379" t="s">
        <v>29</v>
      </c>
      <c r="C133" s="379"/>
      <c r="D133" s="379" t="s">
        <v>42</v>
      </c>
      <c r="E133" s="380" t="s">
        <v>264</v>
      </c>
      <c r="F133" s="380" t="s">
        <v>295</v>
      </c>
    </row>
    <row r="134" spans="1:16384" s="258" customFormat="1" ht="22.5" customHeight="1" x14ac:dyDescent="0.25">
      <c r="A134" s="377"/>
      <c r="B134" s="100" t="s">
        <v>32</v>
      </c>
      <c r="C134" s="100" t="s">
        <v>31</v>
      </c>
      <c r="D134" s="379"/>
      <c r="E134" s="380"/>
      <c r="F134" s="380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8" t="s">
        <v>441</v>
      </c>
      <c r="B137" s="438"/>
      <c r="C137" s="438"/>
      <c r="D137" s="438"/>
      <c r="E137" s="438"/>
      <c r="F137" s="438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63" x14ac:dyDescent="0.4">
      <c r="A141" s="107" t="s">
        <v>357</v>
      </c>
      <c r="B141" s="104">
        <v>0</v>
      </c>
      <c r="C141" s="107"/>
      <c r="D141" s="107" t="s">
        <v>481</v>
      </c>
      <c r="E141" s="107" t="s">
        <v>482</v>
      </c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35" t="s">
        <v>340</v>
      </c>
      <c r="B144" s="435"/>
      <c r="C144" s="435"/>
      <c r="D144" s="435"/>
      <c r="E144" s="435"/>
      <c r="F144" s="435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42" x14ac:dyDescent="0.4">
      <c r="A146" s="107" t="s">
        <v>401</v>
      </c>
      <c r="B146" s="252">
        <v>1</v>
      </c>
      <c r="C146" s="107"/>
      <c r="D146" s="107" t="s">
        <v>476</v>
      </c>
      <c r="E146" s="107" t="s">
        <v>477</v>
      </c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84" x14ac:dyDescent="0.4">
      <c r="A151" s="107" t="s">
        <v>331</v>
      </c>
      <c r="B151" s="252">
        <v>0</v>
      </c>
      <c r="C151" s="107"/>
      <c r="D151" s="107" t="s">
        <v>483</v>
      </c>
      <c r="E151" s="107" t="s">
        <v>480</v>
      </c>
      <c r="F151" s="209"/>
      <c r="G151" s="96"/>
    </row>
    <row r="152" spans="1:7" ht="63" x14ac:dyDescent="0.4">
      <c r="A152" s="224" t="s">
        <v>358</v>
      </c>
      <c r="B152" s="252">
        <v>1</v>
      </c>
      <c r="C152" s="118" t="str">
        <f>IF(B152=0, -10, "0")</f>
        <v>0</v>
      </c>
      <c r="D152" s="107" t="s">
        <v>484</v>
      </c>
      <c r="E152" s="107" t="s">
        <v>485</v>
      </c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6"/>
      <c r="B161" s="437"/>
      <c r="C161" s="437"/>
      <c r="D161" s="437"/>
      <c r="E161" s="437"/>
      <c r="F161" s="437"/>
      <c r="G161" s="96"/>
    </row>
    <row r="162" spans="1:7" ht="32.25" customHeight="1" x14ac:dyDescent="0.4">
      <c r="A162" s="438" t="s">
        <v>442</v>
      </c>
      <c r="B162" s="438"/>
      <c r="C162" s="438"/>
      <c r="D162" s="438"/>
      <c r="E162" s="438"/>
      <c r="F162" s="438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63" x14ac:dyDescent="0.4">
      <c r="A168" s="107" t="s">
        <v>390</v>
      </c>
      <c r="B168" s="104">
        <v>0</v>
      </c>
      <c r="C168" s="107"/>
      <c r="D168" s="107" t="s">
        <v>478</v>
      </c>
      <c r="E168" s="106" t="s">
        <v>479</v>
      </c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9"/>
      <c r="B172" s="440"/>
      <c r="C172" s="440"/>
      <c r="D172" s="440"/>
      <c r="E172" s="440"/>
      <c r="F172" s="440"/>
      <c r="G172" s="96"/>
    </row>
    <row r="173" spans="1:7" ht="32.25" customHeight="1" x14ac:dyDescent="0.4">
      <c r="A173" s="438" t="s">
        <v>304</v>
      </c>
      <c r="B173" s="438"/>
      <c r="C173" s="438"/>
      <c r="D173" s="438"/>
      <c r="E173" s="438"/>
      <c r="F173" s="438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v>2</v>
      </c>
      <c r="C181" s="103"/>
      <c r="D181" s="319">
        <v>1</v>
      </c>
      <c r="E181" s="353"/>
      <c r="F181" s="353"/>
      <c r="G181" s="96"/>
    </row>
    <row r="182" spans="1:7" ht="22.5" x14ac:dyDescent="0.4">
      <c r="A182" s="231" t="s">
        <v>418</v>
      </c>
      <c r="B182" s="441"/>
      <c r="C182" s="442"/>
      <c r="D182" s="243">
        <f>SUM(B145:C160,B174:C181,B163:C171,B138:C142)</f>
        <v>68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0.89473684210526316</v>
      </c>
      <c r="E183" s="90"/>
      <c r="F183" s="96"/>
      <c r="G183" s="96"/>
    </row>
    <row r="184" spans="1:7" ht="21" x14ac:dyDescent="0.4">
      <c r="A184" s="434"/>
      <c r="B184" s="434"/>
      <c r="C184" s="434"/>
      <c r="D184" s="434"/>
      <c r="E184" s="434"/>
      <c r="F184" s="434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43668</v>
      </c>
      <c r="B186" s="96"/>
      <c r="C186" s="96"/>
      <c r="D186" s="96"/>
      <c r="E186" s="90"/>
      <c r="F186" s="96"/>
      <c r="G186" s="96"/>
    </row>
    <row r="187" spans="1:7" ht="21" x14ac:dyDescent="0.4">
      <c r="A187" s="377" t="s">
        <v>28</v>
      </c>
      <c r="B187" s="379" t="s">
        <v>29</v>
      </c>
      <c r="C187" s="379"/>
      <c r="D187" s="379" t="s">
        <v>42</v>
      </c>
      <c r="E187" s="380" t="s">
        <v>264</v>
      </c>
      <c r="F187" s="380" t="s">
        <v>295</v>
      </c>
      <c r="G187" s="96"/>
    </row>
    <row r="188" spans="1:7" ht="21" x14ac:dyDescent="0.4">
      <c r="A188" s="377"/>
      <c r="B188" s="100" t="s">
        <v>32</v>
      </c>
      <c r="C188" s="100" t="s">
        <v>31</v>
      </c>
      <c r="D188" s="379"/>
      <c r="E188" s="380"/>
      <c r="F188" s="380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84" x14ac:dyDescent="0.4">
      <c r="A196" s="130" t="s">
        <v>133</v>
      </c>
      <c r="B196" s="104">
        <v>0</v>
      </c>
      <c r="C196" s="104"/>
      <c r="D196" s="119" t="s">
        <v>488</v>
      </c>
      <c r="E196" s="119" t="s">
        <v>489</v>
      </c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84" t="s">
        <v>34</v>
      </c>
      <c r="B199" s="385"/>
      <c r="C199" s="386"/>
      <c r="D199" s="108">
        <f>SUM(B191:C198)</f>
        <v>14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0.875</v>
      </c>
      <c r="E200" s="90"/>
      <c r="F200" s="96"/>
      <c r="G200" s="96"/>
    </row>
    <row r="201" spans="1:7" ht="21" x14ac:dyDescent="0.4">
      <c r="A201" s="410"/>
      <c r="B201" s="410"/>
      <c r="C201" s="410"/>
      <c r="D201" s="410"/>
      <c r="E201" s="410"/>
      <c r="F201" s="410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75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 t="s">
        <v>494</v>
      </c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84" t="s">
        <v>34</v>
      </c>
      <c r="B223" s="385"/>
      <c r="C223" s="386"/>
      <c r="D223" s="123">
        <f>SUM(B203:C222)</f>
        <v>38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1</v>
      </c>
      <c r="E224" s="90"/>
      <c r="F224" s="96"/>
      <c r="G224" s="96"/>
    </row>
    <row r="225" spans="1:7" ht="21" x14ac:dyDescent="0.4">
      <c r="A225" s="410"/>
      <c r="B225" s="410"/>
      <c r="C225" s="410"/>
      <c r="D225" s="410"/>
      <c r="E225" s="410"/>
      <c r="F225" s="410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63" x14ac:dyDescent="0.4">
      <c r="A228" s="103" t="s">
        <v>111</v>
      </c>
      <c r="B228" s="104">
        <v>0</v>
      </c>
      <c r="C228" s="104"/>
      <c r="D228" s="141" t="s">
        <v>490</v>
      </c>
      <c r="E228" s="141" t="s">
        <v>491</v>
      </c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31" t="s">
        <v>304</v>
      </c>
      <c r="B232" s="432"/>
      <c r="C232" s="432"/>
      <c r="D232" s="433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42" x14ac:dyDescent="0.4">
      <c r="A235" s="107" t="s">
        <v>362</v>
      </c>
      <c r="B235" s="104">
        <v>1</v>
      </c>
      <c r="C235" s="166"/>
      <c r="D235" s="167" t="s">
        <v>492</v>
      </c>
      <c r="E235" s="105" t="s">
        <v>493</v>
      </c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355"/>
      <c r="E237" s="356"/>
      <c r="F237" s="105"/>
      <c r="G237" s="96"/>
    </row>
    <row r="238" spans="1:7" ht="21" x14ac:dyDescent="0.4">
      <c r="A238" s="152" t="s">
        <v>321</v>
      </c>
      <c r="B238" s="104">
        <v>2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v>1</v>
      </c>
      <c r="C240" s="137"/>
      <c r="D240" s="319">
        <v>0.83330000000000004</v>
      </c>
      <c r="E240" s="353"/>
      <c r="F240" s="353"/>
      <c r="G240" s="96"/>
    </row>
    <row r="241" spans="1:7" ht="21" x14ac:dyDescent="0.4">
      <c r="A241" s="384" t="s">
        <v>34</v>
      </c>
      <c r="B241" s="385"/>
      <c r="C241" s="386"/>
      <c r="D241" s="108">
        <f>SUM(B227:C231,B233:C240)</f>
        <v>22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0.84615384615384615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74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0.92500000000000004</v>
      </c>
      <c r="E245" s="90"/>
      <c r="F245" s="96"/>
      <c r="G245" s="96"/>
    </row>
    <row r="246" spans="1:7" ht="21" x14ac:dyDescent="0.4">
      <c r="A246" s="410"/>
      <c r="B246" s="410"/>
      <c r="C246" s="410"/>
      <c r="D246" s="410"/>
      <c r="E246" s="410"/>
      <c r="F246" s="410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43668</v>
      </c>
      <c r="B248" s="96"/>
      <c r="C248" s="96"/>
      <c r="D248" s="96"/>
      <c r="E248" s="90"/>
      <c r="F248" s="96"/>
      <c r="G248" s="96"/>
    </row>
    <row r="249" spans="1:7" ht="21" x14ac:dyDescent="0.4">
      <c r="A249" s="377" t="s">
        <v>28</v>
      </c>
      <c r="B249" s="379" t="s">
        <v>29</v>
      </c>
      <c r="C249" s="379"/>
      <c r="D249" s="379" t="s">
        <v>42</v>
      </c>
      <c r="E249" s="380" t="s">
        <v>264</v>
      </c>
      <c r="F249" s="380" t="s">
        <v>295</v>
      </c>
      <c r="G249" s="96"/>
    </row>
    <row r="250" spans="1:7" ht="21" x14ac:dyDescent="0.4">
      <c r="A250" s="377"/>
      <c r="B250" s="100" t="s">
        <v>32</v>
      </c>
      <c r="C250" s="100" t="s">
        <v>31</v>
      </c>
      <c r="D250" s="379"/>
      <c r="E250" s="380"/>
      <c r="F250" s="380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5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63" x14ac:dyDescent="0.4">
      <c r="A260" s="130" t="s">
        <v>112</v>
      </c>
      <c r="B260" s="104">
        <v>0</v>
      </c>
      <c r="C260" s="136"/>
      <c r="D260" s="105" t="s">
        <v>499</v>
      </c>
      <c r="E260" s="105" t="s">
        <v>502</v>
      </c>
      <c r="F260" s="105"/>
      <c r="G260" s="96"/>
    </row>
    <row r="261" spans="1:7" ht="21" x14ac:dyDescent="0.4">
      <c r="A261" s="384" t="s">
        <v>34</v>
      </c>
      <c r="B261" s="385"/>
      <c r="C261" s="386"/>
      <c r="D261" s="201">
        <f>SUM(B253:C260)</f>
        <v>14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0.875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105" x14ac:dyDescent="0.4">
      <c r="A268" s="103" t="s">
        <v>200</v>
      </c>
      <c r="B268" s="104">
        <v>0</v>
      </c>
      <c r="C268" s="104"/>
      <c r="D268" s="157" t="s">
        <v>500</v>
      </c>
      <c r="E268" s="157" t="s">
        <v>501</v>
      </c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63" x14ac:dyDescent="0.4">
      <c r="A273" s="168" t="s">
        <v>379</v>
      </c>
      <c r="B273" s="104">
        <v>0</v>
      </c>
      <c r="C273" s="140">
        <f>IF(B273=0, -5, "0")</f>
        <v>-5</v>
      </c>
      <c r="D273" s="157" t="s">
        <v>506</v>
      </c>
      <c r="E273" s="105" t="s">
        <v>507</v>
      </c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71.25" customHeight="1" x14ac:dyDescent="0.4">
      <c r="A280" s="139" t="s">
        <v>63</v>
      </c>
      <c r="B280" s="104">
        <v>2</v>
      </c>
      <c r="C280" s="140" t="str">
        <f>IF(B280=0, -5, "0")</f>
        <v>0</v>
      </c>
      <c r="D280" s="105"/>
      <c r="E280" s="105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4"/>
      <c r="B286" s="394"/>
      <c r="C286" s="394"/>
      <c r="D286" s="394"/>
      <c r="E286" s="394"/>
      <c r="F286" s="394"/>
      <c r="G286" s="96"/>
    </row>
    <row r="287" spans="1:7" ht="31.5" customHeight="1" x14ac:dyDescent="0.4">
      <c r="A287" s="430" t="s">
        <v>304</v>
      </c>
      <c r="B287" s="430"/>
      <c r="C287" s="430"/>
      <c r="D287" s="430"/>
      <c r="E287" s="430"/>
      <c r="F287" s="430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1</v>
      </c>
      <c r="C290" s="104"/>
      <c r="D290" s="167" t="s">
        <v>492</v>
      </c>
      <c r="E290" s="356" t="s">
        <v>493</v>
      </c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5"/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2</v>
      </c>
      <c r="C295" s="104"/>
      <c r="D295" s="319">
        <v>1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48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0.8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62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0.81578947368421051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43668</v>
      </c>
      <c r="B303" s="96"/>
      <c r="C303" s="96"/>
      <c r="D303" s="96"/>
      <c r="E303" s="90"/>
      <c r="F303" s="96"/>
      <c r="G303" s="96"/>
    </row>
    <row r="304" spans="1:7" ht="21" x14ac:dyDescent="0.4">
      <c r="A304" s="377" t="s">
        <v>28</v>
      </c>
      <c r="B304" s="379" t="s">
        <v>29</v>
      </c>
      <c r="C304" s="379"/>
      <c r="D304" s="379" t="s">
        <v>42</v>
      </c>
      <c r="E304" s="380" t="s">
        <v>264</v>
      </c>
      <c r="F304" s="380" t="s">
        <v>295</v>
      </c>
      <c r="G304" s="96"/>
    </row>
    <row r="305" spans="1:7" ht="21" x14ac:dyDescent="0.4">
      <c r="A305" s="377"/>
      <c r="B305" s="100" t="s">
        <v>32</v>
      </c>
      <c r="C305" s="100" t="s">
        <v>31</v>
      </c>
      <c r="D305" s="379"/>
      <c r="E305" s="380"/>
      <c r="F305" s="380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5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5"/>
      <c r="F314" s="105"/>
      <c r="G314" s="96"/>
    </row>
    <row r="315" spans="1:7" ht="22.5" x14ac:dyDescent="0.4">
      <c r="A315" s="169" t="s">
        <v>112</v>
      </c>
      <c r="B315" s="104">
        <v>2</v>
      </c>
      <c r="C315" s="104"/>
      <c r="D315" s="357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41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05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68" x14ac:dyDescent="0.4">
      <c r="A332" s="173" t="s">
        <v>58</v>
      </c>
      <c r="B332" s="104">
        <v>1</v>
      </c>
      <c r="C332" s="118" t="str">
        <f>IF(B332=0, -10, "0")</f>
        <v>0</v>
      </c>
      <c r="D332" s="105" t="s">
        <v>508</v>
      </c>
      <c r="E332" s="105" t="s">
        <v>509</v>
      </c>
      <c r="F332" s="105"/>
      <c r="G332" s="96"/>
    </row>
    <row r="333" spans="1:7" ht="69" customHeight="1" x14ac:dyDescent="0.4">
      <c r="A333" s="229" t="s">
        <v>344</v>
      </c>
      <c r="B333" s="104">
        <v>2</v>
      </c>
      <c r="C333" s="118" t="str">
        <f>IF(B333=0, -5, "0")</f>
        <v>0</v>
      </c>
      <c r="D333" s="105"/>
      <c r="E333" s="105"/>
      <c r="F333" s="105"/>
      <c r="G333" s="96"/>
    </row>
    <row r="334" spans="1:7" ht="47.25" customHeight="1" x14ac:dyDescent="0.4">
      <c r="A334" s="229" t="s">
        <v>63</v>
      </c>
      <c r="B334" s="104">
        <v>2</v>
      </c>
      <c r="C334" s="118" t="str">
        <f>IF(B334=0, -5, "0")</f>
        <v>0</v>
      </c>
      <c r="D334" s="105"/>
      <c r="E334" s="105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0</v>
      </c>
      <c r="C337" s="104"/>
      <c r="D337" s="105" t="s">
        <v>510</v>
      </c>
      <c r="E337" s="105" t="s">
        <v>511</v>
      </c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6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35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0.92105263157894735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35"/>
      <c r="E343" s="135"/>
      <c r="F343" s="105"/>
      <c r="G343" s="96"/>
    </row>
    <row r="344" spans="1:7" ht="63" x14ac:dyDescent="0.4">
      <c r="A344" s="173" t="s">
        <v>50</v>
      </c>
      <c r="B344" s="104">
        <v>1</v>
      </c>
      <c r="C344" s="118" t="str">
        <f>IF(B344=0, -10, "0")</f>
        <v>0</v>
      </c>
      <c r="D344" s="135" t="s">
        <v>512</v>
      </c>
      <c r="E344" s="135" t="s">
        <v>513</v>
      </c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2.5" x14ac:dyDescent="0.4">
      <c r="A347" s="103" t="s">
        <v>183</v>
      </c>
      <c r="B347" s="104">
        <v>2</v>
      </c>
      <c r="C347" s="104"/>
      <c r="D347" s="357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75"/>
      <c r="E351" s="175"/>
      <c r="F351" s="105"/>
      <c r="G351" s="96"/>
    </row>
    <row r="352" spans="1:7" ht="21" x14ac:dyDescent="0.3">
      <c r="A352" s="415"/>
      <c r="B352" s="415"/>
      <c r="C352" s="415"/>
      <c r="D352" s="415"/>
      <c r="E352" s="415"/>
      <c r="F352" s="415"/>
      <c r="G352" s="415"/>
    </row>
    <row r="353" spans="1:7" ht="32.25" customHeight="1" x14ac:dyDescent="0.4">
      <c r="A353" s="429" t="s">
        <v>304</v>
      </c>
      <c r="B353" s="429"/>
      <c r="C353" s="429"/>
      <c r="D353" s="429"/>
      <c r="E353" s="429"/>
      <c r="F353" s="429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42" x14ac:dyDescent="0.4">
      <c r="A356" s="107" t="s">
        <v>362</v>
      </c>
      <c r="B356" s="104">
        <v>1</v>
      </c>
      <c r="C356" s="104"/>
      <c r="D356" s="167" t="s">
        <v>492</v>
      </c>
      <c r="E356" s="356" t="s">
        <v>493</v>
      </c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>
        <v>2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2</v>
      </c>
      <c r="C361" s="137"/>
      <c r="D361" s="319">
        <v>1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32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0.94117647058823528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83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0.94318181818181823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43668</v>
      </c>
      <c r="B369" s="96"/>
      <c r="C369" s="96"/>
      <c r="D369" s="96"/>
      <c r="E369" s="90"/>
      <c r="F369" s="96"/>
      <c r="G369" s="96"/>
    </row>
    <row r="370" spans="1:7" ht="21" x14ac:dyDescent="0.4">
      <c r="A370" s="377" t="s">
        <v>28</v>
      </c>
      <c r="B370" s="379" t="s">
        <v>29</v>
      </c>
      <c r="C370" s="379"/>
      <c r="D370" s="379" t="s">
        <v>42</v>
      </c>
      <c r="E370" s="380" t="s">
        <v>264</v>
      </c>
      <c r="F370" s="380" t="s">
        <v>295</v>
      </c>
      <c r="G370" s="96"/>
    </row>
    <row r="371" spans="1:7" ht="21" x14ac:dyDescent="0.4">
      <c r="A371" s="377"/>
      <c r="B371" s="100" t="s">
        <v>32</v>
      </c>
      <c r="C371" s="100" t="s">
        <v>31</v>
      </c>
      <c r="D371" s="379"/>
      <c r="E371" s="380"/>
      <c r="F371" s="380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147" x14ac:dyDescent="0.4">
      <c r="A379" s="130" t="s">
        <v>144</v>
      </c>
      <c r="B379" s="104">
        <v>0</v>
      </c>
      <c r="C379" s="104"/>
      <c r="D379" s="156" t="s">
        <v>520</v>
      </c>
      <c r="E379" s="105" t="s">
        <v>521</v>
      </c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0.90909090909090906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42" x14ac:dyDescent="0.4">
      <c r="A390" s="103" t="s">
        <v>152</v>
      </c>
      <c r="B390" s="104">
        <v>0</v>
      </c>
      <c r="C390" s="104"/>
      <c r="D390" s="156" t="s">
        <v>522</v>
      </c>
      <c r="E390" s="106" t="s">
        <v>523</v>
      </c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5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42" x14ac:dyDescent="0.4">
      <c r="A400" s="103" t="s">
        <v>303</v>
      </c>
      <c r="B400" s="104">
        <v>0</v>
      </c>
      <c r="C400" s="188"/>
      <c r="D400" s="157" t="s">
        <v>519</v>
      </c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126" x14ac:dyDescent="0.4">
      <c r="A402" s="173" t="s">
        <v>132</v>
      </c>
      <c r="B402" s="104">
        <v>0</v>
      </c>
      <c r="C402" s="118">
        <f>IF(B402=0, -10, "0")</f>
        <v>-10</v>
      </c>
      <c r="D402" s="156" t="s">
        <v>518</v>
      </c>
      <c r="E402" s="105" t="s">
        <v>467</v>
      </c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63" x14ac:dyDescent="0.4">
      <c r="A407" s="103" t="s">
        <v>148</v>
      </c>
      <c r="B407" s="104">
        <v>0</v>
      </c>
      <c r="C407" s="104"/>
      <c r="D407" s="156" t="s">
        <v>524</v>
      </c>
      <c r="E407" s="156" t="s">
        <v>525</v>
      </c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27"/>
      <c r="B410" s="428"/>
      <c r="C410" s="428"/>
      <c r="D410" s="428"/>
      <c r="E410" s="428"/>
      <c r="F410" s="428"/>
      <c r="G410" s="428"/>
    </row>
    <row r="411" spans="1:7" ht="24.75" x14ac:dyDescent="0.4">
      <c r="A411" s="425" t="s">
        <v>313</v>
      </c>
      <c r="B411" s="425"/>
      <c r="C411" s="425"/>
      <c r="D411" s="425"/>
      <c r="E411" s="425"/>
      <c r="F411" s="425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105" x14ac:dyDescent="0.4">
      <c r="A417" s="139" t="s">
        <v>311</v>
      </c>
      <c r="B417" s="104">
        <v>1</v>
      </c>
      <c r="C417" s="104" t="str">
        <f>IF(B417=0, -5, "0")</f>
        <v>0</v>
      </c>
      <c r="D417" s="156" t="s">
        <v>526</v>
      </c>
      <c r="E417" s="156" t="s">
        <v>527</v>
      </c>
      <c r="F417" s="105"/>
      <c r="G417" s="96"/>
    </row>
    <row r="418" spans="1:7" ht="21" x14ac:dyDescent="0.4">
      <c r="A418" s="152" t="s">
        <v>321</v>
      </c>
      <c r="B418" s="104">
        <v>2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v>2</v>
      </c>
      <c r="C419" s="104"/>
      <c r="D419" s="319">
        <v>1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39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0.65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59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0.71951219512195119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43668</v>
      </c>
      <c r="B427" s="96"/>
      <c r="C427" s="96"/>
      <c r="D427" s="96"/>
      <c r="E427" s="90"/>
      <c r="F427" s="96"/>
      <c r="G427" s="96"/>
    </row>
    <row r="428" spans="1:7" ht="21" x14ac:dyDescent="0.4">
      <c r="A428" s="377" t="s">
        <v>28</v>
      </c>
      <c r="B428" s="379" t="s">
        <v>29</v>
      </c>
      <c r="C428" s="379"/>
      <c r="D428" s="379" t="s">
        <v>42</v>
      </c>
      <c r="E428" s="380" t="s">
        <v>264</v>
      </c>
      <c r="F428" s="380" t="s">
        <v>295</v>
      </c>
      <c r="G428" s="96"/>
    </row>
    <row r="429" spans="1:7" ht="21" x14ac:dyDescent="0.4">
      <c r="A429" s="377"/>
      <c r="B429" s="100" t="s">
        <v>32</v>
      </c>
      <c r="C429" s="100" t="s">
        <v>31</v>
      </c>
      <c r="D429" s="379"/>
      <c r="E429" s="380"/>
      <c r="F429" s="380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35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5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25" t="s">
        <v>304</v>
      </c>
      <c r="B459" s="425"/>
      <c r="C459" s="425"/>
      <c r="D459" s="425"/>
      <c r="E459" s="425"/>
      <c r="F459" s="425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5"/>
      <c r="F463" s="105"/>
      <c r="G463" s="96"/>
    </row>
    <row r="464" spans="1:7" ht="21" x14ac:dyDescent="0.4">
      <c r="A464" s="152" t="s">
        <v>321</v>
      </c>
      <c r="B464" s="104">
        <v>2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40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1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56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6" t="s">
        <v>405</v>
      </c>
      <c r="B473" s="426"/>
      <c r="C473" s="426"/>
      <c r="D473" s="426"/>
      <c r="E473" s="426"/>
      <c r="F473" s="426"/>
      <c r="G473" s="96"/>
    </row>
    <row r="474" spans="1:7" ht="21" customHeight="1" x14ac:dyDescent="0.4">
      <c r="A474" s="191">
        <f>B11</f>
        <v>43668</v>
      </c>
      <c r="F474" s="2"/>
      <c r="G474" s="96"/>
    </row>
    <row r="475" spans="1:7" ht="21" x14ac:dyDescent="0.4">
      <c r="A475" s="411" t="s">
        <v>28</v>
      </c>
      <c r="B475" s="412" t="s">
        <v>29</v>
      </c>
      <c r="C475" s="412"/>
      <c r="D475" s="412" t="s">
        <v>42</v>
      </c>
      <c r="E475" s="413" t="s">
        <v>264</v>
      </c>
      <c r="F475" s="413" t="s">
        <v>295</v>
      </c>
      <c r="G475" s="96"/>
    </row>
    <row r="476" spans="1:7" ht="21" x14ac:dyDescent="0.4">
      <c r="A476" s="411"/>
      <c r="B476" s="254" t="s">
        <v>32</v>
      </c>
      <c r="C476" s="254" t="s">
        <v>31</v>
      </c>
      <c r="D476" s="412"/>
      <c r="E476" s="413"/>
      <c r="F476" s="413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361"/>
      <c r="E488" s="361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361"/>
      <c r="E489" s="361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113.25" customHeight="1" x14ac:dyDescent="0.4">
      <c r="A501" s="164" t="s">
        <v>335</v>
      </c>
      <c r="B501" s="104" t="s">
        <v>30</v>
      </c>
      <c r="C501" s="225"/>
      <c r="D501" s="360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6"/>
      <c r="B507" s="396"/>
      <c r="C507" s="396"/>
      <c r="D507" s="396"/>
      <c r="E507" s="396"/>
      <c r="F507" s="396"/>
      <c r="G507" s="396"/>
    </row>
    <row r="508" spans="1:7" ht="26.25" customHeight="1" x14ac:dyDescent="0.5">
      <c r="A508" s="288" t="s">
        <v>304</v>
      </c>
      <c r="B508" s="423"/>
      <c r="C508" s="423"/>
      <c r="D508" s="423"/>
      <c r="E508" s="423"/>
      <c r="F508" s="423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45.75" customHeight="1" x14ac:dyDescent="0.4">
      <c r="A515" s="103" t="s">
        <v>402</v>
      </c>
      <c r="B515" s="104" t="s">
        <v>30</v>
      </c>
      <c r="C515" s="225"/>
      <c r="D515" s="319"/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24" t="s">
        <v>97</v>
      </c>
      <c r="B520" s="424"/>
      <c r="C520" s="424"/>
      <c r="D520" s="424"/>
      <c r="E520" s="424"/>
      <c r="F520" s="424"/>
      <c r="G520" s="96"/>
    </row>
    <row r="521" spans="1:7" ht="22.5" customHeight="1" x14ac:dyDescent="0.4">
      <c r="A521" s="191">
        <f>B11</f>
        <v>43668</v>
      </c>
      <c r="B521" s="96"/>
      <c r="C521" s="96"/>
      <c r="D521" s="114"/>
      <c r="E521" s="114"/>
      <c r="F521" s="114"/>
      <c r="G521" s="96"/>
    </row>
    <row r="522" spans="1:7" ht="21" x14ac:dyDescent="0.4">
      <c r="A522" s="418" t="s">
        <v>28</v>
      </c>
      <c r="B522" s="378" t="s">
        <v>29</v>
      </c>
      <c r="C522" s="420"/>
      <c r="D522" s="379" t="s">
        <v>42</v>
      </c>
      <c r="E522" s="380" t="s">
        <v>264</v>
      </c>
      <c r="F522" s="380" t="s">
        <v>295</v>
      </c>
      <c r="G522" s="96"/>
    </row>
    <row r="523" spans="1:7" ht="21" x14ac:dyDescent="0.4">
      <c r="A523" s="419"/>
      <c r="B523" s="249" t="s">
        <v>32</v>
      </c>
      <c r="C523" s="250" t="s">
        <v>31</v>
      </c>
      <c r="D523" s="379"/>
      <c r="E523" s="380"/>
      <c r="F523" s="380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21"/>
      <c r="D525" s="421"/>
      <c r="E525" s="421"/>
      <c r="F525" s="422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84" t="s">
        <v>34</v>
      </c>
      <c r="B532" s="385"/>
      <c r="C532" s="386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84" t="s">
        <v>33</v>
      </c>
      <c r="B533" s="385"/>
      <c r="C533" s="386"/>
      <c r="D533" s="298">
        <f>D532/(COUNT(B526:C531)*2)</f>
        <v>1</v>
      </c>
      <c r="E533" s="202"/>
      <c r="F533" s="202"/>
      <c r="G533" s="96"/>
    </row>
    <row r="534" spans="1:7" ht="21" x14ac:dyDescent="0.4">
      <c r="A534" s="410"/>
      <c r="B534" s="410"/>
      <c r="C534" s="410"/>
      <c r="D534" s="410"/>
      <c r="E534" s="410"/>
      <c r="F534" s="410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42" x14ac:dyDescent="0.4">
      <c r="A536" s="103" t="s">
        <v>99</v>
      </c>
      <c r="B536" s="104">
        <v>1</v>
      </c>
      <c r="C536" s="166"/>
      <c r="D536" s="131" t="s">
        <v>547</v>
      </c>
      <c r="E536" s="106" t="s">
        <v>523</v>
      </c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84" x14ac:dyDescent="0.4">
      <c r="A538" s="103" t="s">
        <v>288</v>
      </c>
      <c r="B538" s="104">
        <v>1</v>
      </c>
      <c r="C538" s="104"/>
      <c r="D538" s="135" t="s">
        <v>546</v>
      </c>
      <c r="E538" s="135" t="s">
        <v>545</v>
      </c>
      <c r="F538" s="105"/>
      <c r="G538" s="96"/>
    </row>
    <row r="539" spans="1:7" ht="63" x14ac:dyDescent="0.4">
      <c r="A539" s="103" t="s">
        <v>113</v>
      </c>
      <c r="B539" s="104">
        <v>1</v>
      </c>
      <c r="C539" s="104"/>
      <c r="D539" s="161" t="s">
        <v>548</v>
      </c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4"/>
      <c r="B546" s="415"/>
      <c r="C546" s="415"/>
      <c r="D546" s="415"/>
      <c r="E546" s="415"/>
      <c r="F546" s="415"/>
      <c r="G546" s="415"/>
    </row>
    <row r="547" spans="1:7" ht="35.25" customHeight="1" x14ac:dyDescent="0.4">
      <c r="A547" s="290" t="s">
        <v>304</v>
      </c>
      <c r="B547" s="265"/>
      <c r="C547" s="416"/>
      <c r="D547" s="416"/>
      <c r="E547" s="416"/>
      <c r="F547" s="417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v>2</v>
      </c>
      <c r="C555" s="104"/>
      <c r="D555" s="319">
        <v>1</v>
      </c>
      <c r="E555" s="353"/>
      <c r="F555" s="353"/>
      <c r="G555" s="96"/>
    </row>
    <row r="556" spans="1:7" ht="21" x14ac:dyDescent="0.4">
      <c r="A556" s="392" t="s">
        <v>34</v>
      </c>
      <c r="B556" s="392"/>
      <c r="C556" s="404"/>
      <c r="D556" s="327">
        <f>SUM(B548:C555,B536:C545)</f>
        <v>33</v>
      </c>
      <c r="E556" s="90"/>
      <c r="F556" s="96"/>
      <c r="G556" s="96"/>
    </row>
    <row r="557" spans="1:7" ht="21" x14ac:dyDescent="0.4">
      <c r="A557" s="392" t="s">
        <v>33</v>
      </c>
      <c r="B557" s="392"/>
      <c r="C557" s="392"/>
      <c r="D557" s="298">
        <f>D556/(COUNT(B548:C555,B536:C545)*2)</f>
        <v>0.91666666666666663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45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0.9375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10"/>
      <c r="B562" s="410"/>
      <c r="C562" s="410"/>
      <c r="D562" s="410"/>
      <c r="E562" s="410"/>
      <c r="F562" s="410"/>
      <c r="G562" s="96"/>
    </row>
    <row r="563" spans="1:7" ht="22.5" x14ac:dyDescent="0.45">
      <c r="A563" s="391" t="s">
        <v>19</v>
      </c>
      <c r="B563" s="391"/>
      <c r="C563" s="391"/>
      <c r="D563" s="391"/>
      <c r="E563" s="391"/>
      <c r="F563" s="391"/>
      <c r="G563" s="96"/>
    </row>
    <row r="564" spans="1:7" ht="22.5" x14ac:dyDescent="0.4">
      <c r="A564" s="198">
        <f>B11</f>
        <v>43668</v>
      </c>
      <c r="B564" s="96"/>
      <c r="C564" s="96"/>
      <c r="D564" s="280"/>
      <c r="E564" s="280"/>
      <c r="F564" s="280"/>
      <c r="G564" s="96"/>
    </row>
    <row r="565" spans="1:7" ht="21" x14ac:dyDescent="0.4">
      <c r="A565" s="411" t="s">
        <v>28</v>
      </c>
      <c r="B565" s="412" t="s">
        <v>29</v>
      </c>
      <c r="C565" s="412"/>
      <c r="D565" s="412" t="s">
        <v>42</v>
      </c>
      <c r="E565" s="413" t="s">
        <v>264</v>
      </c>
      <c r="F565" s="413" t="s">
        <v>295</v>
      </c>
      <c r="G565" s="96"/>
    </row>
    <row r="566" spans="1:7" ht="21" x14ac:dyDescent="0.4">
      <c r="A566" s="411"/>
      <c r="B566" s="254" t="s">
        <v>32</v>
      </c>
      <c r="C566" s="254" t="s">
        <v>31</v>
      </c>
      <c r="D566" s="412"/>
      <c r="E566" s="413"/>
      <c r="F566" s="413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01" t="s">
        <v>10</v>
      </c>
      <c r="B568" s="402"/>
      <c r="C568" s="402"/>
      <c r="D568" s="402"/>
      <c r="E568" s="402"/>
      <c r="F568" s="403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42" x14ac:dyDescent="0.4">
      <c r="A572" s="308" t="s">
        <v>20</v>
      </c>
      <c r="B572" s="104">
        <v>0</v>
      </c>
      <c r="C572" s="118">
        <f>IF(B572=0, -5, "0")</f>
        <v>-5</v>
      </c>
      <c r="D572" s="119" t="s">
        <v>557</v>
      </c>
      <c r="E572" s="119" t="s">
        <v>558</v>
      </c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92" t="s">
        <v>34</v>
      </c>
      <c r="B578" s="392"/>
      <c r="C578" s="404"/>
      <c r="D578" s="327">
        <f>SUM(B569:C577)</f>
        <v>11</v>
      </c>
      <c r="E578" s="90"/>
      <c r="F578" s="96"/>
      <c r="G578" s="96"/>
    </row>
    <row r="579" spans="1:7" ht="21" x14ac:dyDescent="0.4">
      <c r="A579" s="392" t="s">
        <v>33</v>
      </c>
      <c r="B579" s="392"/>
      <c r="C579" s="392"/>
      <c r="D579" s="298">
        <f>D578/(COUNT(B569:C577)*2)</f>
        <v>0.55000000000000004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05" t="s">
        <v>23</v>
      </c>
      <c r="B581" s="406"/>
      <c r="C581" s="406"/>
      <c r="D581" s="406"/>
      <c r="E581" s="406"/>
      <c r="F581" s="407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70.5" customHeight="1" x14ac:dyDescent="0.45">
      <c r="A583" s="184" t="s">
        <v>7</v>
      </c>
      <c r="B583" s="104">
        <v>0</v>
      </c>
      <c r="C583" s="118">
        <f>IF(B583=0, -10, "0")</f>
        <v>-10</v>
      </c>
      <c r="D583" s="141" t="s">
        <v>559</v>
      </c>
      <c r="E583" s="141" t="s">
        <v>560</v>
      </c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63" x14ac:dyDescent="0.4">
      <c r="A586" s="309" t="s">
        <v>88</v>
      </c>
      <c r="B586" s="104">
        <v>1</v>
      </c>
      <c r="C586" s="140" t="str">
        <f>IF(B586=0, -5, "0")</f>
        <v>0</v>
      </c>
      <c r="D586" s="212" t="s">
        <v>561</v>
      </c>
      <c r="E586" s="212" t="s">
        <v>562</v>
      </c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8" t="s">
        <v>370</v>
      </c>
      <c r="B588" s="409"/>
      <c r="C588" s="409"/>
      <c r="D588" s="409"/>
      <c r="E588" s="409"/>
      <c r="F588" s="409"/>
      <c r="G588" s="409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392" t="s">
        <v>34</v>
      </c>
      <c r="B596" s="392"/>
      <c r="C596" s="404"/>
      <c r="D596" s="327">
        <f>SUM(B589:C595,B582:C587)</f>
        <v>13</v>
      </c>
      <c r="E596" s="90"/>
      <c r="F596" s="96"/>
      <c r="G596" s="96"/>
    </row>
    <row r="597" spans="1:7" ht="21" x14ac:dyDescent="0.4">
      <c r="A597" s="392" t="s">
        <v>33</v>
      </c>
      <c r="B597" s="392"/>
      <c r="C597" s="392"/>
      <c r="D597" s="298">
        <f>D596/(COUNT(B582:C587,B589:C595)*2)</f>
        <v>0.4642857142857143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24</v>
      </c>
      <c r="E599" s="239"/>
      <c r="F599" s="239"/>
      <c r="G599" s="96"/>
    </row>
    <row r="600" spans="1:7" ht="22.5" x14ac:dyDescent="0.45">
      <c r="A600" s="398" t="s">
        <v>168</v>
      </c>
      <c r="B600" s="399"/>
      <c r="C600" s="400"/>
      <c r="D600" s="127">
        <f>D599/(COUNT(B569:C577,B589:C595,B582:C587)*2)</f>
        <v>0.5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91" t="s">
        <v>8</v>
      </c>
      <c r="B602" s="391"/>
      <c r="C602" s="391"/>
      <c r="D602" s="391"/>
      <c r="E602" s="391"/>
      <c r="F602" s="391"/>
      <c r="G602" s="96"/>
    </row>
    <row r="603" spans="1:7" ht="22.5" x14ac:dyDescent="0.4">
      <c r="A603" s="129">
        <f>B11</f>
        <v>43668</v>
      </c>
      <c r="B603" s="96"/>
      <c r="C603" s="96"/>
      <c r="D603" s="114"/>
      <c r="E603" s="114"/>
      <c r="F603" s="114"/>
      <c r="G603" s="96"/>
    </row>
    <row r="604" spans="1:7" ht="21" x14ac:dyDescent="0.4">
      <c r="A604" s="377" t="s">
        <v>28</v>
      </c>
      <c r="B604" s="379" t="s">
        <v>29</v>
      </c>
      <c r="C604" s="379"/>
      <c r="D604" s="379" t="s">
        <v>42</v>
      </c>
      <c r="E604" s="380" t="s">
        <v>264</v>
      </c>
      <c r="F604" s="380" t="s">
        <v>295</v>
      </c>
      <c r="G604" s="96"/>
    </row>
    <row r="605" spans="1:7" ht="18.75" customHeight="1" x14ac:dyDescent="0.4">
      <c r="A605" s="377"/>
      <c r="B605" s="100" t="s">
        <v>32</v>
      </c>
      <c r="C605" s="100" t="s">
        <v>31</v>
      </c>
      <c r="D605" s="379"/>
      <c r="E605" s="380"/>
      <c r="F605" s="380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82"/>
      <c r="D607" s="382"/>
      <c r="E607" s="382"/>
      <c r="F607" s="383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92" t="s">
        <v>34</v>
      </c>
      <c r="B616" s="392"/>
      <c r="C616" s="392"/>
      <c r="D616" s="327">
        <f>SUM(B608:C615)</f>
        <v>16</v>
      </c>
      <c r="E616" s="393"/>
      <c r="F616" s="394"/>
      <c r="G616" s="96"/>
    </row>
    <row r="617" spans="1:7" ht="21" x14ac:dyDescent="0.4">
      <c r="A617" s="392" t="s">
        <v>33</v>
      </c>
      <c r="B617" s="392"/>
      <c r="C617" s="392"/>
      <c r="D617" s="298">
        <f>D616/(COUNT(B608:C615)*2)</f>
        <v>1</v>
      </c>
      <c r="E617" s="395"/>
      <c r="F617" s="396"/>
      <c r="G617" s="96"/>
    </row>
    <row r="618" spans="1:7" ht="21" x14ac:dyDescent="0.4">
      <c r="A618" s="128"/>
      <c r="B618" s="96"/>
      <c r="C618" s="397"/>
      <c r="D618" s="397"/>
      <c r="E618" s="397"/>
      <c r="F618" s="397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8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19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84" t="s">
        <v>34</v>
      </c>
      <c r="B629" s="385"/>
      <c r="C629" s="386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82"/>
      <c r="D632" s="382"/>
      <c r="E632" s="382"/>
      <c r="F632" s="383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84" t="s">
        <v>34</v>
      </c>
      <c r="B639" s="385"/>
      <c r="C639" s="386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87"/>
      <c r="B641" s="387"/>
      <c r="C641" s="387"/>
      <c r="D641" s="387"/>
      <c r="E641" s="387"/>
      <c r="F641" s="387"/>
      <c r="G641" s="387"/>
    </row>
    <row r="642" spans="1:7" ht="24.75" x14ac:dyDescent="0.4">
      <c r="A642" s="284" t="s">
        <v>26</v>
      </c>
      <c r="B642" s="382"/>
      <c r="C642" s="382"/>
      <c r="D642" s="382"/>
      <c r="E642" s="382"/>
      <c r="F642" s="383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63" x14ac:dyDescent="0.4">
      <c r="A645" s="163" t="s">
        <v>399</v>
      </c>
      <c r="B645" s="104">
        <v>1</v>
      </c>
      <c r="C645" s="118"/>
      <c r="D645" s="497" t="s">
        <v>563</v>
      </c>
      <c r="E645" s="498" t="s">
        <v>562</v>
      </c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88" t="s">
        <v>304</v>
      </c>
      <c r="B650" s="389"/>
      <c r="C650" s="389"/>
      <c r="D650" s="389"/>
      <c r="E650" s="389"/>
      <c r="F650" s="390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0</v>
      </c>
      <c r="C652" s="104"/>
      <c r="D652" s="135"/>
      <c r="E652" s="135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362"/>
      <c r="E654" s="362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">
        <v>30</v>
      </c>
      <c r="C657" s="104"/>
      <c r="D657" s="319" t="s">
        <v>30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23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0.88461538461538458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69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0.95833333333333337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91" t="s">
        <v>346</v>
      </c>
      <c r="B665" s="391"/>
      <c r="C665" s="391"/>
      <c r="D665" s="391"/>
      <c r="E665" s="391"/>
      <c r="F665" s="391"/>
      <c r="G665" s="96"/>
    </row>
    <row r="666" spans="1:7" ht="21" x14ac:dyDescent="0.4">
      <c r="A666" s="198">
        <f>B11</f>
        <v>43668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7" t="s">
        <v>28</v>
      </c>
      <c r="B667" s="379" t="s">
        <v>29</v>
      </c>
      <c r="C667" s="379"/>
      <c r="D667" s="379" t="s">
        <v>42</v>
      </c>
      <c r="E667" s="380" t="s">
        <v>264</v>
      </c>
      <c r="F667" s="380" t="s">
        <v>295</v>
      </c>
      <c r="G667" s="96"/>
    </row>
    <row r="668" spans="1:7" ht="21" x14ac:dyDescent="0.4">
      <c r="A668" s="377"/>
      <c r="B668" s="100" t="s">
        <v>32</v>
      </c>
      <c r="C668" s="100" t="s">
        <v>31</v>
      </c>
      <c r="D668" s="379"/>
      <c r="E668" s="380"/>
      <c r="F668" s="380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63" x14ac:dyDescent="0.4">
      <c r="A671" s="103" t="s">
        <v>348</v>
      </c>
      <c r="B671" s="104">
        <v>1</v>
      </c>
      <c r="C671" s="104"/>
      <c r="D671" s="105" t="s">
        <v>564</v>
      </c>
      <c r="E671" s="105" t="s">
        <v>565</v>
      </c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3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v>2</v>
      </c>
      <c r="C689" s="104"/>
      <c r="D689" s="319">
        <v>1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35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0.97222222222222221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81" t="s">
        <v>439</v>
      </c>
      <c r="B693" s="381"/>
      <c r="C693" s="381"/>
      <c r="D693" s="381"/>
      <c r="E693" s="381"/>
      <c r="F693" s="381"/>
      <c r="G693" s="215"/>
    </row>
    <row r="694" spans="1:7" ht="21" customHeight="1" x14ac:dyDescent="0.4">
      <c r="A694" s="198">
        <f>B11</f>
        <v>43668</v>
      </c>
      <c r="B694" s="96"/>
      <c r="C694" s="96"/>
      <c r="D694" s="214"/>
      <c r="E694" s="214"/>
      <c r="F694" s="214"/>
      <c r="G694" s="215"/>
    </row>
    <row r="695" spans="1:7" ht="21" x14ac:dyDescent="0.4">
      <c r="A695" s="376" t="s">
        <v>28</v>
      </c>
      <c r="B695" s="378" t="s">
        <v>29</v>
      </c>
      <c r="C695" s="378"/>
      <c r="D695" s="379" t="s">
        <v>42</v>
      </c>
      <c r="E695" s="380" t="s">
        <v>264</v>
      </c>
      <c r="F695" s="380" t="s">
        <v>295</v>
      </c>
      <c r="G695" s="215"/>
    </row>
    <row r="696" spans="1:7" ht="21" x14ac:dyDescent="0.4">
      <c r="A696" s="377"/>
      <c r="B696" s="100" t="s">
        <v>32</v>
      </c>
      <c r="C696" s="100" t="s">
        <v>31</v>
      </c>
      <c r="D696" s="379"/>
      <c r="E696" s="380"/>
      <c r="F696" s="380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73" t="s">
        <v>299</v>
      </c>
      <c r="B698" s="374"/>
      <c r="C698" s="374"/>
      <c r="D698" s="374"/>
      <c r="E698" s="374"/>
      <c r="F698" s="375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160" t="s">
        <v>535</v>
      </c>
      <c r="E701" s="16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71"/>
      <c r="C704" s="372"/>
      <c r="D704" s="201">
        <f>SUM(B699:C703)</f>
        <v>8</v>
      </c>
      <c r="E704" s="90"/>
      <c r="F704" s="96"/>
      <c r="G704" s="96"/>
    </row>
    <row r="705" spans="1:7" ht="21" x14ac:dyDescent="0.4">
      <c r="A705" s="108" t="s">
        <v>33</v>
      </c>
      <c r="B705" s="371"/>
      <c r="C705" s="372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73" t="s">
        <v>300</v>
      </c>
      <c r="B707" s="374"/>
      <c r="C707" s="374"/>
      <c r="D707" s="374"/>
      <c r="E707" s="374"/>
      <c r="F707" s="375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160" t="s">
        <v>535</v>
      </c>
      <c r="E709" s="106"/>
      <c r="F709" s="160"/>
    </row>
    <row r="710" spans="1:7" ht="72.75" customHeight="1" x14ac:dyDescent="0.3">
      <c r="A710" s="205" t="s">
        <v>402</v>
      </c>
      <c r="B710" s="104" t="s">
        <v>30</v>
      </c>
      <c r="C710" s="104"/>
      <c r="D710" s="319" t="s">
        <v>30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2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10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0.98147777777777789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621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0.8771186440677966</v>
      </c>
      <c r="E719" s="3"/>
      <c r="F719" s="3"/>
    </row>
  </sheetData>
  <sheetProtection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647:B649 B166:B171 B203:B222 B66:B82 B374:B384 B582 B56:B63 B30:B37 B536:B545 B548:B555 B584:B587 B620 B670:B689 B531 B608:B611 B120:B127 B320:B338 B496:B506 B526:B529 B288:B295 B708:B710 B509:B515 B389:B409 B643:B645 B230:B231 B272:B285 B174:B181 B635:B638 B260 B191:B198 B699:B703 B485:B494 B233:B240 B432:B439 B518:B519 B21:B25 B574:B577 B589:B595 B633 B145:B160 B308:B315 B460:B466 B479:B483 B613:B615 B622:B628 B39:B42 B444:B458 B103:B108 B163:B164 B111:B117 B227:B228 B253:B258 B265:B270 B343:B351 B354:B361 B569:B572 B412:B419 B651:B657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46 B634 B621 B138 B165 B612 B229 B259 B271 B583 B573 B530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6" zoomScale="80" zoomScaleNormal="90" zoomScaleSheetLayoutView="80" workbookViewId="0">
      <selection activeCell="D206" sqref="D206:E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81"/>
      <c r="E1" s="481"/>
      <c r="F1" s="481"/>
      <c r="G1" s="481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82" t="s">
        <v>46</v>
      </c>
      <c r="B6" s="482"/>
      <c r="C6" s="482"/>
      <c r="D6" s="482"/>
      <c r="E6" s="482"/>
      <c r="F6" s="482"/>
      <c r="G6" s="79"/>
    </row>
    <row r="7" spans="1:7" s="2" customFormat="1" ht="21.75" customHeight="1" x14ac:dyDescent="0.45">
      <c r="A7" s="483" t="str">
        <f>'Page de garde'!D18</f>
        <v>MEDINA JADIDA</v>
      </c>
      <c r="B7" s="483"/>
      <c r="C7" s="483"/>
      <c r="D7" s="483"/>
      <c r="E7" s="483"/>
      <c r="F7" s="483"/>
      <c r="G7" s="79"/>
    </row>
    <row r="8" spans="1:7" s="2" customFormat="1" ht="24" x14ac:dyDescent="0.45">
      <c r="A8" s="4" t="s">
        <v>39</v>
      </c>
      <c r="B8" s="484" t="str">
        <f>'A3 Exploitation'!B9:F9</f>
        <v>Dr Hend KAMOUN</v>
      </c>
      <c r="C8" s="484"/>
      <c r="D8" s="484"/>
      <c r="E8" s="484"/>
      <c r="F8" s="484"/>
      <c r="G8" s="79"/>
    </row>
    <row r="9" spans="1:7" s="2" customFormat="1" ht="24" x14ac:dyDescent="0.45">
      <c r="A9" s="5" t="s">
        <v>41</v>
      </c>
      <c r="B9" s="485" t="str">
        <f>'A3 Exploitation'!B10:F10</f>
        <v>Directeur du magasin et chefs rayons</v>
      </c>
      <c r="C9" s="485"/>
      <c r="D9" s="485"/>
      <c r="E9" s="485"/>
      <c r="F9" s="485"/>
      <c r="G9" s="79"/>
    </row>
    <row r="10" spans="1:7" s="2" customFormat="1" ht="24" x14ac:dyDescent="0.45">
      <c r="A10" s="4" t="s">
        <v>40</v>
      </c>
      <c r="B10" s="480">
        <f>'A3 Exploitation'!B11:F11</f>
        <v>43668</v>
      </c>
      <c r="C10" s="480"/>
      <c r="D10" s="480"/>
      <c r="E10" s="480"/>
      <c r="F10" s="480"/>
      <c r="G10" s="79"/>
    </row>
    <row r="11" spans="1:7" s="2" customFormat="1" ht="24" x14ac:dyDescent="0.45">
      <c r="A11" s="4" t="s">
        <v>248</v>
      </c>
      <c r="B11" s="472">
        <f>D215</f>
        <v>0.7991071428571429</v>
      </c>
      <c r="C11" s="472"/>
      <c r="D11" s="472"/>
      <c r="E11" s="472"/>
      <c r="F11" s="472"/>
      <c r="G11" s="79"/>
    </row>
    <row r="12" spans="1:7" s="2" customFormat="1" ht="22.5" x14ac:dyDescent="0.45">
      <c r="A12" s="1"/>
      <c r="D12" s="451"/>
      <c r="E12" s="451"/>
      <c r="F12" s="451"/>
      <c r="G12" s="451"/>
    </row>
    <row r="13" spans="1:7" s="2" customFormat="1" ht="11.25" customHeight="1" x14ac:dyDescent="0.3">
      <c r="A13" s="473" t="s">
        <v>28</v>
      </c>
      <c r="B13" s="474" t="s">
        <v>29</v>
      </c>
      <c r="C13" s="474"/>
      <c r="D13" s="474" t="s">
        <v>42</v>
      </c>
      <c r="E13" s="474" t="s">
        <v>158</v>
      </c>
      <c r="F13" s="474" t="s">
        <v>159</v>
      </c>
    </row>
    <row r="14" spans="1:7" s="2" customFormat="1" ht="12.75" customHeight="1" x14ac:dyDescent="0.3">
      <c r="A14" s="473"/>
      <c r="B14" s="18" t="s">
        <v>32</v>
      </c>
      <c r="C14" s="18" t="s">
        <v>31</v>
      </c>
      <c r="D14" s="474"/>
      <c r="E14" s="474"/>
      <c r="F14" s="474"/>
      <c r="G14" s="78"/>
    </row>
    <row r="15" spans="1:7" x14ac:dyDescent="0.3">
      <c r="A15" s="475"/>
      <c r="B15" s="476"/>
      <c r="C15" s="476"/>
      <c r="D15" s="476"/>
      <c r="E15" s="476"/>
      <c r="F15" s="476"/>
    </row>
    <row r="16" spans="1:7" ht="19.5" x14ac:dyDescent="0.4">
      <c r="A16" s="477" t="s">
        <v>0</v>
      </c>
      <c r="B16" s="478"/>
      <c r="C16" s="478"/>
      <c r="D16" s="478"/>
      <c r="E16" s="478"/>
      <c r="F16" s="478"/>
      <c r="G16" s="80" t="s">
        <v>292</v>
      </c>
    </row>
    <row r="17" spans="1:7" ht="49.5" x14ac:dyDescent="0.3">
      <c r="A17" s="6" t="s">
        <v>223</v>
      </c>
      <c r="B17" s="55">
        <v>0</v>
      </c>
      <c r="C17" s="55"/>
      <c r="D17" s="56" t="s">
        <v>470</v>
      </c>
      <c r="E17" s="56" t="s">
        <v>471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55">
        <v>0</v>
      </c>
      <c r="C19" s="55"/>
      <c r="D19" s="56" t="s">
        <v>472</v>
      </c>
      <c r="E19" s="56" t="s">
        <v>473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9" t="s">
        <v>34</v>
      </c>
      <c r="B22" s="463"/>
      <c r="C22" s="464"/>
      <c r="D22" s="330">
        <f>SUM(B17:C21)</f>
        <v>6</v>
      </c>
    </row>
    <row r="23" spans="1:7" x14ac:dyDescent="0.3">
      <c r="A23" s="458" t="s">
        <v>249</v>
      </c>
      <c r="B23" s="459"/>
      <c r="C23" s="460"/>
      <c r="D23" s="17">
        <f>D22/(COUNT(B17:C21)*2)</f>
        <v>0.6</v>
      </c>
    </row>
    <row r="24" spans="1:7" x14ac:dyDescent="0.3">
      <c r="A24" s="10"/>
      <c r="B24" s="11"/>
      <c r="C24" s="11"/>
      <c r="D24" s="12"/>
    </row>
    <row r="25" spans="1:7" ht="19.5" x14ac:dyDescent="0.4">
      <c r="A25" s="461" t="s">
        <v>4</v>
      </c>
      <c r="B25" s="462"/>
      <c r="C25" s="462"/>
      <c r="D25" s="462"/>
      <c r="E25" s="462"/>
      <c r="F25" s="462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ht="49.5" x14ac:dyDescent="0.3">
      <c r="A29" s="6" t="s">
        <v>234</v>
      </c>
      <c r="B29" s="55">
        <v>1</v>
      </c>
      <c r="C29" s="55"/>
      <c r="D29" s="56" t="s">
        <v>551</v>
      </c>
      <c r="E29" s="56" t="s">
        <v>549</v>
      </c>
      <c r="F29" s="55"/>
    </row>
    <row r="30" spans="1:7" x14ac:dyDescent="0.3">
      <c r="A30" s="6" t="s">
        <v>242</v>
      </c>
      <c r="B30" s="55">
        <v>2</v>
      </c>
      <c r="C30" s="55"/>
      <c r="D30" s="56"/>
      <c r="E30" s="56"/>
      <c r="F30" s="55"/>
    </row>
    <row r="31" spans="1:7" ht="49.5" x14ac:dyDescent="0.3">
      <c r="A31" s="6" t="s">
        <v>69</v>
      </c>
      <c r="B31" s="55">
        <v>0</v>
      </c>
      <c r="C31" s="55"/>
      <c r="D31" s="7" t="s">
        <v>550</v>
      </c>
      <c r="E31" s="56" t="s">
        <v>531</v>
      </c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8" t="s">
        <v>34</v>
      </c>
      <c r="B33" s="459"/>
      <c r="C33" s="460"/>
      <c r="D33" s="329">
        <f>SUM(B26:C32)</f>
        <v>11</v>
      </c>
    </row>
    <row r="34" spans="1:6" x14ac:dyDescent="0.3">
      <c r="A34" s="458" t="s">
        <v>249</v>
      </c>
      <c r="B34" s="459"/>
      <c r="C34" s="460"/>
      <c r="D34" s="17">
        <f>D33/(COUNT(B26:C32)*2)</f>
        <v>0.7857142857142857</v>
      </c>
    </row>
    <row r="35" spans="1:6" x14ac:dyDescent="0.3">
      <c r="A35" s="10"/>
      <c r="B35" s="11"/>
      <c r="C35" s="11"/>
      <c r="D35" s="12"/>
    </row>
    <row r="36" spans="1:6" ht="19.5" x14ac:dyDescent="0.4">
      <c r="A36" s="461" t="s">
        <v>178</v>
      </c>
      <c r="B36" s="462"/>
      <c r="C36" s="462"/>
      <c r="D36" s="462"/>
      <c r="E36" s="462"/>
      <c r="F36" s="462"/>
    </row>
    <row r="37" spans="1:6" ht="50.25" x14ac:dyDescent="0.35">
      <c r="A37" s="24" t="s">
        <v>84</v>
      </c>
      <c r="B37" s="55">
        <v>0</v>
      </c>
      <c r="C37" s="6">
        <f>IF(B37=0, -5, "0")</f>
        <v>-5</v>
      </c>
      <c r="D37" s="56" t="s">
        <v>552</v>
      </c>
      <c r="E37" s="56" t="s">
        <v>553</v>
      </c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8" t="s">
        <v>34</v>
      </c>
      <c r="B42" s="459"/>
      <c r="C42" s="460"/>
      <c r="D42" s="329">
        <f>SUM(B37:C41)</f>
        <v>3</v>
      </c>
    </row>
    <row r="43" spans="1:6" x14ac:dyDescent="0.3">
      <c r="A43" s="458" t="s">
        <v>249</v>
      </c>
      <c r="B43" s="459"/>
      <c r="C43" s="460"/>
      <c r="D43" s="17">
        <f>D42/(COUNT(B37:C41)*2)</f>
        <v>0.25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7" t="s">
        <v>405</v>
      </c>
      <c r="B45" s="468"/>
      <c r="C45" s="468"/>
      <c r="D45" s="468"/>
      <c r="E45" s="468"/>
      <c r="F45" s="469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64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3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8" t="s">
        <v>34</v>
      </c>
      <c r="B58" s="459"/>
      <c r="C58" s="460"/>
      <c r="D58" s="341">
        <f>SUM(B46:C57)</f>
        <v>0</v>
      </c>
    </row>
    <row r="59" spans="1:6" x14ac:dyDescent="0.3">
      <c r="A59" s="458" t="s">
        <v>249</v>
      </c>
      <c r="B59" s="459"/>
      <c r="C59" s="460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0" t="s">
        <v>19</v>
      </c>
      <c r="B61" s="471"/>
      <c r="C61" s="471"/>
      <c r="D61" s="471"/>
      <c r="E61" s="471"/>
      <c r="F61" s="471"/>
    </row>
    <row r="62" spans="1:6" x14ac:dyDescent="0.3">
      <c r="A62" s="6" t="s">
        <v>224</v>
      </c>
      <c r="B62" s="55">
        <v>2</v>
      </c>
      <c r="C62" s="55"/>
      <c r="D62" s="56"/>
      <c r="E62" s="56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8" t="s">
        <v>34</v>
      </c>
      <c r="B68" s="459"/>
      <c r="C68" s="460"/>
      <c r="D68" s="329">
        <f>SUM(B62:C67)</f>
        <v>10</v>
      </c>
    </row>
    <row r="69" spans="1:6" x14ac:dyDescent="0.3">
      <c r="A69" s="458" t="s">
        <v>249</v>
      </c>
      <c r="B69" s="459"/>
      <c r="C69" s="460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61" t="s">
        <v>8</v>
      </c>
      <c r="B71" s="462"/>
      <c r="C71" s="462"/>
      <c r="D71" s="462"/>
      <c r="E71" s="462"/>
      <c r="F71" s="462"/>
    </row>
    <row r="72" spans="1:6" ht="36" x14ac:dyDescent="0.35">
      <c r="A72" s="25" t="s">
        <v>146</v>
      </c>
      <c r="B72" s="55">
        <v>1</v>
      </c>
      <c r="C72" s="6" t="str">
        <f>IF(B72=0, -5, "0")</f>
        <v>0</v>
      </c>
      <c r="D72" s="56" t="s">
        <v>554</v>
      </c>
      <c r="E72" s="56" t="s">
        <v>555</v>
      </c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ht="49.5" x14ac:dyDescent="0.3">
      <c r="A74" s="7" t="s">
        <v>203</v>
      </c>
      <c r="B74" s="55">
        <v>1</v>
      </c>
      <c r="C74" s="55"/>
      <c r="D74" s="495" t="s">
        <v>556</v>
      </c>
      <c r="E74" s="496" t="s">
        <v>549</v>
      </c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8" t="s">
        <v>34</v>
      </c>
      <c r="B79" s="459"/>
      <c r="C79" s="460"/>
      <c r="D79" s="329">
        <f>SUM(B72:C78)</f>
        <v>12</v>
      </c>
    </row>
    <row r="80" spans="1:6" x14ac:dyDescent="0.3">
      <c r="A80" s="458" t="s">
        <v>249</v>
      </c>
      <c r="B80" s="459"/>
      <c r="C80" s="460"/>
      <c r="D80" s="17">
        <f>D79/(COUNT(B72:C78)*2)</f>
        <v>0.8571428571428571</v>
      </c>
    </row>
    <row r="81" spans="1:6" x14ac:dyDescent="0.3">
      <c r="A81" s="10"/>
      <c r="B81" s="11"/>
      <c r="C81" s="11"/>
      <c r="D81" s="12"/>
    </row>
    <row r="82" spans="1:6" ht="19.5" x14ac:dyDescent="0.4">
      <c r="A82" s="461" t="s">
        <v>463</v>
      </c>
      <c r="B82" s="462"/>
      <c r="C82" s="462"/>
      <c r="D82" s="462"/>
      <c r="E82" s="462"/>
      <c r="F82" s="462"/>
    </row>
    <row r="83" spans="1:6" ht="19.5" x14ac:dyDescent="0.4">
      <c r="A83" s="6" t="s">
        <v>225</v>
      </c>
      <c r="B83" s="61">
        <v>2</v>
      </c>
      <c r="C83" s="62"/>
      <c r="D83" s="56"/>
      <c r="E83" s="56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>
        <v>2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6"/>
      <c r="F89" s="55"/>
    </row>
    <row r="90" spans="1:6" x14ac:dyDescent="0.3">
      <c r="A90" s="6" t="s">
        <v>252</v>
      </c>
      <c r="B90" s="61" t="s">
        <v>30</v>
      </c>
      <c r="C90" s="55"/>
      <c r="D90" s="56"/>
      <c r="E90" s="78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56"/>
      <c r="E92" s="78"/>
      <c r="F92" s="55"/>
    </row>
    <row r="93" spans="1:6" ht="31.5" x14ac:dyDescent="0.35">
      <c r="A93" s="28" t="s">
        <v>239</v>
      </c>
      <c r="B93" s="61">
        <v>1</v>
      </c>
      <c r="C93" s="6" t="str">
        <f>IF(B93=0, -5, "0")</f>
        <v>0</v>
      </c>
      <c r="D93" s="66" t="s">
        <v>474</v>
      </c>
      <c r="E93" s="56" t="s">
        <v>475</v>
      </c>
      <c r="F93" s="55"/>
    </row>
    <row r="94" spans="1:6" x14ac:dyDescent="0.3">
      <c r="A94" s="7" t="s">
        <v>191</v>
      </c>
      <c r="B94" s="61">
        <v>2</v>
      </c>
      <c r="C94" s="55"/>
      <c r="D94" s="56"/>
      <c r="E94" s="56"/>
      <c r="F94" s="55"/>
    </row>
    <row r="95" spans="1:6" x14ac:dyDescent="0.3">
      <c r="A95" s="6" t="s">
        <v>147</v>
      </c>
      <c r="B95" s="61">
        <v>1</v>
      </c>
      <c r="C95" s="55"/>
      <c r="D95" s="66" t="s">
        <v>486</v>
      </c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 t="s">
        <v>487</v>
      </c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8" t="s">
        <v>34</v>
      </c>
      <c r="B100" s="459"/>
      <c r="C100" s="460"/>
      <c r="D100" s="329">
        <f>SUM(B83:C99)</f>
        <v>26</v>
      </c>
    </row>
    <row r="101" spans="1:6" x14ac:dyDescent="0.3">
      <c r="A101" s="458" t="s">
        <v>249</v>
      </c>
      <c r="B101" s="459"/>
      <c r="C101" s="460"/>
      <c r="D101" s="17">
        <f>D100/(COUNT(B83:C99)*2)</f>
        <v>0.9285714285714286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1" t="s">
        <v>170</v>
      </c>
      <c r="B103" s="462"/>
      <c r="C103" s="462"/>
      <c r="D103" s="462"/>
      <c r="E103" s="462"/>
      <c r="F103" s="462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ht="82.5" x14ac:dyDescent="0.3">
      <c r="A111" s="6" t="s">
        <v>136</v>
      </c>
      <c r="B111" s="69">
        <v>0</v>
      </c>
      <c r="C111" s="55"/>
      <c r="D111" s="56" t="s">
        <v>496</v>
      </c>
      <c r="E111" s="56" t="s">
        <v>495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50.25" x14ac:dyDescent="0.35">
      <c r="A115" s="28" t="s">
        <v>161</v>
      </c>
      <c r="B115" s="69">
        <v>0</v>
      </c>
      <c r="C115" s="6">
        <f>IF(B115=0, -5, "0")</f>
        <v>-5</v>
      </c>
      <c r="D115" s="56" t="s">
        <v>497</v>
      </c>
      <c r="E115" s="56" t="s">
        <v>498</v>
      </c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8" t="s">
        <v>34</v>
      </c>
      <c r="B118" s="459"/>
      <c r="C118" s="460"/>
      <c r="D118" s="329">
        <f>SUM(B104:C117)</f>
        <v>19</v>
      </c>
    </row>
    <row r="119" spans="1:6" x14ac:dyDescent="0.3">
      <c r="A119" s="458" t="s">
        <v>249</v>
      </c>
      <c r="B119" s="459"/>
      <c r="C119" s="460"/>
      <c r="D119" s="17">
        <f>D118/(COUNT(B104:C117)*2)</f>
        <v>0.6333333333333333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1" t="s">
        <v>171</v>
      </c>
      <c r="B122" s="462"/>
      <c r="C122" s="462"/>
      <c r="D122" s="462"/>
      <c r="E122" s="462"/>
      <c r="F122" s="462"/>
    </row>
    <row r="123" spans="1:6" ht="34.5" x14ac:dyDescent="0.4">
      <c r="A123" s="32" t="s">
        <v>228</v>
      </c>
      <c r="B123" s="69">
        <v>1</v>
      </c>
      <c r="C123" s="62"/>
      <c r="D123" s="32" t="s">
        <v>503</v>
      </c>
      <c r="E123" s="56" t="s">
        <v>504</v>
      </c>
      <c r="F123" s="55"/>
    </row>
    <row r="124" spans="1:6" ht="19.5" x14ac:dyDescent="0.4">
      <c r="A124" s="6" t="s">
        <v>153</v>
      </c>
      <c r="B124" s="69">
        <v>2</v>
      </c>
      <c r="C124" s="62"/>
      <c r="D124" s="358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358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358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358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493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66.75" x14ac:dyDescent="0.35">
      <c r="A131" s="28" t="s">
        <v>266</v>
      </c>
      <c r="B131" s="69">
        <v>2</v>
      </c>
      <c r="C131" s="6" t="str">
        <f>IF(B131=0, -5, "0")</f>
        <v>0</v>
      </c>
      <c r="D131" s="56" t="s">
        <v>505</v>
      </c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8" t="s">
        <v>34</v>
      </c>
      <c r="B134" s="459"/>
      <c r="C134" s="460"/>
      <c r="D134" s="329">
        <f>SUM(B123:C133)</f>
        <v>21</v>
      </c>
    </row>
    <row r="135" spans="1:6" x14ac:dyDescent="0.3">
      <c r="A135" s="458" t="s">
        <v>249</v>
      </c>
      <c r="B135" s="459"/>
      <c r="C135" s="460"/>
      <c r="D135" s="17">
        <f>D134/(COUNT(B123:C133)*2)</f>
        <v>0.95454545454545459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1" t="s">
        <v>154</v>
      </c>
      <c r="B137" s="462"/>
      <c r="C137" s="462"/>
      <c r="D137" s="462"/>
      <c r="E137" s="462"/>
      <c r="F137" s="462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ht="49.5" x14ac:dyDescent="0.3">
      <c r="A139" s="26" t="s">
        <v>226</v>
      </c>
      <c r="B139" s="70">
        <v>0</v>
      </c>
      <c r="C139" s="55"/>
      <c r="D139" s="56" t="s">
        <v>514</v>
      </c>
      <c r="E139" s="56" t="s">
        <v>515</v>
      </c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358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358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66" x14ac:dyDescent="0.35">
      <c r="A146" s="25" t="s">
        <v>162</v>
      </c>
      <c r="B146" s="70">
        <v>2</v>
      </c>
      <c r="C146" s="6" t="str">
        <f>IF(B146=0, -5, "0")</f>
        <v>0</v>
      </c>
      <c r="D146" s="71" t="s">
        <v>517</v>
      </c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33.75" x14ac:dyDescent="0.35">
      <c r="A148" s="27" t="s">
        <v>270</v>
      </c>
      <c r="B148" s="70">
        <v>2</v>
      </c>
      <c r="C148" s="6" t="str">
        <f>IF(B148=0, -5, "0")</f>
        <v>0</v>
      </c>
      <c r="D148" s="56" t="s">
        <v>516</v>
      </c>
      <c r="E148" s="63"/>
      <c r="F148" s="55"/>
    </row>
    <row r="149" spans="1:6" x14ac:dyDescent="0.3">
      <c r="A149" s="458" t="s">
        <v>34</v>
      </c>
      <c r="B149" s="459"/>
      <c r="C149" s="460"/>
      <c r="D149" s="329">
        <f>SUM(B138:C148)</f>
        <v>20</v>
      </c>
    </row>
    <row r="150" spans="1:6" x14ac:dyDescent="0.3">
      <c r="A150" s="458" t="s">
        <v>249</v>
      </c>
      <c r="B150" s="459"/>
      <c r="C150" s="460"/>
      <c r="D150" s="16">
        <f>D149/(COUNT(B138:C148)*2)</f>
        <v>0.90909090909090906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1" t="s">
        <v>61</v>
      </c>
      <c r="B152" s="462"/>
      <c r="C152" s="462"/>
      <c r="D152" s="462"/>
      <c r="E152" s="462"/>
      <c r="F152" s="462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ht="33" x14ac:dyDescent="0.3">
      <c r="A156" s="26" t="s">
        <v>232</v>
      </c>
      <c r="B156" s="69">
        <v>0</v>
      </c>
      <c r="C156" s="56"/>
      <c r="D156" s="494" t="s">
        <v>528</v>
      </c>
      <c r="E156" s="55" t="s">
        <v>529</v>
      </c>
      <c r="F156" s="55"/>
    </row>
    <row r="157" spans="1:6" x14ac:dyDescent="0.3">
      <c r="A157" s="7" t="s">
        <v>257</v>
      </c>
      <c r="B157" s="69">
        <v>2</v>
      </c>
      <c r="C157" s="56"/>
      <c r="D157" s="359"/>
      <c r="E157" s="359"/>
      <c r="F157" s="55"/>
    </row>
    <row r="158" spans="1:6" ht="49.5" x14ac:dyDescent="0.3">
      <c r="A158" s="7" t="s">
        <v>238</v>
      </c>
      <c r="B158" s="69">
        <v>0</v>
      </c>
      <c r="C158" s="56"/>
      <c r="D158" s="78" t="s">
        <v>530</v>
      </c>
      <c r="E158" s="56" t="s">
        <v>531</v>
      </c>
      <c r="F158" s="55"/>
    </row>
    <row r="159" spans="1:6" x14ac:dyDescent="0.3">
      <c r="A159" s="7" t="s">
        <v>258</v>
      </c>
      <c r="B159" s="69">
        <v>2</v>
      </c>
      <c r="C159" s="7"/>
      <c r="D159" s="56"/>
      <c r="E159" s="56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81" t="s">
        <v>532</v>
      </c>
      <c r="E160" s="81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81"/>
      <c r="E162" s="56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8" t="s">
        <v>34</v>
      </c>
      <c r="B165" s="459"/>
      <c r="C165" s="460"/>
      <c r="D165" s="329">
        <f>SUM(B153:C164)</f>
        <v>20</v>
      </c>
    </row>
    <row r="166" spans="1:6" x14ac:dyDescent="0.3">
      <c r="A166" s="458" t="s">
        <v>249</v>
      </c>
      <c r="B166" s="459"/>
      <c r="C166" s="460"/>
      <c r="D166" s="17">
        <f>D165/(COUNT(B153:C164)*2)</f>
        <v>0.83333333333333337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1" t="s">
        <v>176</v>
      </c>
      <c r="B168" s="462"/>
      <c r="C168" s="462"/>
      <c r="D168" s="462"/>
      <c r="E168" s="462"/>
      <c r="F168" s="462"/>
    </row>
    <row r="169" spans="1:6" x14ac:dyDescent="0.3">
      <c r="A169" s="32" t="s">
        <v>233</v>
      </c>
      <c r="B169" s="55" t="s">
        <v>30</v>
      </c>
      <c r="C169" s="55"/>
      <c r="D169" s="56" t="s">
        <v>535</v>
      </c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 t="s">
        <v>535</v>
      </c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33.75" x14ac:dyDescent="0.35">
      <c r="A173" s="24" t="s">
        <v>262</v>
      </c>
      <c r="B173" s="55">
        <v>1</v>
      </c>
      <c r="C173" s="6" t="str">
        <f>IF(B173=0, -5, "0")</f>
        <v>0</v>
      </c>
      <c r="D173" s="56" t="s">
        <v>533</v>
      </c>
      <c r="E173" s="55" t="s">
        <v>539</v>
      </c>
      <c r="F173" s="55"/>
    </row>
    <row r="174" spans="1:6" ht="33" x14ac:dyDescent="0.3">
      <c r="A174" s="41" t="s">
        <v>164</v>
      </c>
      <c r="B174" s="55">
        <v>2</v>
      </c>
      <c r="C174" s="55"/>
      <c r="D174" s="81"/>
      <c r="E174" s="56"/>
      <c r="F174" s="55"/>
    </row>
    <row r="175" spans="1:6" x14ac:dyDescent="0.3">
      <c r="A175" s="40" t="s">
        <v>273</v>
      </c>
      <c r="B175" s="55">
        <v>2</v>
      </c>
      <c r="C175" s="55"/>
      <c r="D175" s="56" t="s">
        <v>535</v>
      </c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8" t="s">
        <v>34</v>
      </c>
      <c r="B177" s="463"/>
      <c r="C177" s="464"/>
      <c r="D177" s="330">
        <f>SUM(B169:C176)</f>
        <v>7</v>
      </c>
    </row>
    <row r="178" spans="1:6" x14ac:dyDescent="0.3">
      <c r="A178" s="458" t="s">
        <v>249</v>
      </c>
      <c r="B178" s="459"/>
      <c r="C178" s="460"/>
      <c r="D178" s="17">
        <f>D177/(COUNT(B169:C176)*2)</f>
        <v>0.875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1" t="s">
        <v>64</v>
      </c>
      <c r="B180" s="462"/>
      <c r="C180" s="462"/>
      <c r="D180" s="462"/>
      <c r="E180" s="462"/>
      <c r="F180" s="462"/>
    </row>
    <row r="181" spans="1:6" ht="50.2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536</v>
      </c>
      <c r="E181" s="55" t="s">
        <v>540</v>
      </c>
      <c r="F181" s="55"/>
    </row>
    <row r="182" spans="1:6" ht="33" x14ac:dyDescent="0.3">
      <c r="A182" s="6" t="s">
        <v>241</v>
      </c>
      <c r="B182" s="55">
        <v>1</v>
      </c>
      <c r="C182" s="55"/>
      <c r="D182" s="56" t="s">
        <v>534</v>
      </c>
      <c r="E182" s="55" t="s">
        <v>539</v>
      </c>
      <c r="F182" s="55"/>
    </row>
    <row r="183" spans="1:6" ht="49.5" x14ac:dyDescent="0.3">
      <c r="A183" s="26" t="s">
        <v>174</v>
      </c>
      <c r="B183" s="55">
        <v>1</v>
      </c>
      <c r="C183" s="55"/>
      <c r="D183" s="56" t="s">
        <v>537</v>
      </c>
      <c r="E183" s="56" t="s">
        <v>538</v>
      </c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8" t="s">
        <v>34</v>
      </c>
      <c r="B185" s="459"/>
      <c r="C185" s="460"/>
      <c r="D185" s="329">
        <f>SUM(B181:C184)</f>
        <v>5</v>
      </c>
    </row>
    <row r="186" spans="1:6" x14ac:dyDescent="0.3">
      <c r="A186" s="458" t="s">
        <v>249</v>
      </c>
      <c r="B186" s="459"/>
      <c r="C186" s="460"/>
      <c r="D186" s="17">
        <f>D185/(COUNT(B181:C184)*2)</f>
        <v>0.625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65" t="s">
        <v>15</v>
      </c>
      <c r="B188" s="466"/>
      <c r="C188" s="466"/>
      <c r="D188" s="466"/>
      <c r="E188" s="466"/>
      <c r="F188" s="466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6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8" t="s">
        <v>34</v>
      </c>
      <c r="B193" s="459"/>
      <c r="C193" s="460"/>
      <c r="D193" s="329">
        <f>SUM(B189:C192)</f>
        <v>8</v>
      </c>
    </row>
    <row r="194" spans="1:7" x14ac:dyDescent="0.3">
      <c r="A194" s="458" t="s">
        <v>249</v>
      </c>
      <c r="B194" s="459"/>
      <c r="C194" s="460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1" t="s">
        <v>65</v>
      </c>
      <c r="B196" s="462"/>
      <c r="C196" s="462"/>
      <c r="D196" s="462"/>
      <c r="E196" s="462"/>
      <c r="F196" s="462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1</v>
      </c>
      <c r="C199" s="55"/>
      <c r="D199" s="56" t="s">
        <v>541</v>
      </c>
      <c r="E199" s="56" t="s">
        <v>542</v>
      </c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8" t="s">
        <v>34</v>
      </c>
      <c r="B202" s="459"/>
      <c r="C202" s="460"/>
      <c r="D202" s="329">
        <f>SUM(B197:C201)</f>
        <v>9</v>
      </c>
    </row>
    <row r="203" spans="1:7" x14ac:dyDescent="0.3">
      <c r="A203" s="458" t="s">
        <v>249</v>
      </c>
      <c r="B203" s="459"/>
      <c r="C203" s="460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1" t="s">
        <v>175</v>
      </c>
      <c r="B205" s="462"/>
      <c r="C205" s="462"/>
      <c r="D205" s="462"/>
      <c r="E205" s="462"/>
      <c r="F205" s="462"/>
    </row>
    <row r="206" spans="1:7" ht="33" x14ac:dyDescent="0.3">
      <c r="A206" s="26" t="s">
        <v>302</v>
      </c>
      <c r="B206" s="55">
        <v>1</v>
      </c>
      <c r="C206" s="55"/>
      <c r="D206" s="495" t="s">
        <v>566</v>
      </c>
      <c r="E206" s="499" t="s">
        <v>567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49.5" x14ac:dyDescent="0.3">
      <c r="A208" s="6" t="s">
        <v>265</v>
      </c>
      <c r="B208" s="55">
        <v>1</v>
      </c>
      <c r="C208" s="55"/>
      <c r="D208" s="56" t="s">
        <v>543</v>
      </c>
      <c r="E208" s="55" t="s">
        <v>544</v>
      </c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6"/>
      <c r="F209" s="55"/>
    </row>
    <row r="210" spans="1:6" x14ac:dyDescent="0.3">
      <c r="A210" s="458" t="s">
        <v>34</v>
      </c>
      <c r="B210" s="459"/>
      <c r="C210" s="460"/>
      <c r="D210" s="34">
        <f>SUM(B206:C209)</f>
        <v>2</v>
      </c>
    </row>
    <row r="211" spans="1:6" x14ac:dyDescent="0.3">
      <c r="A211" s="458" t="s">
        <v>249</v>
      </c>
      <c r="B211" s="459"/>
      <c r="C211" s="460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7">
        <v>0.61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179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0.7991071428571429</v>
      </c>
    </row>
  </sheetData>
  <sheetProtection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38:B148 B17:B21 B206:B209 B37:B41 B62:B67 B189:B192 B46:B57 B83:B99 B104:B117 B72:B78 B123:B133 B153:B164 B169:B176 B181:B184 B197:B201 B26:B32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580" zoomScale="50" zoomScaleNormal="100" zoomScaleSheetLayoutView="50" workbookViewId="0">
      <selection activeCell="D600" sqref="D60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51"/>
      <c r="E1" s="451"/>
      <c r="F1" s="451"/>
      <c r="G1" s="451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52" t="s">
        <v>149</v>
      </c>
      <c r="B7" s="452"/>
      <c r="C7" s="452"/>
      <c r="D7" s="452"/>
      <c r="E7" s="452"/>
      <c r="F7" s="452"/>
      <c r="G7" s="93"/>
    </row>
    <row r="8" spans="1:7" ht="22.5" x14ac:dyDescent="0.45">
      <c r="A8" s="453" t="str">
        <f>'Page de garde'!D18</f>
        <v>MEDINA JADIDA</v>
      </c>
      <c r="B8" s="453"/>
      <c r="C8" s="453"/>
      <c r="D8" s="453"/>
      <c r="E8" s="453"/>
      <c r="F8" s="453"/>
      <c r="G8" s="93"/>
    </row>
    <row r="9" spans="1:7" ht="22.5" x14ac:dyDescent="0.45">
      <c r="A9" s="94" t="s">
        <v>39</v>
      </c>
      <c r="B9" s="454"/>
      <c r="C9" s="454"/>
      <c r="D9" s="454"/>
      <c r="E9" s="454"/>
      <c r="F9" s="454"/>
      <c r="G9" s="93"/>
    </row>
    <row r="10" spans="1:7" ht="22.5" x14ac:dyDescent="0.45">
      <c r="A10" s="95" t="s">
        <v>41</v>
      </c>
      <c r="B10" s="455"/>
      <c r="C10" s="455"/>
      <c r="D10" s="455"/>
      <c r="E10" s="455"/>
      <c r="F10" s="455"/>
      <c r="G10" s="93"/>
    </row>
    <row r="11" spans="1:7" ht="22.5" x14ac:dyDescent="0.45">
      <c r="A11" s="94" t="s">
        <v>40</v>
      </c>
      <c r="B11" s="456"/>
      <c r="C11" s="456"/>
      <c r="D11" s="456"/>
      <c r="E11" s="456"/>
      <c r="F11" s="456"/>
      <c r="G11" s="93"/>
    </row>
    <row r="12" spans="1:7" ht="22.5" x14ac:dyDescent="0.45">
      <c r="A12" s="94" t="s">
        <v>198</v>
      </c>
      <c r="B12" s="457" t="e">
        <f>D719</f>
        <v>#DIV/0!</v>
      </c>
      <c r="C12" s="457"/>
      <c r="D12" s="457"/>
      <c r="E12" s="457"/>
      <c r="F12" s="457"/>
      <c r="G12" s="93"/>
    </row>
    <row r="13" spans="1:7" ht="22.5" x14ac:dyDescent="0.45">
      <c r="A13" s="92"/>
      <c r="B13" s="90"/>
      <c r="C13" s="90"/>
      <c r="D13" s="451"/>
      <c r="E13" s="451"/>
      <c r="F13" s="451"/>
      <c r="G13" s="451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7" t="s">
        <v>28</v>
      </c>
      <c r="B17" s="379" t="s">
        <v>29</v>
      </c>
      <c r="C17" s="379"/>
      <c r="D17" s="379" t="s">
        <v>42</v>
      </c>
      <c r="E17" s="380" t="s">
        <v>264</v>
      </c>
      <c r="F17" s="380" t="s">
        <v>294</v>
      </c>
      <c r="G17" s="96"/>
    </row>
    <row r="18" spans="1:8" ht="16.5" customHeight="1" x14ac:dyDescent="0.4">
      <c r="A18" s="377"/>
      <c r="B18" s="100" t="s">
        <v>32</v>
      </c>
      <c r="C18" s="100" t="s">
        <v>31</v>
      </c>
      <c r="D18" s="379"/>
      <c r="E18" s="380"/>
      <c r="F18" s="380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410"/>
      <c r="B49" s="410"/>
      <c r="C49" s="410"/>
      <c r="D49" s="410"/>
      <c r="E49" s="410"/>
      <c r="F49" s="410"/>
      <c r="G49" s="410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7" t="s">
        <v>28</v>
      </c>
      <c r="B52" s="379" t="s">
        <v>29</v>
      </c>
      <c r="C52" s="379"/>
      <c r="D52" s="379" t="s">
        <v>42</v>
      </c>
      <c r="E52" s="380" t="s">
        <v>264</v>
      </c>
      <c r="F52" s="380" t="s">
        <v>295</v>
      </c>
      <c r="G52" s="96"/>
    </row>
    <row r="53" spans="1:7" ht="21" x14ac:dyDescent="0.4">
      <c r="A53" s="377"/>
      <c r="B53" s="100" t="s">
        <v>32</v>
      </c>
      <c r="C53" s="100" t="s">
        <v>31</v>
      </c>
      <c r="D53" s="379"/>
      <c r="E53" s="380"/>
      <c r="F53" s="380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8"/>
      <c r="B64" s="449"/>
      <c r="C64" s="449"/>
      <c r="D64" s="449"/>
      <c r="E64" s="449"/>
      <c r="F64" s="449"/>
      <c r="G64" s="449"/>
    </row>
    <row r="65" spans="1:7" ht="43.5" customHeight="1" x14ac:dyDescent="0.4">
      <c r="A65" s="444" t="s">
        <v>341</v>
      </c>
      <c r="B65" s="444"/>
      <c r="C65" s="444"/>
      <c r="D65" s="444"/>
      <c r="E65" s="444"/>
      <c r="F65" s="444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8"/>
      <c r="B83" s="428"/>
      <c r="C83" s="428"/>
      <c r="D83" s="428"/>
      <c r="E83" s="428"/>
      <c r="F83" s="428"/>
      <c r="G83" s="428"/>
    </row>
    <row r="84" spans="1:7" ht="45" customHeight="1" x14ac:dyDescent="0.45">
      <c r="A84" s="450" t="s">
        <v>342</v>
      </c>
      <c r="B84" s="450"/>
      <c r="C84" s="450"/>
      <c r="D84" s="450"/>
      <c r="E84" s="450"/>
      <c r="F84" s="450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6"/>
      <c r="B101" s="437"/>
      <c r="C101" s="437"/>
      <c r="D101" s="437"/>
      <c r="E101" s="437"/>
      <c r="F101" s="443"/>
      <c r="G101" s="96"/>
    </row>
    <row r="102" spans="1:7" ht="46.5" customHeight="1" x14ac:dyDescent="0.4">
      <c r="A102" s="444" t="s">
        <v>343</v>
      </c>
      <c r="B102" s="444"/>
      <c r="C102" s="444"/>
      <c r="D102" s="444"/>
      <c r="E102" s="444"/>
      <c r="F102" s="444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6"/>
      <c r="B109" s="437"/>
      <c r="C109" s="437"/>
      <c r="D109" s="437"/>
      <c r="E109" s="437"/>
      <c r="F109" s="443"/>
      <c r="G109" s="96"/>
    </row>
    <row r="110" spans="1:7" ht="39.75" customHeight="1" x14ac:dyDescent="0.4">
      <c r="A110" s="444" t="s">
        <v>375</v>
      </c>
      <c r="B110" s="444"/>
      <c r="C110" s="444"/>
      <c r="D110" s="444"/>
      <c r="E110" s="444"/>
      <c r="F110" s="444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7"/>
      <c r="B118" s="437"/>
      <c r="C118" s="437"/>
      <c r="D118" s="437"/>
      <c r="E118" s="437"/>
      <c r="F118" s="437"/>
      <c r="G118" s="96"/>
    </row>
    <row r="119" spans="1:7" ht="22.5" x14ac:dyDescent="0.4">
      <c r="A119" s="444" t="s">
        <v>304</v>
      </c>
      <c r="B119" s="444"/>
      <c r="C119" s="444"/>
      <c r="D119" s="444"/>
      <c r="E119" s="444"/>
      <c r="F119" s="444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45"/>
      <c r="B130" s="445"/>
      <c r="C130" s="445"/>
      <c r="D130" s="445"/>
      <c r="E130" s="445"/>
      <c r="F130" s="445"/>
      <c r="G130" s="96"/>
    </row>
    <row r="131" spans="1:16384" ht="22.5" customHeight="1" x14ac:dyDescent="0.4">
      <c r="A131" s="446" t="s">
        <v>404</v>
      </c>
      <c r="B131" s="446"/>
      <c r="C131" s="446"/>
      <c r="D131" s="446"/>
      <c r="E131" s="446"/>
      <c r="F131" s="446"/>
      <c r="G131" s="96"/>
    </row>
    <row r="132" spans="1:16384" ht="22.5" customHeight="1" x14ac:dyDescent="0.4">
      <c r="A132" s="447"/>
      <c r="B132" s="447"/>
      <c r="C132" s="447"/>
      <c r="D132" s="447"/>
      <c r="E132" s="447"/>
      <c r="F132" s="447"/>
      <c r="G132" s="96"/>
    </row>
    <row r="133" spans="1:16384" s="258" customFormat="1" ht="22.5" customHeight="1" x14ac:dyDescent="0.25">
      <c r="A133" s="377" t="s">
        <v>28</v>
      </c>
      <c r="B133" s="379" t="s">
        <v>29</v>
      </c>
      <c r="C133" s="379"/>
      <c r="D133" s="379" t="s">
        <v>42</v>
      </c>
      <c r="E133" s="380" t="s">
        <v>264</v>
      </c>
      <c r="F133" s="380" t="s">
        <v>295</v>
      </c>
    </row>
    <row r="134" spans="1:16384" s="258" customFormat="1" ht="22.5" customHeight="1" x14ac:dyDescent="0.25">
      <c r="A134" s="377"/>
      <c r="B134" s="100" t="s">
        <v>32</v>
      </c>
      <c r="C134" s="100" t="s">
        <v>31</v>
      </c>
      <c r="D134" s="379"/>
      <c r="E134" s="380"/>
      <c r="F134" s="380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8" t="s">
        <v>441</v>
      </c>
      <c r="B137" s="438"/>
      <c r="C137" s="438"/>
      <c r="D137" s="438"/>
      <c r="E137" s="438"/>
      <c r="F137" s="438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35" t="s">
        <v>340</v>
      </c>
      <c r="B144" s="435"/>
      <c r="C144" s="435"/>
      <c r="D144" s="435"/>
      <c r="E144" s="435"/>
      <c r="F144" s="435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6"/>
      <c r="B161" s="437"/>
      <c r="C161" s="437"/>
      <c r="D161" s="437"/>
      <c r="E161" s="437"/>
      <c r="F161" s="437"/>
      <c r="G161" s="96"/>
    </row>
    <row r="162" spans="1:7" ht="32.25" customHeight="1" x14ac:dyDescent="0.4">
      <c r="A162" s="438" t="s">
        <v>442</v>
      </c>
      <c r="B162" s="438"/>
      <c r="C162" s="438"/>
      <c r="D162" s="438"/>
      <c r="E162" s="438"/>
      <c r="F162" s="438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39"/>
      <c r="B172" s="440"/>
      <c r="C172" s="440"/>
      <c r="D172" s="440"/>
      <c r="E172" s="440"/>
      <c r="F172" s="440"/>
      <c r="G172" s="96"/>
    </row>
    <row r="173" spans="1:7" ht="32.25" customHeight="1" x14ac:dyDescent="0.4">
      <c r="A173" s="438" t="s">
        <v>304</v>
      </c>
      <c r="B173" s="438"/>
      <c r="C173" s="438"/>
      <c r="D173" s="438"/>
      <c r="E173" s="438"/>
      <c r="F173" s="438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441"/>
      <c r="C182" s="442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34"/>
      <c r="B184" s="434"/>
      <c r="C184" s="434"/>
      <c r="D184" s="434"/>
      <c r="E184" s="434"/>
      <c r="F184" s="434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7" t="s">
        <v>28</v>
      </c>
      <c r="B187" s="379" t="s">
        <v>29</v>
      </c>
      <c r="C187" s="379"/>
      <c r="D187" s="379" t="s">
        <v>42</v>
      </c>
      <c r="E187" s="380" t="s">
        <v>264</v>
      </c>
      <c r="F187" s="380" t="s">
        <v>295</v>
      </c>
      <c r="G187" s="96"/>
    </row>
    <row r="188" spans="1:7" ht="21" x14ac:dyDescent="0.4">
      <c r="A188" s="377"/>
      <c r="B188" s="100" t="s">
        <v>32</v>
      </c>
      <c r="C188" s="100" t="s">
        <v>31</v>
      </c>
      <c r="D188" s="379"/>
      <c r="E188" s="380"/>
      <c r="F188" s="380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84" t="s">
        <v>34</v>
      </c>
      <c r="B199" s="385"/>
      <c r="C199" s="386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10"/>
      <c r="B201" s="410"/>
      <c r="C201" s="410"/>
      <c r="D201" s="410"/>
      <c r="E201" s="410"/>
      <c r="F201" s="410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84" t="s">
        <v>34</v>
      </c>
      <c r="B223" s="385"/>
      <c r="C223" s="386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10"/>
      <c r="B225" s="410"/>
      <c r="C225" s="410"/>
      <c r="D225" s="410"/>
      <c r="E225" s="410"/>
      <c r="F225" s="410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31" t="s">
        <v>304</v>
      </c>
      <c r="B232" s="432"/>
      <c r="C232" s="432"/>
      <c r="D232" s="433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84" t="s">
        <v>34</v>
      </c>
      <c r="B241" s="385"/>
      <c r="C241" s="386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10"/>
      <c r="B246" s="410"/>
      <c r="C246" s="410"/>
      <c r="D246" s="410"/>
      <c r="E246" s="410"/>
      <c r="F246" s="410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7" t="s">
        <v>28</v>
      </c>
      <c r="B249" s="379" t="s">
        <v>29</v>
      </c>
      <c r="C249" s="379"/>
      <c r="D249" s="379" t="s">
        <v>42</v>
      </c>
      <c r="E249" s="380" t="s">
        <v>264</v>
      </c>
      <c r="F249" s="380" t="s">
        <v>295</v>
      </c>
      <c r="G249" s="96"/>
    </row>
    <row r="250" spans="1:7" ht="21" x14ac:dyDescent="0.4">
      <c r="A250" s="377"/>
      <c r="B250" s="100" t="s">
        <v>32</v>
      </c>
      <c r="C250" s="100" t="s">
        <v>31</v>
      </c>
      <c r="D250" s="379"/>
      <c r="E250" s="380"/>
      <c r="F250" s="380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84" t="s">
        <v>34</v>
      </c>
      <c r="B261" s="385"/>
      <c r="C261" s="386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4"/>
      <c r="B286" s="394"/>
      <c r="C286" s="394"/>
      <c r="D286" s="394"/>
      <c r="E286" s="394"/>
      <c r="F286" s="394"/>
      <c r="G286" s="96"/>
    </row>
    <row r="287" spans="1:7" ht="31.5" customHeight="1" x14ac:dyDescent="0.4">
      <c r="A287" s="430" t="s">
        <v>304</v>
      </c>
      <c r="B287" s="430"/>
      <c r="C287" s="430"/>
      <c r="D287" s="430"/>
      <c r="E287" s="430"/>
      <c r="F287" s="430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7" t="s">
        <v>28</v>
      </c>
      <c r="B304" s="379" t="s">
        <v>29</v>
      </c>
      <c r="C304" s="379"/>
      <c r="D304" s="379" t="s">
        <v>42</v>
      </c>
      <c r="E304" s="380" t="s">
        <v>264</v>
      </c>
      <c r="F304" s="380" t="s">
        <v>295</v>
      </c>
      <c r="G304" s="96"/>
    </row>
    <row r="305" spans="1:7" ht="21" x14ac:dyDescent="0.4">
      <c r="A305" s="377"/>
      <c r="B305" s="100" t="s">
        <v>32</v>
      </c>
      <c r="C305" s="100" t="s">
        <v>31</v>
      </c>
      <c r="D305" s="379"/>
      <c r="E305" s="380"/>
      <c r="F305" s="380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15"/>
      <c r="B352" s="415"/>
      <c r="C352" s="415"/>
      <c r="D352" s="415"/>
      <c r="E352" s="415"/>
      <c r="F352" s="415"/>
      <c r="G352" s="415"/>
    </row>
    <row r="353" spans="1:7" ht="32.25" customHeight="1" x14ac:dyDescent="0.4">
      <c r="A353" s="429" t="s">
        <v>304</v>
      </c>
      <c r="B353" s="429"/>
      <c r="C353" s="429"/>
      <c r="D353" s="429"/>
      <c r="E353" s="429"/>
      <c r="F353" s="429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7" t="s">
        <v>28</v>
      </c>
      <c r="B370" s="379" t="s">
        <v>29</v>
      </c>
      <c r="C370" s="379"/>
      <c r="D370" s="379" t="s">
        <v>42</v>
      </c>
      <c r="E370" s="380" t="s">
        <v>264</v>
      </c>
      <c r="F370" s="380" t="s">
        <v>295</v>
      </c>
      <c r="G370" s="96"/>
    </row>
    <row r="371" spans="1:7" ht="21" x14ac:dyDescent="0.4">
      <c r="A371" s="377"/>
      <c r="B371" s="100" t="s">
        <v>32</v>
      </c>
      <c r="C371" s="100" t="s">
        <v>31</v>
      </c>
      <c r="D371" s="379"/>
      <c r="E371" s="380"/>
      <c r="F371" s="380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27"/>
      <c r="B410" s="428"/>
      <c r="C410" s="428"/>
      <c r="D410" s="428"/>
      <c r="E410" s="428"/>
      <c r="F410" s="428"/>
      <c r="G410" s="428"/>
    </row>
    <row r="411" spans="1:7" ht="24.75" x14ac:dyDescent="0.4">
      <c r="A411" s="425" t="s">
        <v>313</v>
      </c>
      <c r="B411" s="425"/>
      <c r="C411" s="425"/>
      <c r="D411" s="425"/>
      <c r="E411" s="425"/>
      <c r="F411" s="425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7" t="s">
        <v>28</v>
      </c>
      <c r="B428" s="379" t="s">
        <v>29</v>
      </c>
      <c r="C428" s="379"/>
      <c r="D428" s="379" t="s">
        <v>42</v>
      </c>
      <c r="E428" s="380" t="s">
        <v>264</v>
      </c>
      <c r="F428" s="380" t="s">
        <v>295</v>
      </c>
      <c r="G428" s="96"/>
    </row>
    <row r="429" spans="1:7" ht="21" x14ac:dyDescent="0.4">
      <c r="A429" s="377"/>
      <c r="B429" s="100" t="s">
        <v>32</v>
      </c>
      <c r="C429" s="100" t="s">
        <v>31</v>
      </c>
      <c r="D429" s="379"/>
      <c r="E429" s="380"/>
      <c r="F429" s="380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25" t="s">
        <v>304</v>
      </c>
      <c r="B459" s="425"/>
      <c r="C459" s="425"/>
      <c r="D459" s="425"/>
      <c r="E459" s="425"/>
      <c r="F459" s="425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6" t="s">
        <v>405</v>
      </c>
      <c r="B473" s="426"/>
      <c r="C473" s="426"/>
      <c r="D473" s="426"/>
      <c r="E473" s="426"/>
      <c r="F473" s="426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11" t="s">
        <v>28</v>
      </c>
      <c r="B475" s="412" t="s">
        <v>29</v>
      </c>
      <c r="C475" s="412"/>
      <c r="D475" s="412" t="s">
        <v>42</v>
      </c>
      <c r="E475" s="413" t="s">
        <v>264</v>
      </c>
      <c r="F475" s="413" t="s">
        <v>295</v>
      </c>
      <c r="G475" s="96"/>
    </row>
    <row r="476" spans="1:7" ht="21" x14ac:dyDescent="0.4">
      <c r="A476" s="411"/>
      <c r="B476" s="254" t="s">
        <v>32</v>
      </c>
      <c r="C476" s="254" t="s">
        <v>31</v>
      </c>
      <c r="D476" s="412"/>
      <c r="E476" s="413"/>
      <c r="F476" s="413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86" t="s">
        <v>52</v>
      </c>
      <c r="B478" s="486"/>
      <c r="C478" s="486"/>
      <c r="D478" s="486"/>
      <c r="E478" s="486"/>
      <c r="F478" s="486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7" t="s">
        <v>443</v>
      </c>
      <c r="B484" s="488"/>
      <c r="C484" s="488"/>
      <c r="D484" s="488"/>
      <c r="E484" s="488"/>
      <c r="F484" s="488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9" t="s">
        <v>23</v>
      </c>
      <c r="B495" s="490"/>
      <c r="C495" s="490"/>
      <c r="D495" s="490"/>
      <c r="E495" s="490"/>
      <c r="F495" s="491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6"/>
      <c r="B507" s="396"/>
      <c r="C507" s="396"/>
      <c r="D507" s="396"/>
      <c r="E507" s="396"/>
      <c r="F507" s="396"/>
      <c r="G507" s="396"/>
    </row>
    <row r="508" spans="1:7" ht="26.25" customHeight="1" x14ac:dyDescent="0.5">
      <c r="A508" s="288" t="s">
        <v>304</v>
      </c>
      <c r="B508" s="423"/>
      <c r="C508" s="423"/>
      <c r="D508" s="423"/>
      <c r="E508" s="423"/>
      <c r="F508" s="423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24" t="s">
        <v>97</v>
      </c>
      <c r="B520" s="424"/>
      <c r="C520" s="424"/>
      <c r="D520" s="424"/>
      <c r="E520" s="424"/>
      <c r="F520" s="424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8" t="s">
        <v>28</v>
      </c>
      <c r="B522" s="378" t="s">
        <v>29</v>
      </c>
      <c r="C522" s="420"/>
      <c r="D522" s="379" t="s">
        <v>42</v>
      </c>
      <c r="E522" s="380" t="s">
        <v>264</v>
      </c>
      <c r="F522" s="380" t="s">
        <v>295</v>
      </c>
      <c r="G522" s="96"/>
    </row>
    <row r="523" spans="1:7" ht="21" x14ac:dyDescent="0.4">
      <c r="A523" s="419"/>
      <c r="B523" s="249" t="s">
        <v>32</v>
      </c>
      <c r="C523" s="250" t="s">
        <v>31</v>
      </c>
      <c r="D523" s="379"/>
      <c r="E523" s="380"/>
      <c r="F523" s="380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21"/>
      <c r="D525" s="421"/>
      <c r="E525" s="421"/>
      <c r="F525" s="422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84" t="s">
        <v>34</v>
      </c>
      <c r="B532" s="385"/>
      <c r="C532" s="386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84" t="s">
        <v>33</v>
      </c>
      <c r="B533" s="385"/>
      <c r="C533" s="386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10"/>
      <c r="B534" s="410"/>
      <c r="C534" s="410"/>
      <c r="D534" s="410"/>
      <c r="E534" s="410"/>
      <c r="F534" s="410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4"/>
      <c r="B546" s="415"/>
      <c r="C546" s="415"/>
      <c r="D546" s="415"/>
      <c r="E546" s="415"/>
      <c r="F546" s="415"/>
      <c r="G546" s="415"/>
    </row>
    <row r="547" spans="1:7" ht="35.25" customHeight="1" x14ac:dyDescent="0.4">
      <c r="A547" s="290" t="s">
        <v>304</v>
      </c>
      <c r="B547" s="265"/>
      <c r="C547" s="416"/>
      <c r="D547" s="416"/>
      <c r="E547" s="416"/>
      <c r="F547" s="417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392" t="s">
        <v>34</v>
      </c>
      <c r="B556" s="392"/>
      <c r="C556" s="404"/>
      <c r="D556" s="345">
        <f>SUM(B548:C555,B536:C545)</f>
        <v>0</v>
      </c>
      <c r="E556" s="90"/>
      <c r="F556" s="96"/>
      <c r="G556" s="96"/>
    </row>
    <row r="557" spans="1:7" ht="21" x14ac:dyDescent="0.4">
      <c r="A557" s="392" t="s">
        <v>33</v>
      </c>
      <c r="B557" s="392"/>
      <c r="C557" s="392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10"/>
      <c r="B562" s="410"/>
      <c r="C562" s="410"/>
      <c r="D562" s="410"/>
      <c r="E562" s="410"/>
      <c r="F562" s="410"/>
      <c r="G562" s="96"/>
    </row>
    <row r="563" spans="1:7" ht="22.5" x14ac:dyDescent="0.45">
      <c r="A563" s="391" t="s">
        <v>19</v>
      </c>
      <c r="B563" s="391"/>
      <c r="C563" s="391"/>
      <c r="D563" s="391"/>
      <c r="E563" s="391"/>
      <c r="F563" s="391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11" t="s">
        <v>28</v>
      </c>
      <c r="B565" s="412" t="s">
        <v>29</v>
      </c>
      <c r="C565" s="412"/>
      <c r="D565" s="412" t="s">
        <v>42</v>
      </c>
      <c r="E565" s="413" t="s">
        <v>264</v>
      </c>
      <c r="F565" s="413" t="s">
        <v>295</v>
      </c>
      <c r="G565" s="96"/>
    </row>
    <row r="566" spans="1:7" ht="21" x14ac:dyDescent="0.4">
      <c r="A566" s="411"/>
      <c r="B566" s="254" t="s">
        <v>32</v>
      </c>
      <c r="C566" s="254" t="s">
        <v>31</v>
      </c>
      <c r="D566" s="412"/>
      <c r="E566" s="413"/>
      <c r="F566" s="413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01" t="s">
        <v>10</v>
      </c>
      <c r="B568" s="402"/>
      <c r="C568" s="402"/>
      <c r="D568" s="402"/>
      <c r="E568" s="402"/>
      <c r="F568" s="403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392" t="s">
        <v>34</v>
      </c>
      <c r="B578" s="392"/>
      <c r="C578" s="404"/>
      <c r="D578" s="345">
        <f>SUM(B569:C577)</f>
        <v>0</v>
      </c>
      <c r="E578" s="90"/>
      <c r="F578" s="96"/>
      <c r="G578" s="96"/>
    </row>
    <row r="579" spans="1:7" ht="21" x14ac:dyDescent="0.4">
      <c r="A579" s="392" t="s">
        <v>33</v>
      </c>
      <c r="B579" s="392"/>
      <c r="C579" s="392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05" t="s">
        <v>23</v>
      </c>
      <c r="B581" s="406"/>
      <c r="C581" s="406"/>
      <c r="D581" s="406"/>
      <c r="E581" s="406"/>
      <c r="F581" s="407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8" t="s">
        <v>370</v>
      </c>
      <c r="B588" s="409"/>
      <c r="C588" s="409"/>
      <c r="D588" s="409"/>
      <c r="E588" s="409"/>
      <c r="F588" s="409"/>
      <c r="G588" s="409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392" t="s">
        <v>34</v>
      </c>
      <c r="B596" s="392"/>
      <c r="C596" s="404"/>
      <c r="D596" s="345">
        <f>SUM(B589:C595,B582:C587)</f>
        <v>0</v>
      </c>
      <c r="E596" s="90"/>
      <c r="F596" s="96"/>
      <c r="G596" s="96"/>
    </row>
    <row r="597" spans="1:7" ht="21" x14ac:dyDescent="0.4">
      <c r="A597" s="392" t="s">
        <v>33</v>
      </c>
      <c r="B597" s="392"/>
      <c r="C597" s="392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398" t="s">
        <v>168</v>
      </c>
      <c r="B600" s="399"/>
      <c r="C600" s="400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91" t="s">
        <v>8</v>
      </c>
      <c r="B602" s="391"/>
      <c r="C602" s="391"/>
      <c r="D602" s="391"/>
      <c r="E602" s="391"/>
      <c r="F602" s="391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7" t="s">
        <v>28</v>
      </c>
      <c r="B604" s="379" t="s">
        <v>29</v>
      </c>
      <c r="C604" s="379"/>
      <c r="D604" s="379" t="s">
        <v>42</v>
      </c>
      <c r="E604" s="380" t="s">
        <v>264</v>
      </c>
      <c r="F604" s="380" t="s">
        <v>295</v>
      </c>
      <c r="G604" s="96"/>
    </row>
    <row r="605" spans="1:7" ht="18.75" customHeight="1" x14ac:dyDescent="0.4">
      <c r="A605" s="377"/>
      <c r="B605" s="100" t="s">
        <v>32</v>
      </c>
      <c r="C605" s="100" t="s">
        <v>31</v>
      </c>
      <c r="D605" s="379"/>
      <c r="E605" s="380"/>
      <c r="F605" s="380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82"/>
      <c r="D607" s="382"/>
      <c r="E607" s="382"/>
      <c r="F607" s="383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92" t="s">
        <v>34</v>
      </c>
      <c r="B616" s="392"/>
      <c r="C616" s="392"/>
      <c r="D616" s="345">
        <f>SUM(B608:C615)</f>
        <v>0</v>
      </c>
      <c r="E616" s="393"/>
      <c r="F616" s="394"/>
      <c r="G616" s="96"/>
    </row>
    <row r="617" spans="1:7" ht="21" x14ac:dyDescent="0.4">
      <c r="A617" s="392" t="s">
        <v>33</v>
      </c>
      <c r="B617" s="392"/>
      <c r="C617" s="392"/>
      <c r="D617" s="298" t="e">
        <f>D616/(COUNT(B608:C615)*2)</f>
        <v>#DIV/0!</v>
      </c>
      <c r="E617" s="395"/>
      <c r="F617" s="396"/>
      <c r="G617" s="96"/>
    </row>
    <row r="618" spans="1:7" ht="21" x14ac:dyDescent="0.4">
      <c r="A618" s="128"/>
      <c r="B618" s="96"/>
      <c r="C618" s="397"/>
      <c r="D618" s="397"/>
      <c r="E618" s="397"/>
      <c r="F618" s="397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84" t="s">
        <v>34</v>
      </c>
      <c r="B629" s="385"/>
      <c r="C629" s="386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82"/>
      <c r="D632" s="382"/>
      <c r="E632" s="382"/>
      <c r="F632" s="383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84" t="s">
        <v>34</v>
      </c>
      <c r="B639" s="385"/>
      <c r="C639" s="386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387"/>
      <c r="B641" s="387"/>
      <c r="C641" s="387"/>
      <c r="D641" s="387"/>
      <c r="E641" s="387"/>
      <c r="F641" s="387"/>
      <c r="G641" s="387"/>
    </row>
    <row r="642" spans="1:7" ht="24.75" x14ac:dyDescent="0.4">
      <c r="A642" s="284" t="s">
        <v>26</v>
      </c>
      <c r="B642" s="382"/>
      <c r="C642" s="382"/>
      <c r="D642" s="382"/>
      <c r="E642" s="382"/>
      <c r="F642" s="383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8" t="s">
        <v>304</v>
      </c>
      <c r="B650" s="389"/>
      <c r="C650" s="389"/>
      <c r="D650" s="389"/>
      <c r="E650" s="389"/>
      <c r="F650" s="390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91" t="s">
        <v>346</v>
      </c>
      <c r="B665" s="391"/>
      <c r="C665" s="391"/>
      <c r="D665" s="391"/>
      <c r="E665" s="391"/>
      <c r="F665" s="391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7" t="s">
        <v>28</v>
      </c>
      <c r="B667" s="379" t="s">
        <v>29</v>
      </c>
      <c r="C667" s="379"/>
      <c r="D667" s="379" t="s">
        <v>42</v>
      </c>
      <c r="E667" s="380" t="s">
        <v>264</v>
      </c>
      <c r="F667" s="380" t="s">
        <v>295</v>
      </c>
      <c r="G667" s="96"/>
    </row>
    <row r="668" spans="1:7" ht="21" x14ac:dyDescent="0.4">
      <c r="A668" s="377"/>
      <c r="B668" s="100" t="s">
        <v>32</v>
      </c>
      <c r="C668" s="100" t="s">
        <v>31</v>
      </c>
      <c r="D668" s="379"/>
      <c r="E668" s="380"/>
      <c r="F668" s="380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81" t="s">
        <v>439</v>
      </c>
      <c r="B693" s="381"/>
      <c r="C693" s="381"/>
      <c r="D693" s="381"/>
      <c r="E693" s="381"/>
      <c r="F693" s="381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376" t="s">
        <v>28</v>
      </c>
      <c r="B695" s="378" t="s">
        <v>29</v>
      </c>
      <c r="C695" s="378"/>
      <c r="D695" s="379" t="s">
        <v>42</v>
      </c>
      <c r="E695" s="380" t="s">
        <v>264</v>
      </c>
      <c r="F695" s="380" t="s">
        <v>295</v>
      </c>
      <c r="G695" s="215"/>
    </row>
    <row r="696" spans="1:7" ht="21" x14ac:dyDescent="0.4">
      <c r="A696" s="377"/>
      <c r="B696" s="100" t="s">
        <v>32</v>
      </c>
      <c r="C696" s="100" t="s">
        <v>31</v>
      </c>
      <c r="D696" s="379"/>
      <c r="E696" s="380"/>
      <c r="F696" s="380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73" t="s">
        <v>299</v>
      </c>
      <c r="B698" s="374"/>
      <c r="C698" s="374"/>
      <c r="D698" s="374"/>
      <c r="E698" s="374"/>
      <c r="F698" s="375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71"/>
      <c r="C704" s="372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371"/>
      <c r="C705" s="372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73" t="s">
        <v>300</v>
      </c>
      <c r="B707" s="374"/>
      <c r="C707" s="374"/>
      <c r="D707" s="374"/>
      <c r="E707" s="374"/>
      <c r="F707" s="375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91" zoomScale="80" zoomScaleNormal="90" zoomScaleSheetLayoutView="8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81"/>
      <c r="E1" s="481"/>
      <c r="F1" s="481"/>
      <c r="G1" s="481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82" t="s">
        <v>46</v>
      </c>
      <c r="B6" s="482"/>
      <c r="C6" s="482"/>
      <c r="D6" s="482"/>
      <c r="E6" s="482"/>
      <c r="F6" s="482"/>
      <c r="G6" s="79"/>
    </row>
    <row r="7" spans="1:7" s="2" customFormat="1" ht="21.75" customHeight="1" x14ac:dyDescent="0.45">
      <c r="A7" s="483" t="str">
        <f>'Page de garde'!D18</f>
        <v>MEDINA JADIDA</v>
      </c>
      <c r="B7" s="483"/>
      <c r="C7" s="483"/>
      <c r="D7" s="483"/>
      <c r="E7" s="483"/>
      <c r="F7" s="483"/>
      <c r="G7" s="79"/>
    </row>
    <row r="8" spans="1:7" s="2" customFormat="1" ht="24" x14ac:dyDescent="0.45">
      <c r="A8" s="4" t="s">
        <v>39</v>
      </c>
      <c r="B8" s="484">
        <f>'A4 Exploitation'!B9:F9</f>
        <v>0</v>
      </c>
      <c r="C8" s="484"/>
      <c r="D8" s="484"/>
      <c r="E8" s="484"/>
      <c r="F8" s="484"/>
      <c r="G8" s="79"/>
    </row>
    <row r="9" spans="1:7" s="2" customFormat="1" ht="24" x14ac:dyDescent="0.45">
      <c r="A9" s="5" t="s">
        <v>41</v>
      </c>
      <c r="B9" s="485">
        <f>'A4 Exploitation'!B10:F10</f>
        <v>0</v>
      </c>
      <c r="C9" s="485"/>
      <c r="D9" s="485"/>
      <c r="E9" s="485"/>
      <c r="F9" s="485"/>
      <c r="G9" s="79"/>
    </row>
    <row r="10" spans="1:7" s="2" customFormat="1" ht="24" x14ac:dyDescent="0.45">
      <c r="A10" s="4" t="s">
        <v>40</v>
      </c>
      <c r="B10" s="480">
        <f>'A4 Exploitation'!B11:F11</f>
        <v>0</v>
      </c>
      <c r="C10" s="480"/>
      <c r="D10" s="480"/>
      <c r="E10" s="480"/>
      <c r="F10" s="480"/>
      <c r="G10" s="79"/>
    </row>
    <row r="11" spans="1:7" s="2" customFormat="1" ht="24" x14ac:dyDescent="0.45">
      <c r="A11" s="4" t="s">
        <v>248</v>
      </c>
      <c r="B11" s="472" t="e">
        <f>D215</f>
        <v>#DIV/0!</v>
      </c>
      <c r="C11" s="472"/>
      <c r="D11" s="472"/>
      <c r="E11" s="472"/>
      <c r="F11" s="472"/>
      <c r="G11" s="79"/>
    </row>
    <row r="12" spans="1:7" s="2" customFormat="1" ht="22.5" x14ac:dyDescent="0.45">
      <c r="A12" s="1"/>
      <c r="D12" s="451"/>
      <c r="E12" s="451"/>
      <c r="F12" s="451"/>
      <c r="G12" s="451"/>
    </row>
    <row r="13" spans="1:7" s="2" customFormat="1" ht="11.25" customHeight="1" x14ac:dyDescent="0.3">
      <c r="A13" s="473" t="s">
        <v>28</v>
      </c>
      <c r="B13" s="474" t="s">
        <v>29</v>
      </c>
      <c r="C13" s="474"/>
      <c r="D13" s="474" t="s">
        <v>42</v>
      </c>
      <c r="E13" s="474" t="s">
        <v>158</v>
      </c>
      <c r="F13" s="474" t="s">
        <v>159</v>
      </c>
    </row>
    <row r="14" spans="1:7" s="2" customFormat="1" ht="12.75" customHeight="1" x14ac:dyDescent="0.3">
      <c r="A14" s="473"/>
      <c r="B14" s="18" t="s">
        <v>32</v>
      </c>
      <c r="C14" s="18" t="s">
        <v>31</v>
      </c>
      <c r="D14" s="474"/>
      <c r="E14" s="474"/>
      <c r="F14" s="474"/>
      <c r="G14" s="78"/>
    </row>
    <row r="15" spans="1:7" x14ac:dyDescent="0.3">
      <c r="A15" s="475"/>
      <c r="B15" s="476"/>
      <c r="C15" s="476"/>
      <c r="D15" s="476"/>
      <c r="E15" s="476"/>
      <c r="F15" s="476"/>
    </row>
    <row r="16" spans="1:7" ht="19.5" x14ac:dyDescent="0.4">
      <c r="A16" s="477" t="s">
        <v>0</v>
      </c>
      <c r="B16" s="478"/>
      <c r="C16" s="478"/>
      <c r="D16" s="478"/>
      <c r="E16" s="478"/>
      <c r="F16" s="478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79" t="s">
        <v>34</v>
      </c>
      <c r="B22" s="463"/>
      <c r="C22" s="464"/>
      <c r="D22" s="330">
        <f>SUM(B17:C21)</f>
        <v>0</v>
      </c>
    </row>
    <row r="23" spans="1:7" x14ac:dyDescent="0.3">
      <c r="A23" s="458" t="s">
        <v>249</v>
      </c>
      <c r="B23" s="459"/>
      <c r="C23" s="460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61" t="s">
        <v>4</v>
      </c>
      <c r="B25" s="462"/>
      <c r="C25" s="462"/>
      <c r="D25" s="462"/>
      <c r="E25" s="462"/>
      <c r="F25" s="462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8" t="s">
        <v>34</v>
      </c>
      <c r="B33" s="459"/>
      <c r="C33" s="460"/>
      <c r="D33" s="329">
        <f>SUM(B26:C32)</f>
        <v>0</v>
      </c>
    </row>
    <row r="34" spans="1:6" x14ac:dyDescent="0.3">
      <c r="A34" s="458" t="s">
        <v>249</v>
      </c>
      <c r="B34" s="459"/>
      <c r="C34" s="460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61" t="s">
        <v>178</v>
      </c>
      <c r="B36" s="462"/>
      <c r="C36" s="462"/>
      <c r="D36" s="462"/>
      <c r="E36" s="462"/>
      <c r="F36" s="462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8" t="s">
        <v>34</v>
      </c>
      <c r="B42" s="459"/>
      <c r="C42" s="460"/>
      <c r="D42" s="329">
        <f>SUM(B37:C41)</f>
        <v>0</v>
      </c>
    </row>
    <row r="43" spans="1:6" x14ac:dyDescent="0.3">
      <c r="A43" s="458" t="s">
        <v>249</v>
      </c>
      <c r="B43" s="459"/>
      <c r="C43" s="460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7" t="s">
        <v>405</v>
      </c>
      <c r="B45" s="468"/>
      <c r="C45" s="468"/>
      <c r="D45" s="468"/>
      <c r="E45" s="468"/>
      <c r="F45" s="469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8" t="s">
        <v>34</v>
      </c>
      <c r="B58" s="459"/>
      <c r="C58" s="460"/>
      <c r="D58" s="341">
        <f>SUM(B46:C57)</f>
        <v>0</v>
      </c>
    </row>
    <row r="59" spans="1:6" x14ac:dyDescent="0.3">
      <c r="A59" s="458" t="s">
        <v>249</v>
      </c>
      <c r="B59" s="459"/>
      <c r="C59" s="460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0" t="s">
        <v>19</v>
      </c>
      <c r="B61" s="471"/>
      <c r="C61" s="471"/>
      <c r="D61" s="471"/>
      <c r="E61" s="471"/>
      <c r="F61" s="471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8" t="s">
        <v>34</v>
      </c>
      <c r="B68" s="459"/>
      <c r="C68" s="460"/>
      <c r="D68" s="329">
        <f>SUM(B62:C67)</f>
        <v>0</v>
      </c>
    </row>
    <row r="69" spans="1:6" x14ac:dyDescent="0.3">
      <c r="A69" s="458" t="s">
        <v>249</v>
      </c>
      <c r="B69" s="459"/>
      <c r="C69" s="460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61" t="s">
        <v>8</v>
      </c>
      <c r="B71" s="462"/>
      <c r="C71" s="462"/>
      <c r="D71" s="462"/>
      <c r="E71" s="462"/>
      <c r="F71" s="462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8" t="s">
        <v>34</v>
      </c>
      <c r="B79" s="459"/>
      <c r="C79" s="460"/>
      <c r="D79" s="329">
        <f>SUM(B72:C78)</f>
        <v>0</v>
      </c>
    </row>
    <row r="80" spans="1:6" x14ac:dyDescent="0.3">
      <c r="A80" s="458" t="s">
        <v>249</v>
      </c>
      <c r="B80" s="459"/>
      <c r="C80" s="460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61" t="s">
        <v>463</v>
      </c>
      <c r="B82" s="462"/>
      <c r="C82" s="462"/>
      <c r="D82" s="462"/>
      <c r="E82" s="462"/>
      <c r="F82" s="462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8" t="s">
        <v>34</v>
      </c>
      <c r="B100" s="459"/>
      <c r="C100" s="460"/>
      <c r="D100" s="329">
        <f>SUM(B83:C99)</f>
        <v>0</v>
      </c>
    </row>
    <row r="101" spans="1:6" x14ac:dyDescent="0.3">
      <c r="A101" s="458" t="s">
        <v>249</v>
      </c>
      <c r="B101" s="459"/>
      <c r="C101" s="460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1" t="s">
        <v>170</v>
      </c>
      <c r="B103" s="462"/>
      <c r="C103" s="462"/>
      <c r="D103" s="462"/>
      <c r="E103" s="462"/>
      <c r="F103" s="462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8" t="s">
        <v>34</v>
      </c>
      <c r="B118" s="459"/>
      <c r="C118" s="460"/>
      <c r="D118" s="329">
        <f>SUM(B104:C117)</f>
        <v>0</v>
      </c>
    </row>
    <row r="119" spans="1:6" x14ac:dyDescent="0.3">
      <c r="A119" s="458" t="s">
        <v>249</v>
      </c>
      <c r="B119" s="459"/>
      <c r="C119" s="460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1" t="s">
        <v>171</v>
      </c>
      <c r="B122" s="462"/>
      <c r="C122" s="462"/>
      <c r="D122" s="462"/>
      <c r="E122" s="462"/>
      <c r="F122" s="462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8" t="s">
        <v>34</v>
      </c>
      <c r="B134" s="459"/>
      <c r="C134" s="460"/>
      <c r="D134" s="329">
        <f>SUM(B123:C133)</f>
        <v>0</v>
      </c>
    </row>
    <row r="135" spans="1:6" x14ac:dyDescent="0.3">
      <c r="A135" s="458" t="s">
        <v>249</v>
      </c>
      <c r="B135" s="459"/>
      <c r="C135" s="460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1" t="s">
        <v>154</v>
      </c>
      <c r="B137" s="462"/>
      <c r="C137" s="462"/>
      <c r="D137" s="462"/>
      <c r="E137" s="462"/>
      <c r="F137" s="462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8" t="s">
        <v>34</v>
      </c>
      <c r="B149" s="459"/>
      <c r="C149" s="460"/>
      <c r="D149" s="329">
        <f>SUM(B138:C148)</f>
        <v>0</v>
      </c>
    </row>
    <row r="150" spans="1:6" x14ac:dyDescent="0.3">
      <c r="A150" s="458" t="s">
        <v>249</v>
      </c>
      <c r="B150" s="459"/>
      <c r="C150" s="460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1" t="s">
        <v>61</v>
      </c>
      <c r="B152" s="462"/>
      <c r="C152" s="462"/>
      <c r="D152" s="462"/>
      <c r="E152" s="462"/>
      <c r="F152" s="462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8" t="s">
        <v>34</v>
      </c>
      <c r="B165" s="459"/>
      <c r="C165" s="460"/>
      <c r="D165" s="329">
        <f>SUM(B153:C164)</f>
        <v>0</v>
      </c>
    </row>
    <row r="166" spans="1:6" x14ac:dyDescent="0.3">
      <c r="A166" s="458" t="s">
        <v>249</v>
      </c>
      <c r="B166" s="459"/>
      <c r="C166" s="460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1" t="s">
        <v>176</v>
      </c>
      <c r="B168" s="462"/>
      <c r="C168" s="462"/>
      <c r="D168" s="462"/>
      <c r="E168" s="462"/>
      <c r="F168" s="462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8" t="s">
        <v>34</v>
      </c>
      <c r="B177" s="463"/>
      <c r="C177" s="464"/>
      <c r="D177" s="330">
        <f>SUM(B169:C176)</f>
        <v>0</v>
      </c>
    </row>
    <row r="178" spans="1:6" x14ac:dyDescent="0.3">
      <c r="A178" s="458" t="s">
        <v>249</v>
      </c>
      <c r="B178" s="459"/>
      <c r="C178" s="460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1" t="s">
        <v>64</v>
      </c>
      <c r="B180" s="462"/>
      <c r="C180" s="462"/>
      <c r="D180" s="462"/>
      <c r="E180" s="462"/>
      <c r="F180" s="462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8" t="s">
        <v>34</v>
      </c>
      <c r="B185" s="459"/>
      <c r="C185" s="460"/>
      <c r="D185" s="329">
        <f>SUM(B181:C184)</f>
        <v>0</v>
      </c>
    </row>
    <row r="186" spans="1:6" x14ac:dyDescent="0.3">
      <c r="A186" s="458" t="s">
        <v>249</v>
      </c>
      <c r="B186" s="459"/>
      <c r="C186" s="460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65" t="s">
        <v>15</v>
      </c>
      <c r="B188" s="466"/>
      <c r="C188" s="466"/>
      <c r="D188" s="466"/>
      <c r="E188" s="466"/>
      <c r="F188" s="466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8" t="s">
        <v>34</v>
      </c>
      <c r="B193" s="459"/>
      <c r="C193" s="460"/>
      <c r="D193" s="329">
        <f>SUM(B189:C192)</f>
        <v>0</v>
      </c>
    </row>
    <row r="194" spans="1:7" x14ac:dyDescent="0.3">
      <c r="A194" s="458" t="s">
        <v>249</v>
      </c>
      <c r="B194" s="459"/>
      <c r="C194" s="460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1" t="s">
        <v>65</v>
      </c>
      <c r="B196" s="462"/>
      <c r="C196" s="462"/>
      <c r="D196" s="462"/>
      <c r="E196" s="462"/>
      <c r="F196" s="462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8" t="s">
        <v>34</v>
      </c>
      <c r="B202" s="459"/>
      <c r="C202" s="460"/>
      <c r="D202" s="329">
        <f>SUM(B197:C201)</f>
        <v>0</v>
      </c>
    </row>
    <row r="203" spans="1:7" x14ac:dyDescent="0.3">
      <c r="A203" s="458" t="s">
        <v>249</v>
      </c>
      <c r="B203" s="459"/>
      <c r="C203" s="460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1" t="s">
        <v>175</v>
      </c>
      <c r="B205" s="462"/>
      <c r="C205" s="462"/>
      <c r="D205" s="462"/>
      <c r="E205" s="462"/>
      <c r="F205" s="462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8" t="s">
        <v>34</v>
      </c>
      <c r="B210" s="459"/>
      <c r="C210" s="460"/>
      <c r="D210" s="34">
        <f>SUM(B206:C209)</f>
        <v>0</v>
      </c>
    </row>
    <row r="211" spans="1:6" x14ac:dyDescent="0.3">
      <c r="A211" s="458" t="s">
        <v>249</v>
      </c>
      <c r="B211" s="459"/>
      <c r="C211" s="460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2019-01-11T11:00:47Z</cp:lastPrinted>
  <dcterms:created xsi:type="dcterms:W3CDTF">2015-10-03T07:44:26Z</dcterms:created>
  <dcterms:modified xsi:type="dcterms:W3CDTF">2019-07-30T22:12:05Z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