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M-QLC\Desktop\"/>
    </mc:Choice>
  </mc:AlternateContent>
  <bookViews>
    <workbookView xWindow="0" yWindow="0" windowWidth="20490" windowHeight="667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44" i="42" l="1"/>
  <c r="D244" i="42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0" i="29"/>
  <c r="B89" i="29"/>
  <c r="B81" i="29"/>
  <c r="B80" i="29"/>
  <c r="B72" i="29"/>
  <c r="B71" i="29"/>
  <c r="B54" i="29"/>
  <c r="B53" i="29"/>
  <c r="B45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203" i="42" l="1"/>
  <c r="D204" i="42" s="1"/>
  <c r="D227" i="42"/>
  <c r="D228" i="42" s="1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B366" i="38" s="1"/>
  <c r="D367" i="38" s="1"/>
  <c r="D368" i="38" s="1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569" i="38"/>
  <c r="D570" i="38" s="1"/>
  <c r="D567" i="38"/>
  <c r="D475" i="38"/>
  <c r="D476" i="38" s="1"/>
  <c r="D473" i="38"/>
  <c r="D428" i="38"/>
  <c r="D429" i="38" s="1"/>
  <c r="D426" i="38"/>
  <c r="D588" i="38"/>
  <c r="D589" i="38" s="1"/>
  <c r="D723" i="38"/>
  <c r="D370" i="38" l="1"/>
  <c r="D371" i="38" s="1"/>
  <c r="B98" i="29" s="1"/>
  <c r="D473" i="42"/>
  <c r="D475" i="42"/>
  <c r="D476" i="42" s="1"/>
  <c r="D368" i="42"/>
  <c r="D370" i="42"/>
  <c r="D371" i="42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D426" i="42"/>
  <c r="D303" i="42"/>
  <c r="D304" i="42" s="1"/>
  <c r="B91" i="29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37" i="29" l="1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<sst xmlns="http://schemas.openxmlformats.org/spreadsheetml/2006/main" count="5726" uniqueCount="648">
  <si>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</si>
  <si>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</si>
  <si>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</si>
  <si>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</si>
  <si>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</si>
  <si>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</si>
  <si>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</si>
  <si>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</si>
  <si>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</si>
  <si>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</si>
  <si>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</si>
  <si>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</si>
  <si>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</si>
  <si>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</si>
  <si>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</si>
  <si>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</si>
  <si>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</si>
  <si>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</si>
  <si>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</si>
  <si>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</si>
  <si>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</si>
  <si>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</si>
  <si>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</si>
  <si>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</si>
  <si>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</si>
  <si>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</si>
  <si>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</si>
  <si>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</si>
  <si>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</si>
  <si>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</si>
  <si>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</si>
  <si>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</si>
  <si>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</si>
  <si>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</si>
  <si>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</si>
  <si>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</si>
  <si>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</si>
  <si>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</si>
  <si>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</si>
  <si>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</si>
  <si>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</si>
  <si>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</si>
  <si>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</si>
  <si>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</si>
  <si>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</si>
  <si>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</si>
  <si>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</si>
  <si>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</si>
  <si>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</si>
  <si>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</si>
  <si>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</si>
  <si>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</si>
  <si>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</si>
  <si>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</si>
  <si>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</si>
  <si>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</si>
  <si>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</si>
  <si>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</si>
  <si>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</si>
  <si>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</si>
  <si>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</si>
  <si>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</si>
  <si>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</si>
  <si>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</si>
  <si>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</si>
  <si>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</si>
  <si>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</si>
  <si>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</si>
  <si>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</si>
  <si>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</si>
  <si>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</si>
  <si>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</si>
  <si>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</si>
  <si>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</si>
  <si>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</si>
  <si>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</si>
  <si>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</si>
  <si>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</si>
  <si>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</si>
  <si>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</si>
  <si>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</si>
  <si>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</si>
  <si>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</si>
  <si>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</si>
  <si>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</si>
  <si>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</si>
  <si>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</si>
  <si>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</si>
  <si>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</si>
  <si>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</si>
  <si>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</si>
  <si>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</si>
  <si>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</si>
  <si>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</si>
  <si>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</si>
  <si>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</si>
  <si>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</si>
  <si>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</si>
  <si>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</si>
  <si>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</si>
  <si>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</si>
  <si>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</si>
  <si>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</si>
  <si>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</si>
  <si>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</si>
  <si>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</si>
  <si>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</si>
  <si>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</si>
  <si>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</si>
  <si>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</si>
  <si>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</si>
  <si>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</si>
  <si>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</si>
  <si>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</si>
  <si>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</si>
  <si>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</si>
  <si>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</si>
  <si>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</si>
  <si>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</si>
  <si>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</si>
  <si>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</si>
  <si>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</si>
  <si>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</si>
  <si>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</si>
  <si>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</si>
  <si>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</si>
  <si>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</si>
  <si>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</si>
  <si>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</si>
  <si>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</si>
  <si>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</si>
  <si>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</si>
  <si>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</si>
  <si>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</si>
  <si>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</si>
  <si>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</si>
  <si>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</si>
  <si>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</si>
  <si>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</si>
  <si>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</si>
  <si>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</si>
  <si>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</si>
  <si>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</si>
  <si>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</si>
  <si>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</si>
  <si>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</si>
  <si>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</si>
  <si>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</si>
  <si>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</si>
  <si>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</si>
  <si>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</si>
  <si>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</si>
  <si>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</si>
  <si>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</si>
  <si>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</si>
  <si>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</si>
  <si>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</si>
  <si>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</si>
  <si>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</si>
  <si>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</si>
  <si>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</si>
  <si>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</si>
  <si>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</si>
  <si>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</si>
  <si>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</si>
  <si>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</si>
  <si>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</si>
  <si>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</si>
  <si>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</si>
  <si>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</si>
  <si>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</si>
  <si>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</si>
  <si>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</si>
  <si>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</si>
  <si>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</si>
  <si>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</si>
  <si>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</si>
  <si>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</si>
  <si>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</si>
  <si>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</si>
  <si>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</si>
  <si>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</si>
  <si>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</si>
  <si>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</si>
  <si>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</si>
  <si>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</si>
  <si>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</si>
  <si>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</si>
  <si>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</si>
  <si>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</si>
  <si>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</si>
  <si>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</si>
  <si>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</si>
  <si>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</si>
  <si>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</si>
  <si>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</si>
  <si>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</si>
  <si>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</si>
  <si>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</si>
  <si>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</si>
  <si>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</si>
  <si>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</si>
  <si>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</si>
  <si>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</si>
  <si>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</si>
  <si>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</si>
  <si>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</si>
  <si>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</si>
  <si>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</si>
  <si>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</si>
  <si>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</si>
  <si>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</si>
  <si>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</si>
  <si>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</si>
  <si>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</si>
  <si>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</si>
  <si>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</si>
  <si>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</si>
  <si>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</si>
  <si>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</si>
  <si>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</si>
  <si>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</si>
  <si>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</si>
  <si>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</si>
  <si>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</si>
  <si>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</si>
  <si>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</si>
  <si>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</si>
  <si>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</si>
  <si>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</si>
  <si>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</si>
  <si>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</si>
  <si>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</si>
  <si>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</si>
  <si>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</si>
  <si>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</si>
  <si>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</si>
  <si>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</si>
  <si>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</si>
  <si>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</si>
  <si>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</si>
  <si>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</si>
  <si>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</si>
  <si>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</si>
  <si>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</si>
  <si>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</si>
  <si>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</si>
  <si>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</si>
  <si>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</si>
  <si>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</si>
  <si>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</si>
  <si>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</si>
  <si>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</si>
  <si>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</si>
  <si>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</si>
  <si>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</si>
  <si>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</si>
  <si>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</si>
  <si>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</si>
  <si>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</si>
  <si>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</si>
  <si>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</si>
  <si>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</si>
  <si>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</si>
  <si>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</si>
  <si>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</si>
  <si>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</si>
  <si>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</si>
  <si>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</si>
  <si>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</si>
  <si>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</si>
  <si>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</si>
  <si>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</si>
  <si>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</si>
  <si>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</si>
  <si>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</si>
  <si>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</si>
  <si>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</si>
  <si>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</si>
  <si>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</si>
  <si>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</si>
  <si>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</si>
  <si>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</si>
  <si>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</si>
  <si>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</si>
  <si>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</si>
  <si>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</si>
  <si>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</si>
  <si>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</si>
  <si>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</si>
  <si>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</si>
  <si>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</si>
  <si>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</si>
  <si>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</si>
  <si>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</si>
  <si>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</si>
  <si>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</si>
  <si>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</si>
  <si>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</si>
  <si>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</si>
  <si>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</si>
  <si>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</si>
  <si>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</si>
  <si>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</si>
  <si>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</si>
  <si>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</si>
  <si>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</si>
  <si>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</si>
  <si>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</si>
  <si>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</si>
  <si>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</si>
  <si>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</si>
  <si>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</si>
  <si>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</si>
  <si>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</si>
  <si>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</si>
  <si>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</si>
  <si>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</si>
  <si>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</si>
  <si>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</si>
  <si>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</si>
  <si>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</si>
  <si>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</si>
  <si>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</si>
  <si>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</si>
  <si>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</si>
  <si>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</si>
  <si>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</si>
  <si>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</si>
  <si>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</si>
  <si>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</si>
  <si>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</si>
  <si>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</si>
  <si>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</si>
  <si>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</si>
  <si>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</si>
  <si>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</si>
  <si>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</si>
  <si>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</si>
  <si>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</si>
  <si>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</si>
  <si>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</si>
  <si>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</si>
  <si>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</si>
  <si>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</si>
  <si>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</si>
  <si>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</si>
  <si>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</si>
  <si>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</si>
  <si>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</si>
  <si>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</si>
  <si>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</si>
  <si>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</si>
  <si>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</si>
  <si>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</si>
  <si>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</si>
  <si>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</si>
  <si>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</si>
  <si>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</si>
  <si>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</si>
  <si>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</si>
  <si>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</si>
  <si>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</si>
  <si>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</si>
  <si>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</si>
  <si>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</si>
  <si>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</si>
  <si>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</si>
  <si>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</si>
  <si>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</si>
  <si>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</si>
  <si>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</si>
  <si>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</si>
  <si>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</si>
  <si>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</si>
  <si>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</si>
  <si>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</si>
  <si>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</si>
  <si>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</si>
  <si>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</si>
  <si>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</si>
  <si>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</si>
  <si>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</si>
  <si>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</si>
  <si>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</si>
  <si>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</si>
  <si>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</si>
  <si>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</si>
  <si>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</si>
  <si>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</si>
  <si>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</si>
  <si>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</si>
  <si>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</si>
  <si>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</si>
  <si>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</si>
  <si>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</si>
  <si>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</si>
  <si>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</si>
  <si>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</si>
  <si>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</si>
  <si>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</si>
  <si>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</si>
  <si>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</si>
  <si>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</si>
  <si>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</si>
  <si>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</si>
  <si>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</si>
  <si>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</si>
  <si>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</si>
  <si>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</si>
  <si>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</si>
  <si>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</si>
  <si>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</si>
  <si>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</si>
  <si>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</si>
  <si>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</si>
  <si>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</si>
  <si>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</si>
  <si>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</si>
  <si>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</si>
  <si>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</si>
  <si>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</si>
  <si>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</si>
  <si>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</si>
  <si>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</si>
  <si>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</si>
  <si>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</si>
  <si>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</si>
  <si>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</si>
  <si>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</si>
  <si>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</si>
  <si>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</si>
  <si>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</si>
  <si>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</si>
  <si>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</si>
  <si>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</si>
  <si>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</si>
  <si>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</si>
  <si>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</si>
  <si>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</si>
  <si>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</si>
  <si>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</si>
  <si>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</si>
  <si>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</si>
  <si>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</si>
  <si>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</si>
  <si>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</si>
  <si>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</si>
  <si>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</si>
  <si>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</si>
  <si>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</si>
  <si>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</si>
  <si>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</si>
  <si>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</si>
  <si>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</si>
  <si>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</si>
  <si>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</si>
  <si>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</si>
  <si>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</si>
  <si>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</si>
  <si>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</si>
  <si>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</si>
  <si>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</si>
  <si>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</si>
  <si>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</si>
  <si>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</si>
  <si>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</si>
  <si>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</si>
  <si>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</si>
  <si>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</si>
  <si>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</si>
  <si>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</si>
  <si>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</si>
  <si>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</si>
  <si>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</si>
  <si>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</si>
  <si>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Raja Bouhalfaya</t>
  </si>
  <si>
    <t>Directeur du magasin et chefs rayons</t>
  </si>
  <si>
    <t>Dernière vérification effectuée le 04/02.</t>
  </si>
  <si>
    <t>Utiliser les produits mentionnés dans la procédure correspondants à chaque équipement.</t>
  </si>
  <si>
    <t>Prévoir des bacs protégés pour l'entreposage des emballages.</t>
  </si>
  <si>
    <t>Respecter la durée de 10 minutes mentionnée au niveau de la fiche d'enregistrement de cette opération.</t>
  </si>
  <si>
    <t>Test de traçabilité effectué sur 2 échantillons:
1/*2 Tartes au chocolat: Conforme
2/*3 CRB Chocolat: 1 pièce n'a pas été retrouvée.</t>
  </si>
  <si>
    <t>Vérifier les enregistrements de tous les articles mis en décongélation.</t>
  </si>
  <si>
    <t>Dernière vérification effectuée le 07/02/19.</t>
  </si>
  <si>
    <t>Absence d'enregistrement de la vérification du thermomètre du rayon.</t>
  </si>
  <si>
    <t>Respecter la durée de trempage de 10 minutes mentionnée au niveau de la fiche d'enregistrement de la décontamination.</t>
  </si>
  <si>
    <t>Avertir les fournisseurs sur les écarts relatifs à l'intégrité des emballages et à la conformité des étiquettes.</t>
  </si>
  <si>
    <t>Certains produits emballés n'étaient pas tracés:
1/Râpé Gruyère Fromy (emballé le 16/02)
2/Pizatelo (Emballé le 18/02)
3/Edam Boy (Emballé le 18/02)</t>
  </si>
  <si>
    <t>Assurer l'enregistrement de la traçabilité de tous les produits exposés.</t>
  </si>
  <si>
    <t>1/Le Jambon 3 poivres était muni de deux dates d'ouvertures différentes: le 07/02 et le 14/02.
2/Absence d'enregistrement de la traçabilité pour les 2 articles: Jambon de bœuf fumé (Entamé le 12/02) et Jambon Oméga (Entamé le 13/02).</t>
  </si>
  <si>
    <t>.</t>
  </si>
  <si>
    <t xml:space="preserve">
</t>
  </si>
  <si>
    <t>Présence de cartons contenant les emballages au niveau du laboratoire.</t>
  </si>
  <si>
    <t>Aviser le fournisseur sur l'écart de poids relatif au pain complet.</t>
  </si>
  <si>
    <t>Réaliser mensuellement la vérification du thermomètre.</t>
  </si>
  <si>
    <t>Vérifier les quantités exactes des produits pour avoir une concordance entre les quantités tracées et celles vendues.</t>
  </si>
  <si>
    <t>Absence de l'ancien rapport et du plan d'action correspondant.</t>
  </si>
  <si>
    <t>Afficher le rapport précédent et établir son plan d'action.</t>
  </si>
  <si>
    <t>Les températures à cœur des deux CF positive/négative, n'étaient pas mesurées pour le mois de Février.</t>
  </si>
  <si>
    <t>Prélever les températures à cœur des CF, et cela le 15 du mois.</t>
  </si>
  <si>
    <t>Garder la date initiale de l'emballage pour ne pas prolonger la DLC.</t>
  </si>
  <si>
    <t>Dernière vérification effectuée le 01/02/2019.</t>
  </si>
  <si>
    <t>Absence de l'ancien rapport d'audit et de son plan d'action;</t>
  </si>
  <si>
    <t>Afficher le rapport d'audit précédent et établir son plan d'action.</t>
  </si>
  <si>
    <t>La même CF était destinée au stockage des viandes rouges et des produits de volailles.</t>
  </si>
  <si>
    <t>Une séparation au niveau de la CF est à prévoir .</t>
  </si>
  <si>
    <t>Dernière vérification effectuée le 04/02/2019.</t>
  </si>
  <si>
    <t>Manque de propreté d'un couteau jaune retrouvé dans le compartiment réservé au rangement des couteaux au niveau du meuble.</t>
  </si>
  <si>
    <t>Assurer un nettoyage convenable des ustensiles de découpe.</t>
  </si>
  <si>
    <t>Exposition des abats dans un récipient dépourvu d'égouttoir.</t>
  </si>
  <si>
    <t>Prévoir des égouttoirs pour l'exposition des abats.</t>
  </si>
  <si>
    <t>Absence du plan d'action correspondant au dernier rapport.</t>
  </si>
  <si>
    <t>Etablir un plan d'action à la suite de chaque audit.</t>
  </si>
  <si>
    <t>Utilisation du produit Agrinet, au niveau de la station de nettoyage du labo. Or, le produit indiqué au niveau de la procédure était le Depta DMD.</t>
  </si>
  <si>
    <t>Dernière vérification effectuée le 01/02/2019</t>
  </si>
  <si>
    <t>Absence de savon liquide au niveau du stand.</t>
  </si>
  <si>
    <t>Approvisionner le rayon en distributeur de savon liquide.</t>
  </si>
  <si>
    <t>Utilisation du produit Agrinet,or le produit mentionné au niveau de la procédure est le DEPTA.</t>
  </si>
  <si>
    <t>Utiliser les produits mentionnés au niveau des protocoles de N/D;</t>
  </si>
  <si>
    <t>La zone en dessous des caisses d'exposition des pommes de terre était souillée par de la terre.</t>
  </si>
  <si>
    <t>Absence d'ardoises mentionnant les dénominations et les prix pour les produits: Fenouils et fèves.</t>
  </si>
  <si>
    <t>Assurer un balisage pour tous les produits exposés.</t>
  </si>
  <si>
    <t>Attribuer la dénomination exacte des produits emballés.</t>
  </si>
  <si>
    <t>Le relevé mensuel des températures n'était pas effectué pour le mois de Janvier.</t>
  </si>
  <si>
    <t>Effectuer tous les enregistrements requis au niveau de l'autocontrôle des températures.</t>
  </si>
  <si>
    <t>Certains raviers étaient dépourvus de louches individuelles.</t>
  </si>
  <si>
    <t>Prévoir une louche par produit.</t>
  </si>
  <si>
    <t xml:space="preserve">Dépassement de la DLC du fournisseur au niveau des étiquettes Carrefour collés sur les produits:
1/Poivre noir moulu: DLC fournisseur le 15/05/19 et DLC ticket balance le 20/05/19.
2/Piment fort moulu: DLC fournisseur le 19/04/2019 et DLC ticket balance le 05/05/19.
</t>
  </si>
  <si>
    <t>Présence de sucre déversé au niveau du sol dans l'une des zones de la réserve.</t>
  </si>
  <si>
    <t>Le nettoyage du sol est à renforcer.</t>
  </si>
  <si>
    <t>Manque de propreté de la casserole utilisée pour le remplissage du sucre dans les sachets.</t>
  </si>
  <si>
    <t>Assurer un nettoyage convenable de ce matériel.</t>
  </si>
  <si>
    <t>Assurer le dépoussiérage des produits exposés.</t>
  </si>
  <si>
    <t>Assurer le balisage de tous les produits exposés.</t>
  </si>
  <si>
    <t>Absence de l'enregistrement des autocontrôles des opérations de nettoyage/désinfection.</t>
  </si>
  <si>
    <t>Prévoir une fiche pour l'enregistrement des autocontrôles.</t>
  </si>
  <si>
    <t>Absence du produit Agrinet mentionné au niveau de la procédure de N/D.</t>
  </si>
  <si>
    <t>Présence de piqûres de moisissures au niveau des supports des portes-étiquettes.</t>
  </si>
  <si>
    <t>1/Présence de piqûres de moisissures au niveau des jointures des vitres du meuble bas.
2/Accumulation de souillures au niveau du cache démonté au niveau du coin du meuble.</t>
  </si>
  <si>
    <t>Renforcer les opérations de nettoyage des jointures du meuble.</t>
  </si>
  <si>
    <t>Le meuble froid des aliments pour animaux n'était pas inclus dans les autocontrôles de la chaine du froid.</t>
  </si>
  <si>
    <t>Effectuer les autocontrôles de températures de la totalité des meubles.</t>
  </si>
  <si>
    <t>Prévoir le poinçonnage de cette balance.</t>
  </si>
  <si>
    <t>La procédure de destruction des produits n'était pas disponible le jour de l'audit.</t>
  </si>
  <si>
    <t>Prévoir et communiquer la procédure de destruction des produits.</t>
  </si>
  <si>
    <t>Manque d'étanchéité au niveau du grillage de la clôture de la zone de la réception.</t>
  </si>
  <si>
    <t>Prévoir une protection du grillage.</t>
  </si>
  <si>
    <t>Le sol était crevassé à plusieurs niveaux.</t>
  </si>
  <si>
    <t>Effectuer les réparations nécessaires du sol.</t>
  </si>
  <si>
    <t>Température mesurée: 7,4°C.</t>
  </si>
  <si>
    <t>Même CF que les fruits et légumes.</t>
  </si>
  <si>
    <t>Taux d'hygrométrie mesuré: 44%.</t>
  </si>
  <si>
    <t>Meuble des produits surgelés: Le cache au niveau du coin était démonté.</t>
  </si>
  <si>
    <t>Présence de givre dans une partie du meuble  d'exposition des produits surgelés.</t>
  </si>
  <si>
    <t>Températures affichées: 4°C, 2°C, 3°C 
Températures prélevées: 3,4°C, 2,6°C et 5,1°C.
Meuble (-): température mesurée de l'ordre de -19°C,</t>
  </si>
  <si>
    <t>Les mentions DF, DLC et numéros de lots étaient illisibles sur des boudins de charcuterie du fournisseur Chahia.</t>
  </si>
  <si>
    <t>1/Absence de la dénomination du produit sur certaines étiquettes Carrefour.
2/Absence de balisage (nom produit/prix) pour le produit exposé  Provolone Fumé.
3/Entreposage des étiquettes des prix au dessus des grilles de soufflage.</t>
  </si>
  <si>
    <t>CF positive:
Température affichée: 2,2°C
Température mesurée: 4,6°C</t>
  </si>
  <si>
    <t>Température affichée: 2°C et prélevée: 5,6°C.</t>
  </si>
  <si>
    <t>Problème de stagnation d'eau au niveau du stand et du laboratoire.</t>
  </si>
  <si>
    <t>Procéder au remplacement du cache.</t>
  </si>
  <si>
    <t>La chambranle de la CF PLS était abîmée.</t>
  </si>
  <si>
    <t>Procéder aux réparations nécessaires.</t>
  </si>
  <si>
    <t>Effectuer le dégivrage nécessaire.</t>
  </si>
  <si>
    <t>Revoir le possibilités d'évacuation des eaux du stand/labo.</t>
  </si>
  <si>
    <t>Présence de piqûres de moisissures au niveau des grilles de l'évaporateur du laboratoire.</t>
  </si>
  <si>
    <t>Température prélevée au niveau de la CF positive était de 1,6°C.</t>
  </si>
  <si>
    <t>Température mesurée: 8,6°C.</t>
  </si>
  <si>
    <t>Meuble froid:
Température affichée: 5°C
Température mesurée: 5,9°C</t>
  </si>
  <si>
    <t>L'un des afficheurs de température du meuble n'était pas fonctionnel.</t>
  </si>
  <si>
    <t>Revoir le fonctionnement de cet afficheur.</t>
  </si>
  <si>
    <t>Températures affichées: 3,6°C, 5,4°C.
Températures mesurées: 1,2°C et 1,8°C</t>
  </si>
  <si>
    <t>Présence de piqûres de moisissures au niveau des grilles des évaporateurs.</t>
  </si>
  <si>
    <t>Un nettoyage de ce dispositif est requis.</t>
  </si>
  <si>
    <t>Température mesurée: 0,6°C</t>
  </si>
  <si>
    <t>Température mesurée: 10,6°C</t>
  </si>
  <si>
    <t>Ecaillement du revêtement du meuble d'exposition LS</t>
  </si>
  <si>
    <t>Températures affichées: 2,6°C, 3,1°C
Températures mesurées: 3,6°C et 4,7°C</t>
  </si>
  <si>
    <t>Température mesurée: 4,1°C</t>
  </si>
  <si>
    <t>Meuble des surgelés: 
Température affichée: -21°C
Température mesurée: -15°C</t>
  </si>
  <si>
    <t xml:space="preserve">
Problème de stagnation d'eau au niveau de la CF</t>
  </si>
  <si>
    <t>Présence de rouille au niveau de la fabrique de glace.</t>
  </si>
  <si>
    <t>Procéder à un traitement anti-rouille.</t>
  </si>
  <si>
    <t>1/Manque de cache pour le distributeur de papier du labo traiteur.
2/Distributeur abîmé au niveau du rayon charcuterie/fromages.</t>
  </si>
  <si>
    <t>Fournir ces dispositifs.</t>
  </si>
  <si>
    <t>Fournir ces dispositifs.
Remplacer les dispositifs défaillants.</t>
  </si>
  <si>
    <t>Présence d'une fuite d'eau au niveau du poste lave-mains du rayon charcuterie/fromages.</t>
  </si>
  <si>
    <t>Procéder à la réparation de la fuite à ce niveau.</t>
  </si>
  <si>
    <t>1/Présence de traces de rouille au niveau des jointures murales de la CF+ PLS;
2/Présence de traces de rouilles au niveau de certaines étagères du rayon PGC.</t>
  </si>
  <si>
    <t>Des traitements anti-rouille sont requis.</t>
  </si>
  <si>
    <t>Améliorer l'étanchéité de la porte.</t>
  </si>
  <si>
    <t>Absence de DEIV au niveau du local déchets.</t>
  </si>
  <si>
    <t>Prévoir un DEIV à ce niveau.</t>
  </si>
  <si>
    <t>Procéder aux réparations nécessaires des poubelles.</t>
  </si>
  <si>
    <t>Revoir le système d'évacuation des eaux.</t>
  </si>
  <si>
    <t>Des écarts techniques étaient en cours de traitement.</t>
  </si>
  <si>
    <t>Planifier les réparations nécessaires.</t>
  </si>
  <si>
    <t>Présence d'une quantité de givre dans un compartiment du meuble des surgelés PLS.</t>
  </si>
  <si>
    <t>Effectuer les opérations de dégivrage nécessaire.</t>
  </si>
  <si>
    <t xml:space="preserve">Absence du référentiel qualité </t>
  </si>
  <si>
    <t>Afficher le référentiel 2019 au niveau du rayon.</t>
  </si>
  <si>
    <t>Absence du plan d'action suite au dernier rapport d'audit.</t>
  </si>
  <si>
    <t>Prévoir le plan d'action correspondant au rapport d'audit.</t>
  </si>
  <si>
    <t>Médina Jadida</t>
  </si>
  <si>
    <t>Présence de traces de rouilles sur certaines étagères d'exposition.</t>
  </si>
  <si>
    <t>Procéder à un traitement anti-rouille ou le remplacement des étagères usées.</t>
  </si>
  <si>
    <t>Renforcer les opérations de nettoyage.</t>
  </si>
  <si>
    <t>Le nettoyage de la balance effectué par le produit Deptal MCL; le produit mentionné au niveau de la procédure était l'Agrinet.</t>
  </si>
  <si>
    <t xml:space="preserve">Le temps de trempage des fruits/œufs dans l'eau Javellisée était de 15 minutes. </t>
  </si>
  <si>
    <t>Derniers résultats d'analyses dataient du mois de Mai 2018; résultats conformes.</t>
  </si>
  <si>
    <t>La durée de trempage dans l'eau Javellisée était de 15 minutes.</t>
  </si>
  <si>
    <t xml:space="preserve">Des morceaux de fromages Gruyère de Jerba préalablement emballés le 18/02 étaient réemballés le jour de l'audit le
19/02 et cela suite à un changement de prix. </t>
  </si>
  <si>
    <t>1/Produits volailles LS: Les barquettes d'escalopes de dindes n'étaient pas tracées à la date du 18/02.
2/Les quantités ajoutées au niveau de la vente Trad. et LS, n'étaient pas mentionnées au niveau des fiches de traçabilité. Pour cela , les quantités vendues sont supérieures aux quantités tracées.</t>
  </si>
  <si>
    <t>Assurer l'enregistrement de tous les produits mis au niveau Trad. et LS, et mentionner les quantités ajoutées au cours de la journée.</t>
  </si>
  <si>
    <t>Les produits utilisés doivent correspondre à ceux mentionnés au niveau des protocoles de N/D.</t>
  </si>
  <si>
    <t>Renforcer les opérations de nettoyage en dessous des caisses.</t>
  </si>
  <si>
    <t>Des dattes non branchées mises en barquettes au niveau du magasin, étaient étiquetées aven la dénomination de Dattes branchées.</t>
  </si>
  <si>
    <t>Présence de poussières sur les couvercles des boites de conserve.</t>
  </si>
  <si>
    <t>Absence d'étiquettes mentionnant la dénomination et les prix des produits:
1/ Muesli cacao/fraise et fraise/nature
2/Mayonnaise épicée Bonna.</t>
  </si>
  <si>
    <t>Utiliser les produits correspondants aux protocoles de N/D.</t>
  </si>
  <si>
    <t>Renforcer le nettoyage au niveau des supports des portes étiquettes.</t>
  </si>
  <si>
    <t>Le poste lave-mains n'était pas correctement fixé au niveau du rayon charcuterie/fromages.</t>
  </si>
  <si>
    <t>Les systèmes d'ouvertures à pédales étaient défaillantes au niveau du stand boucherie, labo traiteur et rayon FLEG.</t>
  </si>
  <si>
    <t>Problème de stagnation d'eau au niveau du rayon traiteur et de la CF poissonnerie.</t>
  </si>
  <si>
    <t>1/Présence d'une fissure au niveau du revêtement du sol de la CF.
2/Présence de traces de rouille au niveau des jointures, avec écaillement du revêtement mural.</t>
  </si>
  <si>
    <t>1/Réparer la fissure du revêtement.
2/Procéder aux réparations nécessaires des jointures.</t>
  </si>
  <si>
    <t>Meuble IV éme gamme:
Température affichée: 3°C
Température mesurée: 4,6°C</t>
  </si>
  <si>
    <t>Température affichée: 3,2°C et mesurée 5,2°C.</t>
  </si>
  <si>
    <t xml:space="preserve">
Revoir l'évacuation de l'eau au niveau de la CF.</t>
  </si>
  <si>
    <t>1/Absence de distributeur de savon au niveau de la poissonnerie 
2/Le distributeur de savon était abîmé au niveau des vestiaires des femmes.</t>
  </si>
  <si>
    <t>Le grillage de la clôture n'était pas protégé, ce qui fait que les bouteilles d'eau minérales stockées étaient exposées au soleil.</t>
  </si>
  <si>
    <t>Prévoir un endroit de stockage à l'abri des rayons du soleil.</t>
  </si>
  <si>
    <r>
      <t>Contrôle des poids des pains effectué:
1/Pain sans sel: 212 g
2/Pain complet:</t>
    </r>
    <r>
      <rPr>
        <b/>
        <sz val="14"/>
        <rFont val="Comic Sans MS"/>
        <family val="4"/>
      </rPr>
      <t xml:space="preserve"> 182g et 170g</t>
    </r>
    <r>
      <rPr>
        <sz val="14"/>
        <rFont val="Comic Sans MS"/>
        <family val="4"/>
      </rPr>
      <t xml:space="preserve">
3/Pain aux olives: 284g</t>
    </r>
  </si>
  <si>
    <t>1/Présence de déchets au niveau du siphon d'évacuation du laboratoire.
2/Présence de traces de souillures persistantes dans la zone  derrière le four, au niveau du stand.</t>
  </si>
  <si>
    <t xml:space="preserve">A la date du 18/02, des différences ont été constatées entre les quantités tracées , vendues et retrouvées au niveau de la casse. Exemples:
1/Poulets rôtis: 6 tracés, 4 vendus et seulement une retrouvé dans la casse.
2/Pizza 4 saisons: 1 tracée et 2 vendues.
3/Nuggets: 500g tracés et 824g vendus.
</t>
  </si>
  <si>
    <t>1/Le revêtement externe de certaines meules de fromages Edam Mont Régal était écaillé
2/L’étiquette fournisseur d’une meule de fromage Gruyère était illisible. Perte des mentions DF, DLC et numéro de lot.</t>
  </si>
  <si>
    <t>La même opératrice était sur les deux rayons: traiteur et charcuterie/fromages.
Risque de contaminations croisées à ce niveau.</t>
  </si>
  <si>
    <t>Il nécessaire d'avoir des opérateurs distincts pour les différents rayons.</t>
  </si>
  <si>
    <t>1/Aviser le service responsable sur cet écart d'impression .
2/Assurer le balisage de tous les produits exposés.</t>
  </si>
  <si>
    <t>1/Absence d'enregistrement de la réception des paquets de crevettes du fournisseur Mahjoub.
2/Article Cocktail salade fruits de mer:
La quantité tracée après ouverture du carton était de l'ordre de 29 Kg, or le poids de la quantité reçue était de 20 kg. Un 2 éme carton a été probablement entamé entre temps sans que cela soit mentionné.</t>
  </si>
  <si>
    <t>1/Assurer l'enregistrement de la totalité des articles sur les fiches de réception.
2/S'assurer des dates de début et de fin d'utilisation des cartons.</t>
  </si>
  <si>
    <t>Revoir cet écart de post datage au niveau des tickets balance Carrefour.</t>
  </si>
  <si>
    <t>Aviser le fournisseur sur cet écart d'étiquetage
et renforcer le contrôle des étiquettes des produits exposés.</t>
  </si>
  <si>
    <t>La balance au niveau de la réception n'était pas muni de l'étiquette mentionnant le poinçonnage pour l'année 2019.</t>
  </si>
  <si>
    <t>Renforcer le nettoyage au niveau de l'évaporateur.</t>
  </si>
  <si>
    <t>Procéder aux réparations nécessaires du revêtement.</t>
  </si>
  <si>
    <t>Manque d'étanchéité de la porte extérieure de la zone de réception.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</si>
</sst>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5" fillId="0" borderId="3" xfId="0" applyFont="1" applyFill="1" applyBorder="1" applyAlignment="1" applyProtection="1">
      <alignment horizontal="left" vertical="top" wrapText="1"/>
      <protection hidden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hidden="1"/>
    </xf>
    <xf numFmtId="0" fontId="35" fillId="0" borderId="3" xfId="0" applyFont="1" applyFill="1" applyBorder="1" applyAlignment="1" applyProtection="1">
      <alignment horizontal="left" vertical="top" wrapText="1"/>
      <protection locked="0"/>
    </xf>
    <xf numFmtId="0" fontId="35" fillId="2" borderId="1" xfId="0" applyFont="1" applyFill="1" applyBorder="1" applyAlignment="1" applyProtection="1">
      <alignment horizontal="left" vertical="top" wrapText="1"/>
      <protection hidden="1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73088"/>
        <c:axId val="1534673632"/>
      </c:barChart>
      <c:catAx>
        <c:axId val="153467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73632"/>
        <c:crosses val="autoZero"/>
        <c:auto val="1"/>
        <c:lblAlgn val="ctr"/>
        <c:lblOffset val="100"/>
        <c:noMultiLvlLbl val="0"/>
      </c:catAx>
      <c:valAx>
        <c:axId val="153467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7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08368"/>
        <c:axId val="1660011088"/>
      </c:barChart>
      <c:catAx>
        <c:axId val="16600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11088"/>
        <c:crosses val="autoZero"/>
        <c:auto val="1"/>
        <c:lblAlgn val="ctr"/>
        <c:lblOffset val="100"/>
        <c:noMultiLvlLbl val="0"/>
      </c:catAx>
      <c:valAx>
        <c:axId val="166001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0.81818181818181823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13264"/>
        <c:axId val="1660011632"/>
      </c:barChart>
      <c:catAx>
        <c:axId val="16600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11632"/>
        <c:crosses val="autoZero"/>
        <c:auto val="1"/>
        <c:lblAlgn val="ctr"/>
        <c:lblOffset val="100"/>
        <c:noMultiLvlLbl val="0"/>
      </c:catAx>
      <c:valAx>
        <c:axId val="166001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0.90540540540540537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07824"/>
        <c:axId val="1660003472"/>
      </c:barChart>
      <c:catAx>
        <c:axId val="166000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03472"/>
        <c:crosses val="autoZero"/>
        <c:auto val="1"/>
        <c:lblAlgn val="ctr"/>
        <c:lblOffset val="100"/>
        <c:noMultiLvlLbl val="0"/>
      </c:catAx>
      <c:valAx>
        <c:axId val="166000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0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13808"/>
        <c:axId val="1660006736"/>
      </c:barChart>
      <c:catAx>
        <c:axId val="166001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06736"/>
        <c:crosses val="autoZero"/>
        <c:auto val="1"/>
        <c:lblAlgn val="ctr"/>
        <c:lblOffset val="100"/>
        <c:noMultiLvlLbl val="0"/>
      </c:catAx>
      <c:valAx>
        <c:axId val="166000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1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15440"/>
        <c:axId val="1660014352"/>
      </c:barChart>
      <c:catAx>
        <c:axId val="166001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14352"/>
        <c:crosses val="autoZero"/>
        <c:auto val="1"/>
        <c:lblAlgn val="ctr"/>
        <c:lblOffset val="100"/>
        <c:noMultiLvlLbl val="0"/>
      </c:catAx>
      <c:valAx>
        <c:axId val="166001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1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0.84090909090909094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681264"/>
        <c:axId val="1660678544"/>
      </c:barChart>
      <c:catAx>
        <c:axId val="166068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78544"/>
        <c:crosses val="autoZero"/>
        <c:auto val="1"/>
        <c:lblAlgn val="ctr"/>
        <c:lblOffset val="100"/>
        <c:noMultiLvlLbl val="0"/>
      </c:catAx>
      <c:valAx>
        <c:axId val="166067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68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0.81502890173410403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675824"/>
        <c:axId val="1660679088"/>
      </c:barChart>
      <c:catAx>
        <c:axId val="166067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79088"/>
        <c:crosses val="autoZero"/>
        <c:auto val="1"/>
        <c:lblAlgn val="ctr"/>
        <c:lblOffset val="100"/>
        <c:noMultiLvlLbl val="0"/>
      </c:catAx>
      <c:valAx>
        <c:axId val="166067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67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0.82796899632159748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60679632"/>
        <c:axId val="1660683440"/>
        <c:extLst xmlns:c16r2="http://schemas.microsoft.com/office/drawing/2015/06/chart"/>
      </c:barChart>
      <c:catAx>
        <c:axId val="1660679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83440"/>
        <c:crosses val="autoZero"/>
        <c:auto val="1"/>
        <c:lblAlgn val="ctr"/>
        <c:lblOffset val="100"/>
        <c:noMultiLvlLbl val="0"/>
      </c:catAx>
      <c:valAx>
        <c:axId val="16606834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7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0.77374999999999994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60672560"/>
        <c:axId val="1660685616"/>
        <c:extLst xmlns:c16r2="http://schemas.microsoft.com/office/drawing/2015/06/chart"/>
      </c:barChart>
      <c:catAx>
        <c:axId val="166067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85616"/>
        <c:crosses val="autoZero"/>
        <c:auto val="1"/>
        <c:lblAlgn val="ctr"/>
        <c:lblOffset val="100"/>
        <c:noMultiLvlLbl val="0"/>
      </c:catAx>
      <c:valAx>
        <c:axId val="166068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7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77440"/>
        <c:axId val="1534674176"/>
      </c:barChart>
      <c:catAx>
        <c:axId val="153467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74176"/>
        <c:crosses val="autoZero"/>
        <c:auto val="1"/>
        <c:lblAlgn val="ctr"/>
        <c:lblOffset val="100"/>
        <c:noMultiLvlLbl val="0"/>
      </c:catAx>
      <c:valAx>
        <c:axId val="153467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7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0.94871794871794868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72544"/>
        <c:axId val="1534679072"/>
      </c:barChart>
      <c:catAx>
        <c:axId val="153467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79072"/>
        <c:crosses val="autoZero"/>
        <c:auto val="1"/>
        <c:lblAlgn val="ctr"/>
        <c:lblOffset val="100"/>
        <c:noMultiLvlLbl val="0"/>
      </c:catAx>
      <c:valAx>
        <c:axId val="153467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7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69280"/>
        <c:axId val="1534677984"/>
      </c:barChart>
      <c:catAx>
        <c:axId val="153466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77984"/>
        <c:crosses val="autoZero"/>
        <c:auto val="1"/>
        <c:lblAlgn val="ctr"/>
        <c:lblOffset val="100"/>
        <c:noMultiLvlLbl val="0"/>
      </c:catAx>
      <c:valAx>
        <c:axId val="153467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6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0.34615384615384615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79616"/>
        <c:axId val="1534669824"/>
      </c:barChart>
      <c:catAx>
        <c:axId val="153467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69824"/>
        <c:crosses val="autoZero"/>
        <c:auto val="1"/>
        <c:lblAlgn val="ctr"/>
        <c:lblOffset val="100"/>
        <c:noMultiLvlLbl val="0"/>
      </c:catAx>
      <c:valAx>
        <c:axId val="153466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7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0.80681818181818177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81792"/>
        <c:axId val="1534682336"/>
      </c:barChart>
      <c:catAx>
        <c:axId val="153468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82336"/>
        <c:crosses val="autoZero"/>
        <c:auto val="1"/>
        <c:lblAlgn val="ctr"/>
        <c:lblOffset val="100"/>
        <c:noMultiLvlLbl val="0"/>
      </c:catAx>
      <c:valAx>
        <c:axId val="153468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8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0.85526315789473684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34668192"/>
        <c:axId val="1534668736"/>
      </c:barChart>
      <c:catAx>
        <c:axId val="153466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668736"/>
        <c:crosses val="autoZero"/>
        <c:auto val="1"/>
        <c:lblAlgn val="ctr"/>
        <c:lblOffset val="100"/>
        <c:noMultiLvlLbl val="0"/>
      </c:catAx>
      <c:valAx>
        <c:axId val="153466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3466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12720"/>
        <c:axId val="1660001840"/>
      </c:barChart>
      <c:catAx>
        <c:axId val="166001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01840"/>
        <c:crosses val="autoZero"/>
        <c:auto val="1"/>
        <c:lblAlgn val="ctr"/>
        <c:lblOffset val="100"/>
        <c:noMultiLvlLbl val="0"/>
      </c:catAx>
      <c:valAx>
        <c:axId val="166000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1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10000"/>
        <c:axId val="1660009456"/>
      </c:barChart>
      <c:catAx>
        <c:axId val="166001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009456"/>
        <c:crosses val="autoZero"/>
        <c:auto val="1"/>
        <c:lblAlgn val="ctr"/>
        <c:lblOffset val="100"/>
        <c:noMultiLvlLbl val="0"/>
      </c:catAx>
      <c:valAx>
        <c:axId val="166000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1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I20" sqref="I2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2" t="s">
        <v>277</v>
      </c>
      <c r="B18" s="422"/>
      <c r="C18" s="422"/>
      <c r="D18" s="423" t="s">
        <v>604</v>
      </c>
      <c r="E18" s="423"/>
      <c r="F18" s="423"/>
      <c r="G18" s="423"/>
      <c r="H18" s="423"/>
      <c r="I18" s="423"/>
      <c r="J18" s="423"/>
      <c r="K18" s="42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4" t="s">
        <v>278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18" t="s">
        <v>280</v>
      </c>
      <c r="C23" s="418"/>
      <c r="D23" s="49"/>
      <c r="E23" s="49"/>
      <c r="F23" s="49"/>
      <c r="G23" s="49"/>
      <c r="H23" s="49"/>
      <c r="I23" s="49"/>
      <c r="J23" s="48" t="str">
        <f>D18</f>
        <v>Médina Jadida</v>
      </c>
    </row>
    <row r="24" spans="1:11" ht="33" customHeight="1" x14ac:dyDescent="0.25">
      <c r="A24" s="57" t="s">
        <v>281</v>
      </c>
      <c r="B24" s="417">
        <f>AVERAGE('A1 Exploitation'!D730,'A1 Technique'!D199)</f>
        <v>0.82796899632159748</v>
      </c>
      <c r="C24" s="41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7" t="e">
        <f>AVERAGE('A2 Exploitation'!D730,'A2 Technique'!D199)</f>
        <v>#DIV/0!</v>
      </c>
      <c r="C25" s="41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7" t="e">
        <f>AVERAGE('A3 Exploitation'!D730,'A3 Technique'!D199)</f>
        <v>#DIV/0!</v>
      </c>
      <c r="C26" s="41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7" t="e">
        <f>AVERAGE('A4 Exploitation'!D730,'A4 Technique'!D199)</f>
        <v>#DIV/0!</v>
      </c>
      <c r="C27" s="41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7"/>
      <c r="C28" s="41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7"/>
      <c r="C29" s="41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18" t="s">
        <v>287</v>
      </c>
      <c r="C33" s="418"/>
      <c r="D33" s="49"/>
      <c r="E33" s="49"/>
      <c r="F33" s="49"/>
      <c r="G33" s="49"/>
      <c r="H33" s="49"/>
      <c r="I33" s="49"/>
      <c r="J33" s="48" t="str">
        <f>D18</f>
        <v>Médina Jadida</v>
      </c>
    </row>
    <row r="34" spans="1:10" ht="33" customHeight="1" x14ac:dyDescent="0.25">
      <c r="A34" s="57" t="s">
        <v>281</v>
      </c>
      <c r="B34" s="417">
        <f>'A1 Exploitation'!D730</f>
        <v>0.81502890173410403</v>
      </c>
      <c r="C34" s="41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7" t="e">
        <f>'A2 Exploitation'!D730</f>
        <v>#DIV/0!</v>
      </c>
      <c r="C35" s="41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7" t="e">
        <f>'A3 Exploitation'!D730</f>
        <v>#DIV/0!</v>
      </c>
      <c r="C36" s="41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7" t="e">
        <f>'A4 Exploitation'!D730</f>
        <v>#DIV/0!</v>
      </c>
      <c r="C37" s="41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7"/>
      <c r="C38" s="41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7"/>
      <c r="C39" s="41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1" t="s">
        <v>288</v>
      </c>
      <c r="C42" s="421"/>
      <c r="D42" s="49"/>
      <c r="E42" s="49"/>
      <c r="F42" s="49"/>
      <c r="G42" s="49"/>
      <c r="H42" s="49"/>
      <c r="I42" s="49"/>
      <c r="J42" s="48" t="str">
        <f>D18</f>
        <v>Médina Jadida</v>
      </c>
    </row>
    <row r="43" spans="1:10" ht="33" customHeight="1" x14ac:dyDescent="0.25">
      <c r="A43" s="57" t="s">
        <v>281</v>
      </c>
      <c r="B43" s="417">
        <f>AVERAGE('A1 Exploitation'!D728, 'A1 Technique'!D197)</f>
        <v>0.77374999999999994</v>
      </c>
      <c r="C43" s="41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7" t="e">
        <f>AVERAGE('A2 Exploitation'!D728, 'A2 Technique'!D197)</f>
        <v>#DIV/0!</v>
      </c>
      <c r="C44" s="41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7" t="e">
        <f>AVERAGE('A3 Exploitation'!D728, 'A3 Technique'!D197)</f>
        <v>#DIV/0!</v>
      </c>
      <c r="C45" s="41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7" t="e">
        <f>AVERAGE('A4 Exploitation'!D728, 'A4 Technique'!D197)</f>
        <v>#DIV/0!</v>
      </c>
      <c r="C46" s="41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7"/>
      <c r="C47" s="41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7"/>
      <c r="C48" s="41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18" t="s">
        <v>289</v>
      </c>
      <c r="C51" s="418"/>
      <c r="D51" s="49"/>
      <c r="E51" s="49"/>
      <c r="F51" s="49"/>
      <c r="G51" s="49"/>
      <c r="H51" s="49"/>
      <c r="I51" s="49"/>
      <c r="J51" s="48" t="str">
        <f>D18</f>
        <v>Médina Jadida</v>
      </c>
    </row>
    <row r="52" spans="1:10" ht="33" customHeight="1" x14ac:dyDescent="0.25">
      <c r="A52" s="57" t="s">
        <v>281</v>
      </c>
      <c r="B52" s="420">
        <f>'A1 Exploitation'!D48</f>
        <v>0.91176470588235292</v>
      </c>
      <c r="C52" s="42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0" t="e">
        <f>'A2 Exploitation'!D48</f>
        <v>#DIV/0!</v>
      </c>
      <c r="C53" s="42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0" t="e">
        <f>'A3 Exploitation'!D48</f>
        <v>#DIV/0!</v>
      </c>
      <c r="C54" s="42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0" t="e">
        <f>'A4 Exploitation'!D48</f>
        <v>#DIV/0!</v>
      </c>
      <c r="C55" s="42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0"/>
      <c r="C56" s="42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0"/>
      <c r="C57" s="42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18" t="s">
        <v>290</v>
      </c>
      <c r="C60" s="418"/>
      <c r="D60" s="49"/>
      <c r="E60" s="49"/>
      <c r="F60" s="49"/>
      <c r="G60" s="49"/>
      <c r="H60" s="49"/>
      <c r="I60" s="49"/>
      <c r="J60" s="48" t="str">
        <f>D18</f>
        <v>Médina Jadida</v>
      </c>
    </row>
    <row r="61" spans="1:10" ht="33" customHeight="1" x14ac:dyDescent="0.25">
      <c r="A61" s="57" t="s">
        <v>281</v>
      </c>
      <c r="B61" s="417" t="e">
        <f>'A1 Exploitation'!D131</f>
        <v>#DIV/0!</v>
      </c>
      <c r="C61" s="41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7" t="e">
        <f>'A2 Exploitation'!D131</f>
        <v>#DIV/0!</v>
      </c>
      <c r="C62" s="41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7" t="e">
        <f>'A3 Exploitation'!D131</f>
        <v>#DIV/0!</v>
      </c>
      <c r="C63" s="41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7" t="e">
        <f>'A4 Exploitation'!D131</f>
        <v>#DIV/0!</v>
      </c>
      <c r="C64" s="41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7"/>
      <c r="C65" s="41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7"/>
      <c r="C66" s="41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18" t="s">
        <v>464</v>
      </c>
      <c r="C69" s="418"/>
      <c r="D69" s="49"/>
      <c r="E69" s="49"/>
      <c r="F69" s="49"/>
      <c r="G69" s="49"/>
      <c r="H69" s="49"/>
      <c r="I69" s="49"/>
      <c r="J69" s="48" t="str">
        <f>D18</f>
        <v>Médina Jadida</v>
      </c>
    </row>
    <row r="70" spans="1:10" ht="33" customHeight="1" x14ac:dyDescent="0.25">
      <c r="A70" s="57" t="s">
        <v>281</v>
      </c>
      <c r="B70" s="417">
        <f>'A1 Exploitation'!D187</f>
        <v>0.94871794871794868</v>
      </c>
      <c r="C70" s="41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7" t="e">
        <f>'A2 Exploitation'!D187</f>
        <v>#DIV/0!</v>
      </c>
      <c r="C71" s="41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7" t="e">
        <f>'A3 Exploitation'!D187</f>
        <v>#DIV/0!</v>
      </c>
      <c r="C72" s="41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7" t="e">
        <f>'A4 Exploitation'!D187</f>
        <v>#DIV/0!</v>
      </c>
      <c r="C73" s="41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7"/>
      <c r="C74" s="41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7"/>
      <c r="C75" s="41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18" t="s">
        <v>465</v>
      </c>
      <c r="C78" s="418"/>
      <c r="D78" s="49"/>
      <c r="E78" s="49"/>
      <c r="F78" s="49"/>
      <c r="G78" s="49"/>
      <c r="H78" s="49"/>
      <c r="I78" s="49"/>
      <c r="J78" s="48" t="str">
        <f>D18</f>
        <v>Médina Jadida</v>
      </c>
    </row>
    <row r="79" spans="1:10" ht="33" customHeight="1" x14ac:dyDescent="0.25">
      <c r="A79" s="57" t="s">
        <v>281</v>
      </c>
      <c r="B79" s="417">
        <f>'A1 Exploitation'!D249</f>
        <v>0.78378378378378377</v>
      </c>
      <c r="C79" s="41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7" t="e">
        <f>'A2 Exploitation'!D249</f>
        <v>#DIV/0!</v>
      </c>
      <c r="C80" s="41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7" t="e">
        <f>'A3 Exploitation'!D249</f>
        <v>#DIV/0!</v>
      </c>
      <c r="C81" s="41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7" t="e">
        <f>'A4 Exploitation'!D249</f>
        <v>#DIV/0!</v>
      </c>
      <c r="C82" s="41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7"/>
      <c r="C83" s="41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7"/>
      <c r="C84" s="41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18" t="s">
        <v>466</v>
      </c>
      <c r="C87" s="418"/>
      <c r="D87" s="49"/>
      <c r="E87" s="49"/>
      <c r="F87" s="49"/>
      <c r="G87" s="49"/>
      <c r="H87" s="49"/>
      <c r="I87" s="49"/>
      <c r="J87" s="48" t="str">
        <f>D18</f>
        <v>Médina Jadida</v>
      </c>
    </row>
    <row r="88" spans="1:10" ht="33" customHeight="1" x14ac:dyDescent="0.25">
      <c r="A88" s="57" t="s">
        <v>281</v>
      </c>
      <c r="B88" s="417">
        <f>'A1 Exploitation'!D304</f>
        <v>0.34615384615384615</v>
      </c>
      <c r="C88" s="41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7" t="e">
        <f>'A2 Exploitation'!D304</f>
        <v>#DIV/0!</v>
      </c>
      <c r="C89" s="41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7" t="e">
        <f>'A3 Exploitation'!D304</f>
        <v>#DIV/0!</v>
      </c>
      <c r="C90" s="41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7" t="e">
        <f>'A4 Exploitation'!D304</f>
        <v>#DIV/0!</v>
      </c>
      <c r="C91" s="41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7"/>
      <c r="C92" s="41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7"/>
      <c r="C93" s="41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18" t="s">
        <v>467</v>
      </c>
      <c r="C96" s="418"/>
      <c r="D96" s="49"/>
      <c r="E96" s="49"/>
      <c r="F96" s="49"/>
      <c r="G96" s="49"/>
      <c r="H96" s="49"/>
      <c r="I96" s="49"/>
      <c r="J96" s="48" t="str">
        <f>D18</f>
        <v>Médina Jadida</v>
      </c>
    </row>
    <row r="97" spans="1:10" ht="33" customHeight="1" x14ac:dyDescent="0.25">
      <c r="A97" s="57" t="s">
        <v>281</v>
      </c>
      <c r="B97" s="417">
        <f>'A1 Exploitation'!D371</f>
        <v>0.80681818181818177</v>
      </c>
      <c r="C97" s="41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7" t="e">
        <f>'A2 Exploitation'!D371</f>
        <v>#DIV/0!</v>
      </c>
      <c r="C98" s="41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7" t="e">
        <f>'A3 Exploitation'!D371</f>
        <v>#DIV/0!</v>
      </c>
      <c r="C99" s="41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7" t="e">
        <f>'A4 Exploitation'!D371</f>
        <v>#DIV/0!</v>
      </c>
      <c r="C100" s="41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7"/>
      <c r="C101" s="41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7"/>
      <c r="C102" s="41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18" t="s">
        <v>468</v>
      </c>
      <c r="C105" s="418"/>
      <c r="D105" s="49"/>
      <c r="E105" s="49"/>
      <c r="F105" s="49"/>
      <c r="G105" s="49"/>
      <c r="H105" s="49"/>
      <c r="I105" s="49"/>
      <c r="J105" s="48" t="str">
        <f>D18</f>
        <v>Médina Jadida</v>
      </c>
    </row>
    <row r="106" spans="1:10" ht="33" customHeight="1" x14ac:dyDescent="0.25">
      <c r="A106" s="57" t="s">
        <v>281</v>
      </c>
      <c r="B106" s="417">
        <f>'A1 Exploitation'!D429</f>
        <v>0.85526315789473684</v>
      </c>
      <c r="C106" s="41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7" t="e">
        <f>'A2 Exploitation'!D429</f>
        <v>#DIV/0!</v>
      </c>
      <c r="C107" s="41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7" t="e">
        <f>'A3 Exploitation'!D429</f>
        <v>#DIV/0!</v>
      </c>
      <c r="C108" s="41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7" t="e">
        <f>'A4 Exploitation'!D429</f>
        <v>#DIV/0!</v>
      </c>
      <c r="C109" s="41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7"/>
      <c r="C110" s="41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7"/>
      <c r="C111" s="41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18" t="s">
        <v>469</v>
      </c>
      <c r="C114" s="418"/>
      <c r="D114" s="49"/>
      <c r="E114" s="49"/>
      <c r="F114" s="49"/>
      <c r="G114" s="49"/>
      <c r="H114" s="49"/>
      <c r="I114" s="49"/>
      <c r="J114" s="48" t="str">
        <f>D18</f>
        <v>Médina Jadida</v>
      </c>
    </row>
    <row r="115" spans="1:10" ht="33" customHeight="1" x14ac:dyDescent="0.25">
      <c r="A115" s="57" t="s">
        <v>281</v>
      </c>
      <c r="B115" s="417">
        <f>'A1 Exploitation'!D476</f>
        <v>0.9107142857142857</v>
      </c>
      <c r="C115" s="41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7" t="e">
        <f>'A2 Exploitation'!D476</f>
        <v>#DIV/0!</v>
      </c>
      <c r="C116" s="41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7" t="e">
        <f>'A3 Exploitation'!D476</f>
        <v>#DIV/0!</v>
      </c>
      <c r="C117" s="41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7" t="e">
        <f>'A4 Exploitation'!D476</f>
        <v>#DIV/0!</v>
      </c>
      <c r="C118" s="41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7"/>
      <c r="C119" s="41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7"/>
      <c r="C120" s="41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18" t="s">
        <v>470</v>
      </c>
      <c r="C123" s="418"/>
      <c r="D123" s="49"/>
      <c r="E123" s="49"/>
      <c r="F123" s="49"/>
      <c r="G123" s="49"/>
      <c r="H123" s="49"/>
      <c r="I123" s="49"/>
      <c r="J123" s="48" t="str">
        <f>D18</f>
        <v>Médina Jadida</v>
      </c>
    </row>
    <row r="124" spans="1:10" ht="33" customHeight="1" x14ac:dyDescent="0.25">
      <c r="A124" s="57" t="s">
        <v>281</v>
      </c>
      <c r="B124" s="417" t="e">
        <f>'A1 Exploitation'!D527</f>
        <v>#DIV/0!</v>
      </c>
      <c r="C124" s="41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7" t="e">
        <f>'A2 Exploitation'!D527</f>
        <v>#DIV/0!</v>
      </c>
      <c r="C125" s="41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7" t="e">
        <f>'A3 Exploitation'!D527</f>
        <v>#DIV/0!</v>
      </c>
      <c r="C126" s="41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7" t="e">
        <f>'A4 Exploitation'!D527</f>
        <v>#DIV/0!</v>
      </c>
      <c r="C127" s="41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7"/>
      <c r="C128" s="41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7"/>
      <c r="C129" s="41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18" t="s">
        <v>471</v>
      </c>
      <c r="C132" s="418"/>
      <c r="D132" s="49"/>
      <c r="E132" s="49"/>
      <c r="F132" s="49"/>
      <c r="G132" s="49"/>
      <c r="H132" s="49"/>
      <c r="I132" s="49"/>
      <c r="J132" s="48" t="str">
        <f>D18</f>
        <v>Médina Jadida</v>
      </c>
    </row>
    <row r="133" spans="1:10" ht="33" customHeight="1" x14ac:dyDescent="0.25">
      <c r="A133" s="57" t="s">
        <v>281</v>
      </c>
      <c r="B133" s="417">
        <f>'A1 Exploitation'!D570</f>
        <v>0.90909090909090906</v>
      </c>
      <c r="C133" s="41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7" t="e">
        <f>'A2 Exploitation'!D570</f>
        <v>#DIV/0!</v>
      </c>
      <c r="C134" s="41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7" t="e">
        <f>'A3 Exploitation'!D570</f>
        <v>#DIV/0!</v>
      </c>
      <c r="C135" s="41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7" t="e">
        <f>'A4 Exploitation'!D570</f>
        <v>#DIV/0!</v>
      </c>
      <c r="C136" s="41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7"/>
      <c r="C137" s="41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7"/>
      <c r="C138" s="41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18" t="s">
        <v>291</v>
      </c>
      <c r="C141" s="418"/>
      <c r="D141" s="49"/>
      <c r="E141" s="49"/>
      <c r="F141" s="49"/>
      <c r="G141" s="49"/>
      <c r="H141" s="49"/>
      <c r="I141" s="49"/>
      <c r="J141" s="48" t="str">
        <f>D18</f>
        <v>Médina Jadida</v>
      </c>
    </row>
    <row r="142" spans="1:10" ht="33" customHeight="1" x14ac:dyDescent="0.25">
      <c r="A142" s="57" t="s">
        <v>281</v>
      </c>
      <c r="B142" s="417">
        <f>'A1 Exploitation'!D610</f>
        <v>0.81818181818181823</v>
      </c>
      <c r="C142" s="41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7" t="e">
        <f>'A2 Exploitation'!D610</f>
        <v>#DIV/0!</v>
      </c>
      <c r="C143" s="41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7" t="e">
        <f>'A3 Exploitation'!D610</f>
        <v>#DIV/0!</v>
      </c>
      <c r="C144" s="41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7" t="e">
        <f>'A4 Exploitation'!D610</f>
        <v>#DIV/0!</v>
      </c>
      <c r="C145" s="41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7"/>
      <c r="C146" s="41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7"/>
      <c r="C147" s="41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18" t="s">
        <v>292</v>
      </c>
      <c r="C150" s="418"/>
      <c r="D150" s="49"/>
      <c r="E150" s="49"/>
      <c r="F150" s="49"/>
      <c r="G150" s="49"/>
      <c r="H150" s="49"/>
      <c r="I150" s="49"/>
      <c r="J150" s="48" t="str">
        <f>D18</f>
        <v>Médina Jadida</v>
      </c>
    </row>
    <row r="151" spans="1:10" ht="33" customHeight="1" x14ac:dyDescent="0.25">
      <c r="A151" s="57" t="s">
        <v>281</v>
      </c>
      <c r="B151" s="417">
        <f>'A1 Exploitation'!D673</f>
        <v>0.90540540540540537</v>
      </c>
      <c r="C151" s="41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7" t="e">
        <f>'A2 Exploitation'!D673</f>
        <v>#DIV/0!</v>
      </c>
      <c r="C152" s="41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7" t="e">
        <f>'A3 Exploitation'!D673</f>
        <v>#DIV/0!</v>
      </c>
      <c r="C153" s="41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7" t="e">
        <f>'A4 Exploitation'!D673</f>
        <v>#DIV/0!</v>
      </c>
      <c r="C154" s="41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7"/>
      <c r="C155" s="41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7"/>
      <c r="C156" s="41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19"/>
      <c r="C159" s="41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18" t="s">
        <v>472</v>
      </c>
      <c r="C160" s="418"/>
      <c r="D160" s="49"/>
      <c r="E160" s="49"/>
      <c r="F160" s="49"/>
      <c r="G160" s="49"/>
      <c r="H160" s="49"/>
      <c r="I160" s="49"/>
      <c r="J160" s="48" t="str">
        <f>D18</f>
        <v>Médina Jadida</v>
      </c>
    </row>
    <row r="161" spans="1:10" ht="33" customHeight="1" x14ac:dyDescent="0.25">
      <c r="A161" s="57" t="s">
        <v>281</v>
      </c>
      <c r="B161" s="417">
        <f>'A1 Exploitation'!D702</f>
        <v>0.93333333333333335</v>
      </c>
      <c r="C161" s="41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7" t="e">
        <f>'A2 Exploitation'!D702</f>
        <v>#DIV/0!</v>
      </c>
      <c r="C162" s="41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7" t="e">
        <f>'A3 Exploitation'!D702</f>
        <v>#DIV/0!</v>
      </c>
      <c r="C163" s="41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7" t="e">
        <f>'A4 Exploitation'!D702</f>
        <v>#DIV/0!</v>
      </c>
      <c r="C164" s="417"/>
    </row>
    <row r="165" spans="1:10" ht="33" customHeight="1" x14ac:dyDescent="0.25">
      <c r="A165" s="56" t="s">
        <v>285</v>
      </c>
      <c r="B165" s="417"/>
      <c r="C165" s="417"/>
    </row>
    <row r="166" spans="1:10" ht="18" x14ac:dyDescent="0.25">
      <c r="A166" s="56" t="s">
        <v>286</v>
      </c>
      <c r="B166" s="417"/>
      <c r="C166" s="41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18" t="s">
        <v>473</v>
      </c>
      <c r="C169" s="418"/>
      <c r="J169" s="48" t="str">
        <f>D18</f>
        <v>Médina Jadida</v>
      </c>
    </row>
    <row r="170" spans="1:10" ht="33" customHeight="1" x14ac:dyDescent="0.25">
      <c r="A170" s="57" t="s">
        <v>281</v>
      </c>
      <c r="B170" s="417">
        <f>'A1 Exploitation'!D726</f>
        <v>1</v>
      </c>
      <c r="C170" s="417"/>
    </row>
    <row r="171" spans="1:10" ht="33" customHeight="1" x14ac:dyDescent="0.25">
      <c r="A171" s="56" t="s">
        <v>282</v>
      </c>
      <c r="B171" s="417" t="e">
        <f>'A2 Exploitation'!D726</f>
        <v>#DIV/0!</v>
      </c>
      <c r="C171" s="417"/>
    </row>
    <row r="172" spans="1:10" ht="33" customHeight="1" x14ac:dyDescent="0.25">
      <c r="A172" s="57" t="s">
        <v>283</v>
      </c>
      <c r="B172" s="417" t="e">
        <f>'A3 Exploitation'!D726</f>
        <v>#DIV/0!</v>
      </c>
      <c r="C172" s="417"/>
    </row>
    <row r="173" spans="1:10" ht="33" customHeight="1" x14ac:dyDescent="0.25">
      <c r="A173" s="57" t="s">
        <v>284</v>
      </c>
      <c r="B173" s="417" t="e">
        <f>'A4 Exploitation'!D726</f>
        <v>#DIV/0!</v>
      </c>
      <c r="C173" s="417"/>
    </row>
    <row r="174" spans="1:10" ht="33" customHeight="1" x14ac:dyDescent="0.25">
      <c r="A174" s="56" t="s">
        <v>285</v>
      </c>
      <c r="B174" s="417"/>
      <c r="C174" s="417"/>
    </row>
    <row r="175" spans="1:10" ht="18" x14ac:dyDescent="0.25">
      <c r="A175" s="56" t="s">
        <v>286</v>
      </c>
      <c r="B175" s="417"/>
      <c r="C175" s="41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18" t="s">
        <v>293</v>
      </c>
      <c r="C178" s="418"/>
      <c r="J178" s="48" t="str">
        <f>D18</f>
        <v>Médina Jadida</v>
      </c>
    </row>
    <row r="179" spans="1:10" ht="33" customHeight="1" x14ac:dyDescent="0.25">
      <c r="A179" s="57" t="s">
        <v>281</v>
      </c>
      <c r="B179" s="417">
        <f>'A1 Technique'!D199</f>
        <v>0.84090909090909094</v>
      </c>
      <c r="C179" s="417"/>
    </row>
    <row r="180" spans="1:10" ht="33" customHeight="1" x14ac:dyDescent="0.25">
      <c r="A180" s="56" t="s">
        <v>282</v>
      </c>
      <c r="B180" s="417" t="e">
        <f>'A2 Technique'!D199</f>
        <v>#DIV/0!</v>
      </c>
      <c r="C180" s="417"/>
    </row>
    <row r="181" spans="1:10" ht="33" customHeight="1" x14ac:dyDescent="0.25">
      <c r="A181" s="57" t="s">
        <v>283</v>
      </c>
      <c r="B181" s="417" t="e">
        <f>'A3 Technique'!D199</f>
        <v>#DIV/0!</v>
      </c>
      <c r="C181" s="417"/>
    </row>
    <row r="182" spans="1:10" ht="33" customHeight="1" x14ac:dyDescent="0.25">
      <c r="A182" s="57" t="s">
        <v>284</v>
      </c>
      <c r="B182" s="417" t="e">
        <f>'A4 Technique'!D199</f>
        <v>#DIV/0!</v>
      </c>
      <c r="C182" s="417"/>
    </row>
    <row r="183" spans="1:10" ht="33" customHeight="1" x14ac:dyDescent="0.25">
      <c r="A183" s="56" t="s">
        <v>285</v>
      </c>
      <c r="B183" s="417"/>
      <c r="C183" s="417"/>
    </row>
    <row r="184" spans="1:10" ht="18" x14ac:dyDescent="0.25">
      <c r="A184" s="56" t="s">
        <v>286</v>
      </c>
      <c r="B184" s="417"/>
      <c r="C184" s="4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4" zoomScaleNormal="100" zoomScaleSheetLayoutView="64" workbookViewId="0">
      <selection activeCell="B699" sqref="B6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2"/>
      <c r="E1" s="502"/>
      <c r="F1" s="502"/>
      <c r="G1" s="50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3" t="s">
        <v>151</v>
      </c>
      <c r="B7" s="503"/>
      <c r="C7" s="503"/>
      <c r="D7" s="503"/>
      <c r="E7" s="503"/>
      <c r="F7" s="503"/>
      <c r="G7" s="111"/>
    </row>
    <row r="8" spans="1:7" ht="22.5" x14ac:dyDescent="0.45">
      <c r="A8" s="504" t="str">
        <f>'Page de garde'!D18</f>
        <v>Médina Jadida</v>
      </c>
      <c r="B8" s="504"/>
      <c r="C8" s="504"/>
      <c r="D8" s="504"/>
      <c r="E8" s="504"/>
      <c r="F8" s="504"/>
      <c r="G8" s="111"/>
    </row>
    <row r="9" spans="1:7" ht="22.5" x14ac:dyDescent="0.45">
      <c r="A9" s="112" t="s">
        <v>39</v>
      </c>
      <c r="B9" s="505" t="s">
        <v>476</v>
      </c>
      <c r="C9" s="505"/>
      <c r="D9" s="505"/>
      <c r="E9" s="505"/>
      <c r="F9" s="505"/>
      <c r="G9" s="111"/>
    </row>
    <row r="10" spans="1:7" ht="22.5" x14ac:dyDescent="0.45">
      <c r="A10" s="113" t="s">
        <v>41</v>
      </c>
      <c r="B10" s="506" t="s">
        <v>477</v>
      </c>
      <c r="C10" s="506"/>
      <c r="D10" s="506"/>
      <c r="E10" s="506"/>
      <c r="F10" s="506"/>
      <c r="G10" s="111"/>
    </row>
    <row r="11" spans="1:7" ht="22.5" x14ac:dyDescent="0.45">
      <c r="A11" s="112" t="s">
        <v>40</v>
      </c>
      <c r="B11" s="501">
        <v>43515</v>
      </c>
      <c r="C11" s="501"/>
      <c r="D11" s="501"/>
      <c r="E11" s="501"/>
      <c r="F11" s="501"/>
      <c r="G11" s="111"/>
    </row>
    <row r="12" spans="1:7" ht="22.5" x14ac:dyDescent="0.45">
      <c r="A12" s="112" t="s">
        <v>200</v>
      </c>
      <c r="B12" s="507">
        <f>D730</f>
        <v>0.81502890173410403</v>
      </c>
      <c r="C12" s="507"/>
      <c r="D12" s="507"/>
      <c r="E12" s="507"/>
      <c r="F12" s="507"/>
      <c r="G12" s="111"/>
    </row>
    <row r="13" spans="1:7" ht="22.5" x14ac:dyDescent="0.45">
      <c r="A13" s="110"/>
      <c r="B13" s="108"/>
      <c r="C13" s="108"/>
      <c r="D13" s="502"/>
      <c r="E13" s="502"/>
      <c r="F13" s="502"/>
      <c r="G13" s="50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84" x14ac:dyDescent="0.4">
      <c r="A23" s="121" t="s">
        <v>76</v>
      </c>
      <c r="B23" s="122">
        <v>1</v>
      </c>
      <c r="C23" s="122"/>
      <c r="D23" s="123" t="s">
        <v>631</v>
      </c>
      <c r="E23" s="193" t="s">
        <v>632</v>
      </c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5" customHeight="1" x14ac:dyDescent="0.4">
      <c r="A33" s="138" t="s">
        <v>47</v>
      </c>
      <c r="B33" s="122">
        <v>2</v>
      </c>
      <c r="C33" s="126"/>
      <c r="D33" s="140" t="s">
        <v>478</v>
      </c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07.25" customHeight="1" x14ac:dyDescent="0.4">
      <c r="A41" s="121" t="s">
        <v>313</v>
      </c>
      <c r="B41" s="122">
        <v>0</v>
      </c>
      <c r="C41" s="122"/>
      <c r="D41" s="193" t="s">
        <v>608</v>
      </c>
      <c r="E41" s="123" t="s">
        <v>479</v>
      </c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31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0.91176470588235292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2" t="s">
        <v>351</v>
      </c>
      <c r="B65" s="512"/>
      <c r="C65" s="512"/>
      <c r="D65" s="512"/>
      <c r="E65" s="512"/>
      <c r="F65" s="51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3" t="s">
        <v>352</v>
      </c>
      <c r="B84" s="513"/>
      <c r="C84" s="513"/>
      <c r="D84" s="513"/>
      <c r="E84" s="513"/>
      <c r="F84" s="51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2" t="s">
        <v>353</v>
      </c>
      <c r="B104" s="512"/>
      <c r="C104" s="512"/>
      <c r="D104" s="512"/>
      <c r="E104" s="512"/>
      <c r="F104" s="51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2" t="s">
        <v>390</v>
      </c>
      <c r="B112" s="512"/>
      <c r="C112" s="512"/>
      <c r="D112" s="512"/>
      <c r="E112" s="512"/>
      <c r="F112" s="51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2" t="s">
        <v>311</v>
      </c>
      <c r="B121" s="512"/>
      <c r="C121" s="512"/>
      <c r="D121" s="512"/>
      <c r="E121" s="512"/>
      <c r="F121" s="51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4" t="s">
        <v>424</v>
      </c>
      <c r="B133" s="514"/>
      <c r="C133" s="514"/>
      <c r="D133" s="514"/>
      <c r="E133" s="514"/>
      <c r="F133" s="514"/>
      <c r="G133" s="114"/>
    </row>
    <row r="134" spans="1:16384" s="258" customFormat="1" ht="22.5" customHeight="1" x14ac:dyDescent="0.4">
      <c r="A134" s="515"/>
      <c r="B134" s="515"/>
      <c r="C134" s="515"/>
      <c r="D134" s="515"/>
      <c r="E134" s="515"/>
      <c r="F134" s="51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16" t="s">
        <v>461</v>
      </c>
      <c r="B139" s="516"/>
      <c r="C139" s="516"/>
      <c r="D139" s="516"/>
      <c r="E139" s="516"/>
      <c r="F139" s="516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3" t="s">
        <v>350</v>
      </c>
      <c r="B147" s="463"/>
      <c r="C147" s="463"/>
      <c r="D147" s="463"/>
      <c r="E147" s="463"/>
      <c r="F147" s="46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84" x14ac:dyDescent="0.4">
      <c r="A150" s="125" t="s">
        <v>408</v>
      </c>
      <c r="B150" s="318">
        <v>1</v>
      </c>
      <c r="C150" s="125"/>
      <c r="D150" s="125" t="s">
        <v>493</v>
      </c>
      <c r="E150" s="125" t="s">
        <v>480</v>
      </c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123.75" customHeight="1" x14ac:dyDescent="0.4">
      <c r="A153" s="294" t="s">
        <v>312</v>
      </c>
      <c r="B153" s="318">
        <v>1</v>
      </c>
      <c r="C153" s="169" t="str">
        <f>IF(B153=0, -5, "0")</f>
        <v>0</v>
      </c>
      <c r="D153" s="125" t="s">
        <v>609</v>
      </c>
      <c r="E153" s="125" t="s">
        <v>481</v>
      </c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05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482</v>
      </c>
      <c r="E155" s="125" t="s">
        <v>483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142</v>
      </c>
      <c r="B157" s="318">
        <v>2</v>
      </c>
      <c r="C157" s="125"/>
      <c r="D157" s="125" t="s">
        <v>484</v>
      </c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0"/>
      <c r="B165" s="428"/>
      <c r="C165" s="428"/>
      <c r="D165" s="428"/>
      <c r="E165" s="428"/>
      <c r="F165" s="428"/>
      <c r="G165" s="114"/>
    </row>
    <row r="166" spans="1:7" s="258" customFormat="1" ht="32.25" customHeight="1" x14ac:dyDescent="0.4">
      <c r="A166" s="516" t="s">
        <v>462</v>
      </c>
      <c r="B166" s="516"/>
      <c r="C166" s="516"/>
      <c r="D166" s="516"/>
      <c r="E166" s="516"/>
      <c r="F166" s="516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1</v>
      </c>
      <c r="C170" s="125"/>
      <c r="D170" s="125" t="s">
        <v>633</v>
      </c>
      <c r="E170" s="123" t="s">
        <v>494</v>
      </c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6" t="s">
        <v>311</v>
      </c>
      <c r="B177" s="516"/>
      <c r="C177" s="516"/>
      <c r="D177" s="516"/>
      <c r="E177" s="516"/>
      <c r="F177" s="516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66.75" customHeight="1" x14ac:dyDescent="0.4">
      <c r="A183" s="125" t="s">
        <v>437</v>
      </c>
      <c r="B183" s="122">
        <v>2</v>
      </c>
      <c r="C183" s="125"/>
      <c r="D183" s="547" t="s">
        <v>610</v>
      </c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64"/>
      <c r="C186" s="465"/>
      <c r="D186" s="309">
        <f>SUM(B148:C164,B178:C185,B167:C175,B140:C145)</f>
        <v>74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0.94871794871794868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108.75" customHeight="1" x14ac:dyDescent="0.4">
      <c r="A208" s="138" t="s">
        <v>57</v>
      </c>
      <c r="B208" s="122">
        <v>1</v>
      </c>
      <c r="C208" s="122"/>
      <c r="D208" s="172" t="s">
        <v>634</v>
      </c>
      <c r="E208" s="229" t="s">
        <v>607</v>
      </c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55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557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84" x14ac:dyDescent="0.4">
      <c r="A215" s="138" t="s">
        <v>142</v>
      </c>
      <c r="B215" s="122">
        <v>0</v>
      </c>
      <c r="C215" s="126"/>
      <c r="D215" s="193" t="s">
        <v>485</v>
      </c>
      <c r="E215" s="123" t="s">
        <v>495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130.5" customHeight="1" x14ac:dyDescent="0.4">
      <c r="A218" s="168" t="s">
        <v>393</v>
      </c>
      <c r="B218" s="122">
        <v>1</v>
      </c>
      <c r="C218" s="198" t="str">
        <f>IF(B218=0, -5, "0")</f>
        <v>0</v>
      </c>
      <c r="D218" s="172" t="s">
        <v>611</v>
      </c>
      <c r="E218" s="172" t="s">
        <v>486</v>
      </c>
      <c r="F218" s="123"/>
      <c r="G218" s="129"/>
    </row>
    <row r="219" spans="1:7" ht="218.25" customHeight="1" x14ac:dyDescent="0.4">
      <c r="A219" s="199" t="s">
        <v>133</v>
      </c>
      <c r="B219" s="122">
        <v>0</v>
      </c>
      <c r="C219" s="174">
        <f>IF(B219=0, -5, "0")</f>
        <v>-5</v>
      </c>
      <c r="D219" s="548" t="s">
        <v>635</v>
      </c>
      <c r="E219" s="193" t="s">
        <v>496</v>
      </c>
      <c r="F219" s="123"/>
      <c r="G219" s="129"/>
    </row>
    <row r="220" spans="1:7" ht="44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23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0.63888888888888884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8" t="s">
        <v>311</v>
      </c>
      <c r="B236" s="509"/>
      <c r="C236" s="509"/>
      <c r="D236" s="51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65.25" customHeight="1" x14ac:dyDescent="0.4">
      <c r="A238" s="182" t="s">
        <v>303</v>
      </c>
      <c r="B238" s="122">
        <v>0</v>
      </c>
      <c r="C238" s="206"/>
      <c r="D238" s="229" t="s">
        <v>497</v>
      </c>
      <c r="E238" s="229" t="s">
        <v>498</v>
      </c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84" x14ac:dyDescent="0.4">
      <c r="A241" s="188" t="s">
        <v>318</v>
      </c>
      <c r="B241" s="122">
        <v>1</v>
      </c>
      <c r="C241" s="174"/>
      <c r="D241" s="229" t="s">
        <v>499</v>
      </c>
      <c r="E241" s="128" t="s">
        <v>500</v>
      </c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19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0.86363636363636365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0.78378378378378377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147" x14ac:dyDescent="0.4">
      <c r="A262" s="164" t="s">
        <v>143</v>
      </c>
      <c r="B262" s="122">
        <v>1</v>
      </c>
      <c r="C262" s="122"/>
      <c r="D262" s="193" t="s">
        <v>636</v>
      </c>
      <c r="E262" s="123" t="s">
        <v>487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105" customHeight="1" x14ac:dyDescent="0.45">
      <c r="A274" s="162" t="s">
        <v>391</v>
      </c>
      <c r="B274" s="122">
        <v>0</v>
      </c>
      <c r="C274" s="143">
        <f>IF(B274=0, -10, "0")</f>
        <v>-10</v>
      </c>
      <c r="D274" s="216" t="s">
        <v>612</v>
      </c>
      <c r="E274" s="128" t="s">
        <v>501</v>
      </c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05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637</v>
      </c>
      <c r="E276" s="128" t="s">
        <v>638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89" x14ac:dyDescent="0.4">
      <c r="A278" s="121" t="s">
        <v>117</v>
      </c>
      <c r="B278" s="122">
        <v>1</v>
      </c>
      <c r="C278" s="122"/>
      <c r="D278" s="548" t="s">
        <v>557</v>
      </c>
      <c r="E278" s="193" t="s">
        <v>639</v>
      </c>
      <c r="F278" s="123"/>
      <c r="G278" s="114"/>
    </row>
    <row r="279" spans="1:7" ht="132" customHeight="1" x14ac:dyDescent="0.4">
      <c r="A279" s="209" t="s">
        <v>372</v>
      </c>
      <c r="B279" s="122">
        <v>0</v>
      </c>
      <c r="C279" s="169">
        <f>IF(B279=0, -5, "0")</f>
        <v>-5</v>
      </c>
      <c r="D279" s="549" t="s">
        <v>488</v>
      </c>
      <c r="E279" s="193" t="s">
        <v>489</v>
      </c>
      <c r="F279" s="123"/>
      <c r="G279" s="114"/>
    </row>
    <row r="280" spans="1:7" ht="154.5" customHeight="1" x14ac:dyDescent="0.4">
      <c r="A280" s="209" t="s">
        <v>373</v>
      </c>
      <c r="B280" s="122">
        <v>0</v>
      </c>
      <c r="C280" s="169">
        <f>IF(B280=0, -5, "0")</f>
        <v>-5</v>
      </c>
      <c r="D280" s="549" t="s">
        <v>490</v>
      </c>
      <c r="E280" s="193" t="s">
        <v>489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4.25" customHeight="1" x14ac:dyDescent="0.4">
      <c r="A282" s="121" t="s">
        <v>142</v>
      </c>
      <c r="B282" s="122">
        <v>2</v>
      </c>
      <c r="C282" s="122"/>
      <c r="D282" s="128" t="s">
        <v>502</v>
      </c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1" t="s">
        <v>311</v>
      </c>
      <c r="B291" s="511"/>
      <c r="C291" s="511"/>
      <c r="D291" s="511"/>
      <c r="E291" s="511"/>
      <c r="F291" s="511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84" customHeight="1" x14ac:dyDescent="0.4">
      <c r="A293" s="138" t="s">
        <v>303</v>
      </c>
      <c r="B293" s="122">
        <v>0</v>
      </c>
      <c r="C293" s="126"/>
      <c r="D293" s="170" t="s">
        <v>503</v>
      </c>
      <c r="E293" s="229" t="s">
        <v>504</v>
      </c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0.75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0.19354838709677419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27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0.34615384615384615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>
        <v>0</v>
      </c>
      <c r="C315" s="122"/>
      <c r="D315" s="123" t="s">
        <v>505</v>
      </c>
      <c r="E315" s="123" t="s">
        <v>506</v>
      </c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507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89" x14ac:dyDescent="0.4">
      <c r="A337" s="168" t="s">
        <v>58</v>
      </c>
      <c r="B337" s="122">
        <v>0</v>
      </c>
      <c r="C337" s="174">
        <f>IF(B337=0, -5, "0")</f>
        <v>-5</v>
      </c>
      <c r="D337" s="213" t="s">
        <v>613</v>
      </c>
      <c r="E337" s="123" t="s">
        <v>614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126" x14ac:dyDescent="0.4">
      <c r="A342" s="550" t="s">
        <v>381</v>
      </c>
      <c r="B342" s="122">
        <v>0</v>
      </c>
      <c r="C342" s="122"/>
      <c r="D342" s="193" t="s">
        <v>514</v>
      </c>
      <c r="E342" s="172" t="s">
        <v>615</v>
      </c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31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0.73809523809523814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105" x14ac:dyDescent="0.4">
      <c r="A348" s="138" t="s">
        <v>153</v>
      </c>
      <c r="B348" s="122">
        <v>1</v>
      </c>
      <c r="C348" s="122"/>
      <c r="D348" s="139" t="s">
        <v>508</v>
      </c>
      <c r="E348" s="123" t="s">
        <v>509</v>
      </c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1</v>
      </c>
      <c r="C353" s="126"/>
      <c r="D353" s="216" t="s">
        <v>510</v>
      </c>
      <c r="E353" s="128" t="s">
        <v>511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63" x14ac:dyDescent="0.4">
      <c r="A360" s="182" t="s">
        <v>303</v>
      </c>
      <c r="B360" s="122">
        <v>1</v>
      </c>
      <c r="C360" s="217"/>
      <c r="D360" s="550" t="s">
        <v>512</v>
      </c>
      <c r="E360" s="121" t="s">
        <v>513</v>
      </c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26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0.8666666666666667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0.80681818181818177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6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42" x14ac:dyDescent="0.4">
      <c r="A404" s="121" t="s">
        <v>142</v>
      </c>
      <c r="B404" s="122">
        <v>2</v>
      </c>
      <c r="C404" s="122"/>
      <c r="D404" s="193" t="s">
        <v>515</v>
      </c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31" x14ac:dyDescent="0.4">
      <c r="A407" s="168" t="s">
        <v>133</v>
      </c>
      <c r="B407" s="122">
        <v>0</v>
      </c>
      <c r="C407" s="174">
        <f>IF(B407=0, -5, "0")</f>
        <v>-5</v>
      </c>
      <c r="D407" s="229" t="s">
        <v>640</v>
      </c>
      <c r="E407" s="229" t="s">
        <v>641</v>
      </c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84" x14ac:dyDescent="0.4">
      <c r="A411" s="121" t="s">
        <v>402</v>
      </c>
      <c r="B411" s="122">
        <v>1</v>
      </c>
      <c r="C411" s="296"/>
      <c r="D411" s="229" t="s">
        <v>516</v>
      </c>
      <c r="E411" s="128" t="s">
        <v>517</v>
      </c>
      <c r="F411" s="123"/>
      <c r="G411" s="173"/>
    </row>
    <row r="412" spans="1:7" s="6" customFormat="1" ht="84" x14ac:dyDescent="0.4">
      <c r="A412" s="121" t="s">
        <v>150</v>
      </c>
      <c r="B412" s="122">
        <v>1</v>
      </c>
      <c r="C412" s="126"/>
      <c r="D412" s="229" t="s">
        <v>518</v>
      </c>
      <c r="E412" s="128" t="s">
        <v>519</v>
      </c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6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0.79629629629629628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0.85526315789473684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86.25" customHeight="1" x14ac:dyDescent="0.4">
      <c r="A450" s="121" t="s">
        <v>274</v>
      </c>
      <c r="B450" s="122">
        <v>1</v>
      </c>
      <c r="C450" s="122"/>
      <c r="D450" s="193" t="s">
        <v>520</v>
      </c>
      <c r="E450" s="193" t="s">
        <v>616</v>
      </c>
      <c r="F450" s="123"/>
      <c r="G450" s="114"/>
    </row>
    <row r="451" spans="1:7" ht="63" x14ac:dyDescent="0.4">
      <c r="A451" s="138" t="s">
        <v>5</v>
      </c>
      <c r="B451" s="122">
        <v>1</v>
      </c>
      <c r="C451" s="122"/>
      <c r="D451" s="163" t="s">
        <v>521</v>
      </c>
      <c r="E451" s="123" t="s">
        <v>522</v>
      </c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84" x14ac:dyDescent="0.4">
      <c r="A454" s="121" t="s">
        <v>85</v>
      </c>
      <c r="B454" s="122">
        <v>0</v>
      </c>
      <c r="C454" s="126"/>
      <c r="D454" s="158" t="s">
        <v>617</v>
      </c>
      <c r="E454" s="123" t="s">
        <v>523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05" x14ac:dyDescent="0.4">
      <c r="A468" s="188" t="s">
        <v>318</v>
      </c>
      <c r="B468" s="122">
        <v>1</v>
      </c>
      <c r="C468" s="126"/>
      <c r="D468" s="229" t="s">
        <v>524</v>
      </c>
      <c r="E468" s="128" t="s">
        <v>525</v>
      </c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35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0.875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51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0.9107142857142857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7" t="s">
        <v>425</v>
      </c>
      <c r="B478" s="517"/>
      <c r="C478" s="517"/>
      <c r="D478" s="517"/>
      <c r="E478" s="517"/>
      <c r="F478" s="517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s="258" customFormat="1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s="258" customFormat="1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8" t="s">
        <v>97</v>
      </c>
      <c r="B530" s="518"/>
      <c r="C530" s="518"/>
      <c r="D530" s="518"/>
      <c r="E530" s="518"/>
      <c r="F530" s="518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3" t="s">
        <v>28</v>
      </c>
      <c r="B532" s="475" t="s">
        <v>29</v>
      </c>
      <c r="C532" s="476"/>
      <c r="D532" s="440" t="s">
        <v>42</v>
      </c>
      <c r="E532" s="441" t="s">
        <v>266</v>
      </c>
      <c r="F532" s="441" t="s">
        <v>302</v>
      </c>
      <c r="G532" s="114"/>
    </row>
    <row r="533" spans="1:7" s="258" customFormat="1" ht="21" x14ac:dyDescent="0.4">
      <c r="A533" s="474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3" t="s">
        <v>34</v>
      </c>
      <c r="B542" s="454"/>
      <c r="C542" s="455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3" t="s">
        <v>33</v>
      </c>
      <c r="B543" s="454"/>
      <c r="C543" s="455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7"/>
      <c r="B544" s="427"/>
      <c r="C544" s="427"/>
      <c r="D544" s="427"/>
      <c r="E544" s="427"/>
      <c r="F544" s="42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0</v>
      </c>
      <c r="C547" s="122"/>
      <c r="D547" s="257" t="s">
        <v>526</v>
      </c>
      <c r="E547" s="322" t="s">
        <v>527</v>
      </c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191.25" customHeight="1" x14ac:dyDescent="0.4">
      <c r="A549" s="121" t="s">
        <v>114</v>
      </c>
      <c r="B549" s="122">
        <v>0</v>
      </c>
      <c r="C549" s="122"/>
      <c r="D549" s="551" t="s">
        <v>528</v>
      </c>
      <c r="E549" s="229" t="s">
        <v>642</v>
      </c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s="258" customFormat="1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45" t="s">
        <v>34</v>
      </c>
      <c r="B566" s="445"/>
      <c r="C566" s="446"/>
      <c r="D566" s="358">
        <f>SUM(B558:C565,B546:C555)</f>
        <v>28</v>
      </c>
      <c r="E566" s="108"/>
      <c r="F566" s="114"/>
      <c r="G566" s="114"/>
    </row>
    <row r="567" spans="1:7" s="258" customFormat="1" ht="21" x14ac:dyDescent="0.4">
      <c r="A567" s="445" t="s">
        <v>33</v>
      </c>
      <c r="B567" s="445"/>
      <c r="C567" s="445"/>
      <c r="D567" s="388">
        <f>D566/(COUNT(B558:C565,B546:C555)*2)</f>
        <v>0.875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0.90909090909090906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43515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48.75" customHeight="1" x14ac:dyDescent="0.4">
      <c r="A579" s="121" t="s">
        <v>86</v>
      </c>
      <c r="B579" s="122">
        <v>1</v>
      </c>
      <c r="C579" s="122"/>
      <c r="D579" s="193" t="s">
        <v>529</v>
      </c>
      <c r="E579" s="123" t="s">
        <v>530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84" x14ac:dyDescent="0.4">
      <c r="A587" s="121" t="s">
        <v>219</v>
      </c>
      <c r="B587" s="122">
        <v>1</v>
      </c>
      <c r="C587" s="126"/>
      <c r="D587" s="193" t="s">
        <v>531</v>
      </c>
      <c r="E587" s="123" t="s">
        <v>532</v>
      </c>
      <c r="F587" s="123"/>
      <c r="G587" s="129"/>
    </row>
    <row r="588" spans="1:7" s="258" customFormat="1" ht="21" x14ac:dyDescent="0.4">
      <c r="A588" s="445" t="s">
        <v>34</v>
      </c>
      <c r="B588" s="445"/>
      <c r="C588" s="446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45" t="s">
        <v>33</v>
      </c>
      <c r="B589" s="445"/>
      <c r="C589" s="445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63" x14ac:dyDescent="0.4">
      <c r="A592" s="121" t="s">
        <v>87</v>
      </c>
      <c r="B592" s="122">
        <v>1</v>
      </c>
      <c r="C592" s="122"/>
      <c r="D592" s="193" t="s">
        <v>618</v>
      </c>
      <c r="E592" s="123" t="s">
        <v>533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619</v>
      </c>
      <c r="E596" s="552" t="s">
        <v>534</v>
      </c>
      <c r="F596" s="123"/>
      <c r="G596" s="129"/>
    </row>
    <row r="597" spans="1:7" ht="83.25" customHeight="1" x14ac:dyDescent="0.4">
      <c r="A597" s="121" t="s">
        <v>150</v>
      </c>
      <c r="B597" s="122">
        <v>0</v>
      </c>
      <c r="C597" s="122"/>
      <c r="D597" s="170" t="s">
        <v>537</v>
      </c>
      <c r="E597" s="123" t="s">
        <v>620</v>
      </c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4" x14ac:dyDescent="0.4">
      <c r="A602" s="157" t="s">
        <v>377</v>
      </c>
      <c r="B602" s="122">
        <v>0</v>
      </c>
      <c r="C602" s="122"/>
      <c r="D602" s="553" t="s">
        <v>535</v>
      </c>
      <c r="E602" s="554" t="s">
        <v>536</v>
      </c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45" t="s">
        <v>34</v>
      </c>
      <c r="B606" s="445"/>
      <c r="C606" s="446"/>
      <c r="D606" s="358">
        <f>SUM(B592:C605)</f>
        <v>20</v>
      </c>
      <c r="E606" s="108"/>
      <c r="F606" s="114"/>
      <c r="G606" s="114"/>
    </row>
    <row r="607" spans="1:7" s="258" customFormat="1" ht="21" x14ac:dyDescent="0.4">
      <c r="A607" s="445" t="s">
        <v>33</v>
      </c>
      <c r="B607" s="445"/>
      <c r="C607" s="445"/>
      <c r="D607" s="388">
        <f>D606/(COUNT(B592:C605)*2)</f>
        <v>0.76923076923076927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36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>
        <f>D609/(COUNT(B579:C587,B592:C605)*2)</f>
        <v>0.81818181818181823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58">
        <f>SUM(B618:C626)</f>
        <v>18</v>
      </c>
      <c r="E627" s="480"/>
      <c r="F627" s="461"/>
      <c r="G627" s="129"/>
    </row>
    <row r="628" spans="1:7" ht="21" x14ac:dyDescent="0.4">
      <c r="A628" s="445" t="s">
        <v>33</v>
      </c>
      <c r="B628" s="445"/>
      <c r="C628" s="445"/>
      <c r="D628" s="388">
        <f>D627/(COUNT(B618:C626)*2)</f>
        <v>1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538</v>
      </c>
      <c r="E631" s="123" t="s">
        <v>621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193"/>
      <c r="E636" s="124"/>
      <c r="F636" s="123"/>
      <c r="G636" s="114"/>
    </row>
    <row r="637" spans="1:7" ht="128.25" customHeight="1" x14ac:dyDescent="0.4">
      <c r="A637" s="203" t="s">
        <v>418</v>
      </c>
      <c r="B637" s="122">
        <v>1</v>
      </c>
      <c r="C637" s="143"/>
      <c r="D637" s="193" t="s">
        <v>556</v>
      </c>
      <c r="E637" s="123" t="s">
        <v>643</v>
      </c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66"/>
      <c r="B652" s="466"/>
      <c r="C652" s="466"/>
      <c r="D652" s="466"/>
      <c r="E652" s="466"/>
      <c r="F652" s="466"/>
      <c r="G652" s="466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s="258" customFormat="1" ht="126" x14ac:dyDescent="0.4">
      <c r="A654" s="160" t="s">
        <v>223</v>
      </c>
      <c r="B654" s="122">
        <v>1</v>
      </c>
      <c r="C654" s="122"/>
      <c r="D654" s="163" t="s">
        <v>539</v>
      </c>
      <c r="E654" s="172" t="s">
        <v>540</v>
      </c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s="258" customFormat="1" ht="63" x14ac:dyDescent="0.4">
      <c r="A662" s="125" t="s">
        <v>329</v>
      </c>
      <c r="B662" s="122">
        <v>0</v>
      </c>
      <c r="C662" s="307"/>
      <c r="D662" s="161" t="s">
        <v>600</v>
      </c>
      <c r="E662" s="128" t="s">
        <v>601</v>
      </c>
      <c r="F662" s="128"/>
      <c r="G662" s="108"/>
    </row>
    <row r="663" spans="1:7" ht="84" x14ac:dyDescent="0.4">
      <c r="A663" s="121" t="s">
        <v>303</v>
      </c>
      <c r="B663" s="122">
        <v>1</v>
      </c>
      <c r="C663" s="122"/>
      <c r="D663" s="158" t="s">
        <v>602</v>
      </c>
      <c r="E663" s="123" t="s">
        <v>603</v>
      </c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05" x14ac:dyDescent="0.4">
      <c r="A665" s="402" t="s">
        <v>318</v>
      </c>
      <c r="B665" s="122">
        <v>1</v>
      </c>
      <c r="C665" s="174" t="str">
        <f>IF(B665=0, -5, "0")</f>
        <v>0</v>
      </c>
      <c r="D665" s="553" t="s">
        <v>541</v>
      </c>
      <c r="E665" s="554" t="s">
        <v>542</v>
      </c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21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0.80769230769230771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67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0.90540540540540537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84" x14ac:dyDescent="0.4">
      <c r="A682" s="121" t="s">
        <v>358</v>
      </c>
      <c r="B682" s="122">
        <v>1</v>
      </c>
      <c r="C682" s="122"/>
      <c r="D682" s="123" t="s">
        <v>644</v>
      </c>
      <c r="E682" s="193" t="s">
        <v>543</v>
      </c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105" x14ac:dyDescent="0.4">
      <c r="A697" s="256" t="s">
        <v>319</v>
      </c>
      <c r="B697" s="122">
        <v>1</v>
      </c>
      <c r="C697" s="174"/>
      <c r="D697" s="550" t="s">
        <v>544</v>
      </c>
      <c r="E697" s="123" t="s">
        <v>545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0.93333333333333335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5" t="s">
        <v>29</v>
      </c>
      <c r="C706" s="475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0.9375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564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0.81502890173410403</v>
      </c>
      <c r="E730" s="259"/>
      <c r="F730" s="259"/>
    </row>
  </sheetData>
  <sheetProtection algorithmName="SHA-512" hashValue="XvcpDoIfzGmeHpnxLaWQAUW234/Z+IX0hnKLk85sI2LzvADcl8UhgvDDL54QT9ljYU/1HYIbjAdvNzTcab0ETg==" saltValue="AtxxeiWqSOzP5pkEg4Ijbg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48:B164 B207:B226 B113:B119 B140:B146 B394:B414 B359:B366 B56:B63 B324:B343 B39:B42 B536:B541 B546:B555 B558:B565 B437:B444 B618:B626 B122:B128 B681:B700 B579:B587 B66:B82 B312:B319 B379:B389 B465:B471 B519:B525 B417:B424 B492:B504 B292:B299 B592:B605 B662:B668 B269:B289 B719:B721 B257:B264 B348:B356 B178:B185 B506:B516 B643:B649 B231:B235 B195:B202 B710:B714 B105:B110 B85:B102 B237:B244 B449:B463 B528:B529 B484:B490 B631:B638 B30:B37 B654:B660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8" orientation="portrait" r:id="rId1"/>
  <rowBreaks count="5" manualBreakCount="5">
    <brk id="82" max="6" man="1"/>
    <brk id="164" max="6" man="1"/>
    <brk id="246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4" sqref="D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0"/>
      <c r="E1" s="540"/>
      <c r="F1" s="540"/>
      <c r="G1" s="54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" customFormat="1" ht="21.75" customHeight="1" x14ac:dyDescent="0.45">
      <c r="A7" s="542" t="str">
        <f>'Page de garde'!D18</f>
        <v>Médina Jadida</v>
      </c>
      <c r="B7" s="542"/>
      <c r="C7" s="542"/>
      <c r="D7" s="542"/>
      <c r="E7" s="542"/>
      <c r="F7" s="542"/>
      <c r="G7" s="92"/>
    </row>
    <row r="8" spans="1:7" s="2" customFormat="1" ht="24" x14ac:dyDescent="0.45">
      <c r="A8" s="4" t="s">
        <v>39</v>
      </c>
      <c r="B8" s="543" t="str">
        <f>'A1 Exploitation'!B9:F9</f>
        <v>Dr Raja Bouhalfaya</v>
      </c>
      <c r="C8" s="543"/>
      <c r="D8" s="543"/>
      <c r="E8" s="543"/>
      <c r="F8" s="543"/>
      <c r="G8" s="92"/>
    </row>
    <row r="9" spans="1:7" s="2" customFormat="1" ht="24" x14ac:dyDescent="0.45">
      <c r="A9" s="5" t="s">
        <v>41</v>
      </c>
      <c r="B9" s="544" t="str">
        <f>'A1 Exploitation'!B10:F10</f>
        <v>Directeur du magasin et chefs rayons</v>
      </c>
      <c r="C9" s="544"/>
      <c r="D9" s="544"/>
      <c r="E9" s="544"/>
      <c r="F9" s="544"/>
      <c r="G9" s="92"/>
    </row>
    <row r="10" spans="1:7" s="2" customFormat="1" ht="24" x14ac:dyDescent="0.45">
      <c r="A10" s="4" t="s">
        <v>40</v>
      </c>
      <c r="B10" s="539">
        <f>'A1 Exploitation'!B11:F11</f>
        <v>43515</v>
      </c>
      <c r="C10" s="539"/>
      <c r="D10" s="539"/>
      <c r="E10" s="539"/>
      <c r="F10" s="539"/>
      <c r="G10" s="92"/>
    </row>
    <row r="11" spans="1:7" s="2" customFormat="1" ht="24" x14ac:dyDescent="0.45">
      <c r="A11" s="4" t="s">
        <v>250</v>
      </c>
      <c r="B11" s="536">
        <f>D199</f>
        <v>0.84090909090909094</v>
      </c>
      <c r="C11" s="536"/>
      <c r="D11" s="536"/>
      <c r="E11" s="536"/>
      <c r="F11" s="536"/>
      <c r="G11" s="92"/>
    </row>
    <row r="12" spans="1:7" s="2" customFormat="1" ht="22.5" x14ac:dyDescent="0.45">
      <c r="A12" s="1"/>
      <c r="D12" s="502"/>
      <c r="E12" s="502"/>
      <c r="F12" s="502"/>
      <c r="G12" s="502"/>
    </row>
    <row r="13" spans="1:7" s="2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546</v>
      </c>
      <c r="E17" s="555" t="s">
        <v>547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49.5" x14ac:dyDescent="0.3">
      <c r="A19" s="7" t="s">
        <v>68</v>
      </c>
      <c r="B19" s="265">
        <v>0</v>
      </c>
      <c r="C19" s="62"/>
      <c r="D19" s="81" t="s">
        <v>548</v>
      </c>
      <c r="E19" s="63" t="s">
        <v>549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3" t="s">
        <v>34</v>
      </c>
      <c r="B22" s="529"/>
      <c r="C22" s="530"/>
      <c r="D22" s="99">
        <f>SUM(B17:C21)</f>
        <v>7</v>
      </c>
    </row>
    <row r="23" spans="1:7" x14ac:dyDescent="0.3">
      <c r="A23" s="520" t="s">
        <v>251</v>
      </c>
      <c r="B23" s="521"/>
      <c r="C23" s="522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99.75" x14ac:dyDescent="0.35">
      <c r="A26" s="28" t="s">
        <v>84</v>
      </c>
      <c r="B26" s="62">
        <v>0</v>
      </c>
      <c r="C26" s="88">
        <f>IF(B26=0, -5, "0")</f>
        <v>-5</v>
      </c>
      <c r="D26" s="555" t="s">
        <v>625</v>
      </c>
      <c r="E26" s="63" t="s">
        <v>626</v>
      </c>
      <c r="F26" s="62"/>
    </row>
    <row r="27" spans="1:7" x14ac:dyDescent="0.3">
      <c r="A27" s="7" t="s">
        <v>77</v>
      </c>
      <c r="B27" s="265">
        <v>2</v>
      </c>
      <c r="C27" s="62"/>
      <c r="D27" s="63" t="s">
        <v>550</v>
      </c>
      <c r="E27" s="62"/>
      <c r="F27" s="62"/>
    </row>
    <row r="28" spans="1:7" ht="49.5" x14ac:dyDescent="0.3">
      <c r="A28" s="30" t="s">
        <v>308</v>
      </c>
      <c r="B28" s="265">
        <v>2</v>
      </c>
      <c r="C28" s="62"/>
      <c r="D28" s="63" t="s">
        <v>627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0" t="s">
        <v>34</v>
      </c>
      <c r="B33" s="521"/>
      <c r="C33" s="522"/>
      <c r="D33" s="97">
        <f>SUM(B26:C32)</f>
        <v>7</v>
      </c>
    </row>
    <row r="34" spans="1:7" x14ac:dyDescent="0.3">
      <c r="A34" s="520" t="s">
        <v>251</v>
      </c>
      <c r="B34" s="521"/>
      <c r="C34" s="522"/>
      <c r="D34" s="21">
        <f>D33/(COUNT(B26:C32)*2)</f>
        <v>0.4375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 t="s">
        <v>551</v>
      </c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0" t="s">
        <v>34</v>
      </c>
      <c r="B42" s="521"/>
      <c r="C42" s="522"/>
      <c r="D42" s="97">
        <f>SUM(B37:C41)</f>
        <v>8</v>
      </c>
      <c r="E42" s="3"/>
      <c r="F42" s="3"/>
      <c r="G42" s="93"/>
    </row>
    <row r="43" spans="1:7" s="10" customFormat="1" x14ac:dyDescent="0.3">
      <c r="A43" s="520" t="s">
        <v>251</v>
      </c>
      <c r="B43" s="521"/>
      <c r="C43" s="52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81"/>
      <c r="E47" s="258"/>
      <c r="F47" s="62"/>
    </row>
    <row r="48" spans="1:7" ht="87" customHeight="1" x14ac:dyDescent="0.3">
      <c r="A48" s="7" t="s">
        <v>192</v>
      </c>
      <c r="B48" s="265">
        <v>1</v>
      </c>
      <c r="C48" s="62"/>
      <c r="D48" s="555" t="s">
        <v>605</v>
      </c>
      <c r="E48" s="555" t="s">
        <v>606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552</v>
      </c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20" t="s">
        <v>34</v>
      </c>
      <c r="B52" s="521"/>
      <c r="C52" s="522"/>
      <c r="D52" s="97">
        <f>SUM(B46:C51)</f>
        <v>9</v>
      </c>
    </row>
    <row r="53" spans="1:7" x14ac:dyDescent="0.3">
      <c r="A53" s="520" t="s">
        <v>251</v>
      </c>
      <c r="B53" s="521"/>
      <c r="C53" s="522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555" t="s">
        <v>562</v>
      </c>
      <c r="E56" s="63" t="s">
        <v>563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49.5" x14ac:dyDescent="0.3">
      <c r="A58" s="11" t="s">
        <v>205</v>
      </c>
      <c r="B58" s="265">
        <v>1</v>
      </c>
      <c r="C58" s="62"/>
      <c r="D58" s="555" t="s">
        <v>553</v>
      </c>
      <c r="E58" s="63" t="s">
        <v>561</v>
      </c>
      <c r="F58" s="62"/>
    </row>
    <row r="59" spans="1:7" ht="49.5" x14ac:dyDescent="0.3">
      <c r="A59" s="11" t="s">
        <v>79</v>
      </c>
      <c r="B59" s="265">
        <v>1</v>
      </c>
      <c r="C59" s="62"/>
      <c r="D59" s="63" t="s">
        <v>554</v>
      </c>
      <c r="E59" s="555" t="s">
        <v>564</v>
      </c>
      <c r="F59" s="62"/>
    </row>
    <row r="60" spans="1:7" ht="83.25" x14ac:dyDescent="0.35">
      <c r="A60" s="29" t="s">
        <v>182</v>
      </c>
      <c r="B60" s="265">
        <v>2</v>
      </c>
      <c r="C60" s="88" t="str">
        <f>IF(B60=0, -5, "0")</f>
        <v>0</v>
      </c>
      <c r="D60" s="63" t="s">
        <v>555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0" t="s">
        <v>34</v>
      </c>
      <c r="B63" s="521"/>
      <c r="C63" s="522"/>
      <c r="D63" s="97">
        <f>SUM(B56:C62)</f>
        <v>11</v>
      </c>
    </row>
    <row r="64" spans="1:7" x14ac:dyDescent="0.3">
      <c r="A64" s="520" t="s">
        <v>251</v>
      </c>
      <c r="B64" s="521"/>
      <c r="C64" s="522"/>
      <c r="D64" s="21">
        <f>D63/(COUNT(B56:C62)*2)</f>
        <v>0.7857142857142857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1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50.25" x14ac:dyDescent="0.35">
      <c r="A75" s="32" t="s">
        <v>162</v>
      </c>
      <c r="B75" s="68">
        <v>2</v>
      </c>
      <c r="C75" s="88" t="str">
        <f>IF(B75=0, -5, "0")</f>
        <v>0</v>
      </c>
      <c r="D75" s="63" t="s">
        <v>558</v>
      </c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559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0" t="s">
        <v>34</v>
      </c>
      <c r="B84" s="521"/>
      <c r="C84" s="522"/>
      <c r="D84" s="97">
        <f>SUM(B67:C83)</f>
        <v>25</v>
      </c>
    </row>
    <row r="85" spans="1:7" x14ac:dyDescent="0.3">
      <c r="A85" s="520" t="s">
        <v>251</v>
      </c>
      <c r="B85" s="521"/>
      <c r="C85" s="522"/>
      <c r="D85" s="21">
        <f>D84/(COUNT(B67:C83)*2)</f>
        <v>0.96153846153846156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51" x14ac:dyDescent="0.4">
      <c r="A89" s="7" t="s">
        <v>228</v>
      </c>
      <c r="B89" s="78">
        <v>1</v>
      </c>
      <c r="C89" s="69"/>
      <c r="D89" s="555" t="s">
        <v>560</v>
      </c>
      <c r="E89" s="63" t="s">
        <v>565</v>
      </c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51" x14ac:dyDescent="0.4">
      <c r="A92" s="8" t="s">
        <v>207</v>
      </c>
      <c r="B92" s="78">
        <v>1</v>
      </c>
      <c r="C92" s="69"/>
      <c r="D92" s="555" t="s">
        <v>566</v>
      </c>
      <c r="E92" s="63" t="s">
        <v>645</v>
      </c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67" t="s">
        <v>567</v>
      </c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 t="s">
        <v>568</v>
      </c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2</v>
      </c>
      <c r="C99" s="88" t="str">
        <f>IF(B99=0, -5, "0")</f>
        <v>0</v>
      </c>
      <c r="D99" s="63" t="s">
        <v>569</v>
      </c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0" t="s">
        <v>34</v>
      </c>
      <c r="B102" s="521"/>
      <c r="C102" s="522"/>
      <c r="D102" s="97">
        <f>SUM(B88:C101)</f>
        <v>24</v>
      </c>
    </row>
    <row r="103" spans="1:7" x14ac:dyDescent="0.3">
      <c r="A103" s="520" t="s">
        <v>251</v>
      </c>
      <c r="B103" s="521"/>
      <c r="C103" s="522"/>
      <c r="D103" s="21">
        <f>D102/(COUNT(B88:C101)*2)</f>
        <v>0.92307692307692313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628</v>
      </c>
      <c r="E112" s="62"/>
      <c r="F112" s="62"/>
      <c r="G112" s="93"/>
    </row>
    <row r="113" spans="1:7" s="10" customFormat="1" ht="49.5" x14ac:dyDescent="0.3">
      <c r="A113" s="9" t="s">
        <v>138</v>
      </c>
      <c r="B113" s="78">
        <v>1</v>
      </c>
      <c r="C113" s="62"/>
      <c r="D113" s="555" t="s">
        <v>570</v>
      </c>
      <c r="E113" s="63" t="s">
        <v>571</v>
      </c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572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0" t="s">
        <v>34</v>
      </c>
      <c r="B118" s="521"/>
      <c r="C118" s="522"/>
      <c r="D118" s="97">
        <f>SUM(B107:C117)</f>
        <v>21</v>
      </c>
      <c r="E118" s="3"/>
      <c r="F118" s="3"/>
      <c r="G118" s="93"/>
    </row>
    <row r="119" spans="1:7" s="10" customFormat="1" x14ac:dyDescent="0.3">
      <c r="A119" s="520" t="s">
        <v>251</v>
      </c>
      <c r="B119" s="521"/>
      <c r="C119" s="522"/>
      <c r="D119" s="21">
        <f>D118/(COUNT(B107:C117)*2)</f>
        <v>0.95454545454545459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34.5" x14ac:dyDescent="0.4">
      <c r="A125" s="8" t="s">
        <v>206</v>
      </c>
      <c r="B125" s="79">
        <v>1</v>
      </c>
      <c r="C125" s="69"/>
      <c r="D125" s="63" t="s">
        <v>573</v>
      </c>
      <c r="E125" s="63" t="s">
        <v>574</v>
      </c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575</v>
      </c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576</v>
      </c>
      <c r="E128" s="63"/>
      <c r="F128" s="62"/>
    </row>
    <row r="129" spans="1:7" ht="66" x14ac:dyDescent="0.3">
      <c r="A129" s="8" t="s">
        <v>139</v>
      </c>
      <c r="B129" s="79">
        <v>1</v>
      </c>
      <c r="C129" s="89"/>
      <c r="D129" s="81" t="s">
        <v>577</v>
      </c>
      <c r="E129" s="63" t="s">
        <v>646</v>
      </c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578</v>
      </c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0" t="s">
        <v>34</v>
      </c>
      <c r="B133" s="521"/>
      <c r="C133" s="522"/>
      <c r="D133" s="97">
        <f>SUM(B122:C132)</f>
        <v>18</v>
      </c>
    </row>
    <row r="134" spans="1:7" x14ac:dyDescent="0.3">
      <c r="A134" s="520" t="s">
        <v>251</v>
      </c>
      <c r="B134" s="521"/>
      <c r="C134" s="522"/>
      <c r="D134" s="20">
        <f>D133/(COUNT(B122:C132)*2)</f>
        <v>0.9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>
        <v>2</v>
      </c>
      <c r="C137" s="69"/>
      <c r="D137" s="258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63" t="s">
        <v>579</v>
      </c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66" x14ac:dyDescent="0.3">
      <c r="A140" s="38" t="s">
        <v>234</v>
      </c>
      <c r="B140" s="78">
        <v>1</v>
      </c>
      <c r="C140" s="63"/>
      <c r="D140" s="555" t="s">
        <v>581</v>
      </c>
      <c r="E140" s="63" t="s">
        <v>629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49.5" x14ac:dyDescent="0.35">
      <c r="A144" s="28" t="s">
        <v>198</v>
      </c>
      <c r="B144" s="78">
        <v>2</v>
      </c>
      <c r="C144" s="88" t="str">
        <f>IF(B144=0, -5, "0")</f>
        <v>0</v>
      </c>
      <c r="D144" s="555" t="s">
        <v>580</v>
      </c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49.5" x14ac:dyDescent="0.3">
      <c r="A147" s="36" t="s">
        <v>175</v>
      </c>
      <c r="B147" s="78">
        <v>1</v>
      </c>
      <c r="C147" s="63"/>
      <c r="D147" s="555" t="s">
        <v>582</v>
      </c>
      <c r="E147" s="63" t="s">
        <v>583</v>
      </c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0" t="s">
        <v>34</v>
      </c>
      <c r="B149" s="521"/>
      <c r="C149" s="522"/>
      <c r="D149" s="97">
        <f>SUM(B137:C148)</f>
        <v>22</v>
      </c>
    </row>
    <row r="150" spans="1:7" x14ac:dyDescent="0.3">
      <c r="A150" s="520" t="s">
        <v>251</v>
      </c>
      <c r="B150" s="521"/>
      <c r="C150" s="522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630</v>
      </c>
      <c r="E155" s="555" t="s">
        <v>585</v>
      </c>
      <c r="F155" s="62"/>
    </row>
    <row r="156" spans="1:7" ht="83.25" x14ac:dyDescent="0.35">
      <c r="A156" s="28" t="s">
        <v>263</v>
      </c>
      <c r="B156" s="265">
        <v>1</v>
      </c>
      <c r="C156" s="88" t="str">
        <f>IF(B156=0, -5, "0")</f>
        <v>0</v>
      </c>
      <c r="D156" s="81" t="s">
        <v>584</v>
      </c>
      <c r="E156" s="63" t="s">
        <v>586</v>
      </c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622</v>
      </c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0" t="s">
        <v>34</v>
      </c>
      <c r="B161" s="529"/>
      <c r="C161" s="530"/>
      <c r="D161" s="99">
        <f>SUM(B153:C160)</f>
        <v>13</v>
      </c>
    </row>
    <row r="162" spans="1:7" x14ac:dyDescent="0.3">
      <c r="A162" s="520" t="s">
        <v>251</v>
      </c>
      <c r="B162" s="521"/>
      <c r="C162" s="522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1</v>
      </c>
      <c r="C166" s="62"/>
      <c r="D166" s="63" t="s">
        <v>587</v>
      </c>
      <c r="E166" s="63" t="s">
        <v>588</v>
      </c>
      <c r="F166" s="62"/>
    </row>
    <row r="167" spans="1:7" ht="99" x14ac:dyDescent="0.3">
      <c r="A167" s="30" t="s">
        <v>176</v>
      </c>
      <c r="B167" s="265">
        <v>1</v>
      </c>
      <c r="C167" s="62"/>
      <c r="D167" s="63" t="s">
        <v>589</v>
      </c>
      <c r="E167" s="556" t="s">
        <v>590</v>
      </c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0" t="s">
        <v>34</v>
      </c>
      <c r="B169" s="521"/>
      <c r="C169" s="522"/>
      <c r="D169" s="97">
        <f>SUM(B165:C168)</f>
        <v>6</v>
      </c>
    </row>
    <row r="170" spans="1:7" x14ac:dyDescent="0.3">
      <c r="A170" s="520" t="s">
        <v>251</v>
      </c>
      <c r="B170" s="521"/>
      <c r="C170" s="522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ht="49.5" x14ac:dyDescent="0.3">
      <c r="A174" s="7" t="s">
        <v>74</v>
      </c>
      <c r="B174" s="265">
        <v>1</v>
      </c>
      <c r="C174" s="62"/>
      <c r="D174" s="555" t="s">
        <v>647</v>
      </c>
      <c r="E174" s="63" t="s">
        <v>591</v>
      </c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0" t="s">
        <v>34</v>
      </c>
      <c r="B177" s="521"/>
      <c r="C177" s="522"/>
      <c r="D177" s="97">
        <f>SUM(B173:C176)</f>
        <v>7</v>
      </c>
    </row>
    <row r="178" spans="1:7" x14ac:dyDescent="0.3">
      <c r="A178" s="520" t="s">
        <v>251</v>
      </c>
      <c r="B178" s="521"/>
      <c r="C178" s="522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ht="33" x14ac:dyDescent="0.3">
      <c r="A181" s="30" t="s">
        <v>270</v>
      </c>
      <c r="B181" s="62">
        <v>1</v>
      </c>
      <c r="C181" s="62"/>
      <c r="D181" s="63" t="s">
        <v>592</v>
      </c>
      <c r="E181" s="63" t="s">
        <v>593</v>
      </c>
      <c r="F181" s="62"/>
    </row>
    <row r="182" spans="1:7" ht="66" x14ac:dyDescent="0.3">
      <c r="A182" s="38" t="s">
        <v>181</v>
      </c>
      <c r="B182" s="265">
        <v>1</v>
      </c>
      <c r="C182" s="62"/>
      <c r="D182" s="555" t="s">
        <v>623</v>
      </c>
      <c r="E182" s="63" t="s">
        <v>594</v>
      </c>
      <c r="F182" s="62"/>
    </row>
    <row r="183" spans="1:7" ht="61.5" customHeight="1" x14ac:dyDescent="0.3">
      <c r="A183" s="7" t="s">
        <v>75</v>
      </c>
      <c r="B183" s="265">
        <v>1</v>
      </c>
      <c r="C183" s="62"/>
      <c r="D183" s="81" t="s">
        <v>624</v>
      </c>
      <c r="E183" s="81" t="s">
        <v>595</v>
      </c>
      <c r="F183" s="62"/>
    </row>
    <row r="184" spans="1:7" x14ac:dyDescent="0.3">
      <c r="A184" s="8" t="s">
        <v>199</v>
      </c>
      <c r="B184" s="265" t="s">
        <v>30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0" t="s">
        <v>34</v>
      </c>
      <c r="B186" s="521"/>
      <c r="C186" s="522"/>
      <c r="D186" s="97">
        <f>SUM(B181:C185)</f>
        <v>5</v>
      </c>
    </row>
    <row r="187" spans="1:7" x14ac:dyDescent="0.3">
      <c r="A187" s="520" t="s">
        <v>251</v>
      </c>
      <c r="B187" s="521"/>
      <c r="C187" s="522"/>
      <c r="D187" s="21">
        <f>D186/(COUNT(B181:C185)*2)</f>
        <v>0.625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ht="49.5" x14ac:dyDescent="0.3">
      <c r="A190" s="30" t="s">
        <v>309</v>
      </c>
      <c r="B190" s="62">
        <v>1</v>
      </c>
      <c r="C190" s="62"/>
      <c r="D190" s="63" t="s">
        <v>596</v>
      </c>
      <c r="E190" s="63" t="s">
        <v>597</v>
      </c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598</v>
      </c>
      <c r="E192" s="63" t="s">
        <v>599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0" t="s">
        <v>34</v>
      </c>
      <c r="B194" s="521"/>
      <c r="C194" s="522"/>
      <c r="D194" s="40">
        <f>SUM(B190:C193)</f>
        <v>2</v>
      </c>
    </row>
    <row r="195" spans="1:6" x14ac:dyDescent="0.3">
      <c r="A195" s="520" t="s">
        <v>251</v>
      </c>
      <c r="B195" s="521"/>
      <c r="C195" s="522"/>
      <c r="D195" s="21">
        <f>D194/(COUNT(B190:C193)*2)</f>
        <v>0.5</v>
      </c>
    </row>
    <row r="197" spans="1:6" ht="18" x14ac:dyDescent="0.35">
      <c r="A197" s="43" t="s">
        <v>422</v>
      </c>
      <c r="B197" s="42"/>
      <c r="C197" s="42"/>
      <c r="D197" s="104">
        <v>0.61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0.84090909090909094</v>
      </c>
    </row>
  </sheetData>
  <sheetProtection algorithmName="SHA-512" hashValue="5rS1gevRjSkyf4enxkTrb+Ho8m3N7jdwd3s6ZfZ75AYFpR3gDloRcWW/0cKBL1Io0HVrerBvAT6l/4Q1aUpA8w==" saltValue="xbZ8V7jP+A5mXY/dfWvtO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64" max="5" man="1"/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94" sqref="B94:B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2"/>
      <c r="E1" s="502"/>
      <c r="F1" s="502"/>
      <c r="G1" s="50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3" t="s">
        <v>151</v>
      </c>
      <c r="B7" s="503"/>
      <c r="C7" s="503"/>
      <c r="D7" s="503"/>
      <c r="E7" s="503"/>
      <c r="F7" s="503"/>
      <c r="G7" s="111"/>
    </row>
    <row r="8" spans="1:7" ht="22.5" x14ac:dyDescent="0.45">
      <c r="A8" s="504" t="str">
        <f>'Page de garde'!D18</f>
        <v>Médina Jadida</v>
      </c>
      <c r="B8" s="504"/>
      <c r="C8" s="504"/>
      <c r="D8" s="504"/>
      <c r="E8" s="504"/>
      <c r="F8" s="504"/>
      <c r="G8" s="111"/>
    </row>
    <row r="9" spans="1:7" ht="22.5" x14ac:dyDescent="0.45">
      <c r="A9" s="112" t="s">
        <v>39</v>
      </c>
      <c r="B9" s="505"/>
      <c r="C9" s="505"/>
      <c r="D9" s="505"/>
      <c r="E9" s="505"/>
      <c r="F9" s="505"/>
      <c r="G9" s="111"/>
    </row>
    <row r="10" spans="1:7" ht="22.5" x14ac:dyDescent="0.45">
      <c r="A10" s="113" t="s">
        <v>41</v>
      </c>
      <c r="B10" s="506"/>
      <c r="C10" s="506"/>
      <c r="D10" s="506"/>
      <c r="E10" s="506"/>
      <c r="F10" s="506"/>
      <c r="G10" s="111"/>
    </row>
    <row r="11" spans="1:7" ht="22.5" x14ac:dyDescent="0.45">
      <c r="A11" s="112" t="s">
        <v>40</v>
      </c>
      <c r="B11" s="501"/>
      <c r="C11" s="501"/>
      <c r="D11" s="501"/>
      <c r="E11" s="501"/>
      <c r="F11" s="501"/>
      <c r="G11" s="111"/>
    </row>
    <row r="12" spans="1:7" ht="22.5" x14ac:dyDescent="0.45">
      <c r="A12" s="112" t="s">
        <v>200</v>
      </c>
      <c r="B12" s="507" t="e">
        <f>D730</f>
        <v>#DIV/0!</v>
      </c>
      <c r="C12" s="507"/>
      <c r="D12" s="507"/>
      <c r="E12" s="507"/>
      <c r="F12" s="507"/>
      <c r="G12" s="111"/>
    </row>
    <row r="13" spans="1:7" ht="22.5" x14ac:dyDescent="0.45">
      <c r="A13" s="110"/>
      <c r="B13" s="108"/>
      <c r="C13" s="108"/>
      <c r="D13" s="502"/>
      <c r="E13" s="502"/>
      <c r="F13" s="502"/>
      <c r="G13" s="50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2" t="s">
        <v>351</v>
      </c>
      <c r="B65" s="512"/>
      <c r="C65" s="512"/>
      <c r="D65" s="512"/>
      <c r="E65" s="512"/>
      <c r="F65" s="51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3" t="s">
        <v>352</v>
      </c>
      <c r="B84" s="513"/>
      <c r="C84" s="513"/>
      <c r="D84" s="513"/>
      <c r="E84" s="513"/>
      <c r="F84" s="51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2" t="s">
        <v>353</v>
      </c>
      <c r="B104" s="512"/>
      <c r="C104" s="512"/>
      <c r="D104" s="512"/>
      <c r="E104" s="512"/>
      <c r="F104" s="51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2" t="s">
        <v>390</v>
      </c>
      <c r="B112" s="512"/>
      <c r="C112" s="512"/>
      <c r="D112" s="512"/>
      <c r="E112" s="512"/>
      <c r="F112" s="51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2" t="s">
        <v>311</v>
      </c>
      <c r="B121" s="512"/>
      <c r="C121" s="512"/>
      <c r="D121" s="512"/>
      <c r="E121" s="512"/>
      <c r="F121" s="51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4" t="s">
        <v>424</v>
      </c>
      <c r="B133" s="514"/>
      <c r="C133" s="514"/>
      <c r="D133" s="514"/>
      <c r="E133" s="514"/>
      <c r="F133" s="514"/>
      <c r="G133" s="114"/>
    </row>
    <row r="134" spans="1:16384" ht="22.5" customHeight="1" x14ac:dyDescent="0.4">
      <c r="A134" s="515"/>
      <c r="B134" s="515"/>
      <c r="C134" s="515"/>
      <c r="D134" s="515"/>
      <c r="E134" s="515"/>
      <c r="F134" s="51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6" t="s">
        <v>461</v>
      </c>
      <c r="B139" s="516"/>
      <c r="C139" s="516"/>
      <c r="D139" s="516"/>
      <c r="E139" s="516"/>
      <c r="F139" s="51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3" t="s">
        <v>350</v>
      </c>
      <c r="B147" s="463"/>
      <c r="C147" s="463"/>
      <c r="D147" s="463"/>
      <c r="E147" s="463"/>
      <c r="F147" s="46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6" t="s">
        <v>462</v>
      </c>
      <c r="B166" s="516"/>
      <c r="C166" s="516"/>
      <c r="D166" s="516"/>
      <c r="E166" s="516"/>
      <c r="F166" s="51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6" t="s">
        <v>311</v>
      </c>
      <c r="B177" s="516"/>
      <c r="C177" s="516"/>
      <c r="D177" s="516"/>
      <c r="E177" s="516"/>
      <c r="F177" s="51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64"/>
      <c r="C186" s="46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8" t="s">
        <v>311</v>
      </c>
      <c r="B236" s="509"/>
      <c r="C236" s="509"/>
      <c r="D236" s="51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1" t="s">
        <v>311</v>
      </c>
      <c r="B291" s="511"/>
      <c r="C291" s="511"/>
      <c r="D291" s="511"/>
      <c r="E291" s="511"/>
      <c r="F291" s="51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7" t="s">
        <v>425</v>
      </c>
      <c r="B478" s="517"/>
      <c r="C478" s="517"/>
      <c r="D478" s="517"/>
      <c r="E478" s="517"/>
      <c r="F478" s="51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8" t="s">
        <v>97</v>
      </c>
      <c r="B530" s="518"/>
      <c r="C530" s="518"/>
      <c r="D530" s="518"/>
      <c r="E530" s="518"/>
      <c r="F530" s="51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0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6"/>
      <c r="B652" s="466"/>
      <c r="C652" s="466"/>
      <c r="D652" s="466"/>
      <c r="E652" s="466"/>
      <c r="F652" s="466"/>
      <c r="G652" s="466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5" t="s">
        <v>29</v>
      </c>
      <c r="C706" s="475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Médina Jadida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Dr Raja Bouhalfaya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43515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2"/>
      <c r="E12" s="502"/>
      <c r="F12" s="502"/>
      <c r="G12" s="502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2"/>
      <c r="E1" s="502"/>
      <c r="F1" s="502"/>
      <c r="G1" s="50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3" t="s">
        <v>151</v>
      </c>
      <c r="B7" s="503"/>
      <c r="C7" s="503"/>
      <c r="D7" s="503"/>
      <c r="E7" s="503"/>
      <c r="F7" s="503"/>
      <c r="G7" s="111"/>
    </row>
    <row r="8" spans="1:7" ht="22.5" x14ac:dyDescent="0.45">
      <c r="A8" s="504" t="str">
        <f>'Page de garde'!D18</f>
        <v>Médina Jadida</v>
      </c>
      <c r="B8" s="504"/>
      <c r="C8" s="504"/>
      <c r="D8" s="504"/>
      <c r="E8" s="504"/>
      <c r="F8" s="504"/>
      <c r="G8" s="111"/>
    </row>
    <row r="9" spans="1:7" ht="22.5" x14ac:dyDescent="0.45">
      <c r="A9" s="112" t="s">
        <v>39</v>
      </c>
      <c r="B9" s="505"/>
      <c r="C9" s="505"/>
      <c r="D9" s="505"/>
      <c r="E9" s="505"/>
      <c r="F9" s="505"/>
      <c r="G9" s="111"/>
    </row>
    <row r="10" spans="1:7" ht="22.5" x14ac:dyDescent="0.45">
      <c r="A10" s="113" t="s">
        <v>41</v>
      </c>
      <c r="B10" s="506"/>
      <c r="C10" s="506"/>
      <c r="D10" s="506"/>
      <c r="E10" s="506"/>
      <c r="F10" s="506"/>
      <c r="G10" s="111"/>
    </row>
    <row r="11" spans="1:7" ht="22.5" x14ac:dyDescent="0.45">
      <c r="A11" s="112" t="s">
        <v>40</v>
      </c>
      <c r="B11" s="501"/>
      <c r="C11" s="501"/>
      <c r="D11" s="501"/>
      <c r="E11" s="501"/>
      <c r="F11" s="501"/>
      <c r="G11" s="111"/>
    </row>
    <row r="12" spans="1:7" ht="22.5" x14ac:dyDescent="0.45">
      <c r="A12" s="112" t="s">
        <v>200</v>
      </c>
      <c r="B12" s="507" t="e">
        <f>D730</f>
        <v>#DIV/0!</v>
      </c>
      <c r="C12" s="507"/>
      <c r="D12" s="507"/>
      <c r="E12" s="507"/>
      <c r="F12" s="507"/>
      <c r="G12" s="111"/>
    </row>
    <row r="13" spans="1:7" ht="22.5" x14ac:dyDescent="0.45">
      <c r="A13" s="110"/>
      <c r="B13" s="108"/>
      <c r="C13" s="108"/>
      <c r="D13" s="502"/>
      <c r="E13" s="502"/>
      <c r="F13" s="502"/>
      <c r="G13" s="50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2" t="s">
        <v>351</v>
      </c>
      <c r="B65" s="512"/>
      <c r="C65" s="512"/>
      <c r="D65" s="512"/>
      <c r="E65" s="512"/>
      <c r="F65" s="51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3" t="s">
        <v>352</v>
      </c>
      <c r="B84" s="513"/>
      <c r="C84" s="513"/>
      <c r="D84" s="513"/>
      <c r="E84" s="513"/>
      <c r="F84" s="51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2" t="s">
        <v>353</v>
      </c>
      <c r="B104" s="512"/>
      <c r="C104" s="512"/>
      <c r="D104" s="512"/>
      <c r="E104" s="512"/>
      <c r="F104" s="51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2" t="s">
        <v>390</v>
      </c>
      <c r="B112" s="512"/>
      <c r="C112" s="512"/>
      <c r="D112" s="512"/>
      <c r="E112" s="512"/>
      <c r="F112" s="51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2" t="s">
        <v>311</v>
      </c>
      <c r="B121" s="512"/>
      <c r="C121" s="512"/>
      <c r="D121" s="512"/>
      <c r="E121" s="512"/>
      <c r="F121" s="51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4" t="s">
        <v>424</v>
      </c>
      <c r="B133" s="514"/>
      <c r="C133" s="514"/>
      <c r="D133" s="514"/>
      <c r="E133" s="514"/>
      <c r="F133" s="514"/>
      <c r="G133" s="114"/>
    </row>
    <row r="134" spans="1:16384" ht="22.5" customHeight="1" x14ac:dyDescent="0.4">
      <c r="A134" s="515"/>
      <c r="B134" s="515"/>
      <c r="C134" s="515"/>
      <c r="D134" s="515"/>
      <c r="E134" s="515"/>
      <c r="F134" s="51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6" t="s">
        <v>461</v>
      </c>
      <c r="B139" s="516"/>
      <c r="C139" s="516"/>
      <c r="D139" s="516"/>
      <c r="E139" s="516"/>
      <c r="F139" s="51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3" t="s">
        <v>350</v>
      </c>
      <c r="B147" s="463"/>
      <c r="C147" s="463"/>
      <c r="D147" s="463"/>
      <c r="E147" s="463"/>
      <c r="F147" s="46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6" t="s">
        <v>462</v>
      </c>
      <c r="B166" s="516"/>
      <c r="C166" s="516"/>
      <c r="D166" s="516"/>
      <c r="E166" s="516"/>
      <c r="F166" s="51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6" t="s">
        <v>311</v>
      </c>
      <c r="B177" s="516"/>
      <c r="C177" s="516"/>
      <c r="D177" s="516"/>
      <c r="E177" s="516"/>
      <c r="F177" s="51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64"/>
      <c r="C186" s="46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8" t="s">
        <v>311</v>
      </c>
      <c r="B236" s="509"/>
      <c r="C236" s="509"/>
      <c r="D236" s="51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1" t="s">
        <v>311</v>
      </c>
      <c r="B291" s="511"/>
      <c r="C291" s="511"/>
      <c r="D291" s="511"/>
      <c r="E291" s="511"/>
      <c r="F291" s="51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7" t="s">
        <v>425</v>
      </c>
      <c r="B478" s="517"/>
      <c r="C478" s="517"/>
      <c r="D478" s="517"/>
      <c r="E478" s="517"/>
      <c r="F478" s="51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8" t="s">
        <v>97</v>
      </c>
      <c r="B530" s="518"/>
      <c r="C530" s="518"/>
      <c r="D530" s="518"/>
      <c r="E530" s="518"/>
      <c r="F530" s="51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0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6"/>
      <c r="B652" s="466"/>
      <c r="C652" s="466"/>
      <c r="D652" s="466"/>
      <c r="E652" s="466"/>
      <c r="F652" s="466"/>
      <c r="G652" s="466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5" t="s">
        <v>29</v>
      </c>
      <c r="C706" s="475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Médina Jadida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Dr Raja Bouhalfaya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43515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2"/>
      <c r="E12" s="502"/>
      <c r="F12" s="502"/>
      <c r="G12" s="502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4" zoomScaleNormal="100" zoomScaleSheetLayoutView="64" workbookViewId="0">
      <selection activeCell="D215" sqref="D21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2"/>
      <c r="E1" s="502"/>
      <c r="F1" s="502"/>
      <c r="G1" s="50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3" t="s">
        <v>151</v>
      </c>
      <c r="B7" s="503"/>
      <c r="C7" s="503"/>
      <c r="D7" s="503"/>
      <c r="E7" s="503"/>
      <c r="F7" s="503"/>
      <c r="G7" s="111"/>
    </row>
    <row r="8" spans="1:7" ht="22.5" x14ac:dyDescent="0.45">
      <c r="A8" s="504" t="str">
        <f>'Page de garde'!D18</f>
        <v>Médina Jadida</v>
      </c>
      <c r="B8" s="504"/>
      <c r="C8" s="504"/>
      <c r="D8" s="504"/>
      <c r="E8" s="504"/>
      <c r="F8" s="504"/>
      <c r="G8" s="111"/>
    </row>
    <row r="9" spans="1:7" ht="22.5" x14ac:dyDescent="0.45">
      <c r="A9" s="112" t="s">
        <v>39</v>
      </c>
      <c r="B9" s="505"/>
      <c r="C9" s="505"/>
      <c r="D9" s="505"/>
      <c r="E9" s="505"/>
      <c r="F9" s="505"/>
      <c r="G9" s="111"/>
    </row>
    <row r="10" spans="1:7" ht="22.5" x14ac:dyDescent="0.45">
      <c r="A10" s="113" t="s">
        <v>41</v>
      </c>
      <c r="B10" s="506"/>
      <c r="C10" s="506"/>
      <c r="D10" s="506"/>
      <c r="E10" s="506"/>
      <c r="F10" s="506"/>
      <c r="G10" s="111"/>
    </row>
    <row r="11" spans="1:7" ht="22.5" x14ac:dyDescent="0.45">
      <c r="A11" s="112" t="s">
        <v>40</v>
      </c>
      <c r="B11" s="501"/>
      <c r="C11" s="501"/>
      <c r="D11" s="501"/>
      <c r="E11" s="501"/>
      <c r="F11" s="501"/>
      <c r="G11" s="111"/>
    </row>
    <row r="12" spans="1:7" ht="22.5" x14ac:dyDescent="0.45">
      <c r="A12" s="112" t="s">
        <v>200</v>
      </c>
      <c r="B12" s="507"/>
      <c r="C12" s="507"/>
      <c r="D12" s="507"/>
      <c r="E12" s="507"/>
      <c r="F12" s="507"/>
      <c r="G12" s="111"/>
    </row>
    <row r="13" spans="1:7" ht="22.5" x14ac:dyDescent="0.45">
      <c r="A13" s="110"/>
      <c r="B13" s="108"/>
      <c r="C13" s="108"/>
      <c r="D13" s="502"/>
      <c r="E13" s="502"/>
      <c r="F13" s="502"/>
      <c r="G13" s="50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93" t="s">
        <v>491</v>
      </c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116.25" customHeight="1" x14ac:dyDescent="0.4">
      <c r="A41" s="121" t="s">
        <v>313</v>
      </c>
      <c r="B41" s="122" t="s">
        <v>30</v>
      </c>
      <c r="C41" s="122"/>
      <c r="D41" s="193"/>
      <c r="E41" s="193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2" t="s">
        <v>351</v>
      </c>
      <c r="B65" s="512"/>
      <c r="C65" s="512"/>
      <c r="D65" s="512"/>
      <c r="E65" s="512"/>
      <c r="F65" s="51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3" t="s">
        <v>352</v>
      </c>
      <c r="B84" s="513"/>
      <c r="C84" s="513"/>
      <c r="D84" s="513"/>
      <c r="E84" s="513"/>
      <c r="F84" s="51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2" t="s">
        <v>353</v>
      </c>
      <c r="B104" s="512"/>
      <c r="C104" s="512"/>
      <c r="D104" s="512"/>
      <c r="E104" s="512"/>
      <c r="F104" s="51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2" t="s">
        <v>390</v>
      </c>
      <c r="B112" s="512"/>
      <c r="C112" s="512"/>
      <c r="D112" s="512"/>
      <c r="E112" s="512"/>
      <c r="F112" s="51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2" t="s">
        <v>311</v>
      </c>
      <c r="B121" s="512"/>
      <c r="C121" s="512"/>
      <c r="D121" s="512"/>
      <c r="E121" s="512"/>
      <c r="F121" s="51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4" t="s">
        <v>424</v>
      </c>
      <c r="B133" s="514"/>
      <c r="C133" s="514"/>
      <c r="D133" s="514"/>
      <c r="E133" s="514"/>
      <c r="F133" s="514"/>
      <c r="G133" s="114"/>
    </row>
    <row r="134" spans="1:16384" ht="22.5" customHeight="1" x14ac:dyDescent="0.4">
      <c r="A134" s="515"/>
      <c r="B134" s="515"/>
      <c r="C134" s="515"/>
      <c r="D134" s="515"/>
      <c r="E134" s="515"/>
      <c r="F134" s="515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6" t="s">
        <v>461</v>
      </c>
      <c r="B139" s="516"/>
      <c r="C139" s="516"/>
      <c r="D139" s="516"/>
      <c r="E139" s="516"/>
      <c r="F139" s="51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3" t="s">
        <v>350</v>
      </c>
      <c r="B147" s="463"/>
      <c r="C147" s="463"/>
      <c r="D147" s="463"/>
      <c r="E147" s="463"/>
      <c r="F147" s="46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42" x14ac:dyDescent="0.4">
      <c r="A150" s="125" t="s">
        <v>408</v>
      </c>
      <c r="B150" s="318" t="s">
        <v>30</v>
      </c>
      <c r="C150" s="125"/>
      <c r="D150" s="125" t="s">
        <v>492</v>
      </c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129.75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547"/>
      <c r="E153" s="547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547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6" t="s">
        <v>462</v>
      </c>
      <c r="B166" s="516"/>
      <c r="C166" s="516"/>
      <c r="D166" s="516"/>
      <c r="E166" s="516"/>
      <c r="F166" s="51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6" t="s">
        <v>311</v>
      </c>
      <c r="B177" s="516"/>
      <c r="C177" s="516"/>
      <c r="D177" s="516"/>
      <c r="E177" s="516"/>
      <c r="F177" s="51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547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64"/>
      <c r="C186" s="46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8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61.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33" customHeight="1" x14ac:dyDescent="0.4">
      <c r="A218" s="168" t="s">
        <v>393</v>
      </c>
      <c r="B218" s="122" t="s">
        <v>30</v>
      </c>
      <c r="C218" s="198" t="str">
        <f>IF(B218=0, -5, "0")</f>
        <v>0</v>
      </c>
      <c r="D218" s="193"/>
      <c r="E218" s="193"/>
      <c r="F218" s="123"/>
      <c r="G218" s="129"/>
    </row>
    <row r="219" spans="1:7" ht="237.75" customHeight="1" x14ac:dyDescent="0.4">
      <c r="A219" s="199" t="s">
        <v>133</v>
      </c>
      <c r="B219" s="122" t="s">
        <v>30</v>
      </c>
      <c r="C219" s="174" t="str">
        <f>IF(B219=0, -5, "0")</f>
        <v>0</v>
      </c>
      <c r="D219" s="548"/>
      <c r="E219" s="19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8" t="s">
        <v>311</v>
      </c>
      <c r="B236" s="509"/>
      <c r="C236" s="509"/>
      <c r="D236" s="51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4" customHeight="1" x14ac:dyDescent="0.4">
      <c r="A262" s="164" t="s">
        <v>143</v>
      </c>
      <c r="B262" s="122" t="s">
        <v>30</v>
      </c>
      <c r="C262" s="122"/>
      <c r="D262" s="193" t="s">
        <v>492</v>
      </c>
      <c r="E262" s="193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107.25" customHeight="1" x14ac:dyDescent="0.45">
      <c r="A274" s="162" t="s">
        <v>391</v>
      </c>
      <c r="B274" s="122" t="s">
        <v>30</v>
      </c>
      <c r="C274" s="143" t="str">
        <f>IF(B274=0, -10, "0")</f>
        <v>0</v>
      </c>
      <c r="D274" s="216"/>
      <c r="E274" s="128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1" x14ac:dyDescent="0.4">
      <c r="A278" s="121" t="s">
        <v>117</v>
      </c>
      <c r="B278" s="122" t="s">
        <v>30</v>
      </c>
      <c r="C278" s="122"/>
      <c r="D278" s="161"/>
      <c r="E278" s="193"/>
      <c r="F278" s="123"/>
      <c r="G278" s="114"/>
    </row>
    <row r="279" spans="1:7" ht="156.7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549"/>
      <c r="E279" s="193"/>
      <c r="F279" s="123"/>
      <c r="G279" s="114"/>
    </row>
    <row r="280" spans="1:7" ht="16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549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1" t="s">
        <v>311</v>
      </c>
      <c r="B291" s="511"/>
      <c r="C291" s="511"/>
      <c r="D291" s="511"/>
      <c r="E291" s="511"/>
      <c r="F291" s="51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7" t="s">
        <v>425</v>
      </c>
      <c r="B478" s="517"/>
      <c r="C478" s="517"/>
      <c r="D478" s="517"/>
      <c r="E478" s="517"/>
      <c r="F478" s="51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8" t="s">
        <v>97</v>
      </c>
      <c r="B530" s="518"/>
      <c r="C530" s="518"/>
      <c r="D530" s="518"/>
      <c r="E530" s="518"/>
      <c r="F530" s="51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0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6"/>
      <c r="B652" s="466"/>
      <c r="C652" s="466"/>
      <c r="D652" s="466"/>
      <c r="E652" s="466"/>
      <c r="F652" s="466"/>
      <c r="G652" s="466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5" t="s">
        <v>29</v>
      </c>
      <c r="C706" s="475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69:B289 B207:B226 B178:B185 B195:B202 B113:B119 B140:B146 B394:B414 B359:B366 B56:B63 B324:B343 B30:B37 B546:B555 B618:B626 B558:B565 B506:B516 B631:B638 B122:B128 B681:B700 B579:B587 B85:B102 B312:B319 B379:B389 B465:B471 B519:B525 B417:B424 B492:B504 B292:B299 B592:B605 B662:B668 B437:B444 B66:B82 B237:B244 B348:B356 B148:B164 B536:B541 B654:B660 B257:B264 B719:B721 B710:B714 B105:B110 B39:B42 B231:B235 B449:B463 B528:B529 B484:B490 B643:B649 B21:B25 B167:B17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81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Médina Jadida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Dr Raja Bouhalfaya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43515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2"/>
      <c r="E12" s="502"/>
      <c r="F12" s="502"/>
      <c r="G12" s="502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2019-02-26T13:51:43Z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