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029"/>
  <workbookPr codeName="ThisWorkbook"/>
  <mc:AlternateContent xmlns:mc="http://schemas.openxmlformats.org/markup-compatibility/2006">
    <mc:Choice Requires="x15">
      <x15ac:absPath xmlns:x15ac="http://schemas.microsoft.com/office/spreadsheetml/2010/11/ac" url="E:\samah\"/>
    </mc:Choice>
  </mc:AlternateContent>
  <xr:revisionPtr revIDLastSave="0" documentId="13_ncr:1_{414C0474-5E3D-42EF-A024-C0C48D559E7E}" xr6:coauthVersionLast="28" xr6:coauthVersionMax="28" xr10:uidLastSave="{00000000-0000-0000-0000-000000000000}"/>
  <bookViews>
    <workbookView xWindow="0" yWindow="0" windowWidth="20490" windowHeight="7620" tabRatio="916" activeTab="2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/>
  <c r="D476" i="43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43"/>
  <c r="D477" i="43" s="1"/>
  <c r="D476" i="40"/>
  <c r="B476" i="40" s="1"/>
  <c r="D222" i="40"/>
  <c r="D223" i="40" s="1"/>
  <c r="D25" i="40"/>
  <c r="D26" i="40" s="1"/>
  <c r="D476" i="38"/>
  <c r="B476" i="38" s="1"/>
  <c r="D477" i="38" s="1"/>
  <c r="D285" i="38"/>
  <c r="D286" i="38" s="1"/>
  <c r="D25" i="38"/>
  <c r="D26" i="38" s="1"/>
  <c r="D493" i="31"/>
  <c r="D494" i="31" s="1"/>
  <c r="D476" i="31"/>
  <c r="B476" i="31" s="1"/>
  <c r="D222" i="31"/>
  <c r="D223" i="31" s="1"/>
  <c r="D25" i="31"/>
  <c r="D26" i="31" s="1"/>
  <c r="D476" i="33"/>
  <c r="B476" i="33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D543" i="40" s="1"/>
  <c r="B543" i="40" s="1"/>
  <c r="D544" i="40" s="1"/>
  <c r="F532" i="40"/>
  <c r="E532" i="40"/>
  <c r="D532" i="40" s="1"/>
  <c r="B532" i="40" s="1"/>
  <c r="D533" i="40" s="1"/>
  <c r="D534" i="40" s="1"/>
  <c r="F512" i="40"/>
  <c r="E512" i="40"/>
  <c r="D512" i="40" s="1"/>
  <c r="F498" i="40"/>
  <c r="E498" i="40"/>
  <c r="D498" i="40" s="1"/>
  <c r="B498" i="40" s="1"/>
  <c r="D499" i="40" s="1"/>
  <c r="F476" i="40"/>
  <c r="E476" i="40"/>
  <c r="F439" i="40"/>
  <c r="E439" i="40"/>
  <c r="D439" i="40" s="1"/>
  <c r="B439" i="40" s="1"/>
  <c r="F386" i="40"/>
  <c r="E386" i="40"/>
  <c r="D386" i="40" s="1"/>
  <c r="B386" i="40" s="1"/>
  <c r="D387" i="40" s="1"/>
  <c r="F353" i="40"/>
  <c r="E353" i="40"/>
  <c r="D353" i="40" s="1"/>
  <c r="B353" i="40" s="1"/>
  <c r="D354" i="40" s="1"/>
  <c r="F313" i="40"/>
  <c r="E313" i="40"/>
  <c r="D313" i="40" s="1"/>
  <c r="B313" i="40" s="1"/>
  <c r="D314" i="40" s="1"/>
  <c r="F261" i="40"/>
  <c r="E261" i="40"/>
  <c r="D261" i="40" s="1"/>
  <c r="B261" i="40" s="1"/>
  <c r="F200" i="40"/>
  <c r="E200" i="40"/>
  <c r="D200" i="40" s="1"/>
  <c r="B200" i="40" s="1"/>
  <c r="F153" i="40"/>
  <c r="E153" i="40"/>
  <c r="D153" i="40" s="1"/>
  <c r="B153" i="40" s="1"/>
  <c r="D154" i="40" s="1"/>
  <c r="F99" i="40"/>
  <c r="E99" i="40"/>
  <c r="D99" i="40" s="1"/>
  <c r="B99" i="40" s="1"/>
  <c r="D100" i="40" s="1"/>
  <c r="D101" i="40" s="1"/>
  <c r="F41" i="40"/>
  <c r="E41" i="40"/>
  <c r="D41" i="40" s="1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D543" i="38" s="1"/>
  <c r="B543" i="38" s="1"/>
  <c r="D544" i="38" s="1"/>
  <c r="F532" i="38"/>
  <c r="E532" i="38"/>
  <c r="D532" i="38" s="1"/>
  <c r="B532" i="38" s="1"/>
  <c r="D533" i="38" s="1"/>
  <c r="D534" i="38" s="1"/>
  <c r="F512" i="38"/>
  <c r="E512" i="38"/>
  <c r="D512" i="38" s="1"/>
  <c r="F498" i="38"/>
  <c r="E498" i="38"/>
  <c r="F476" i="38"/>
  <c r="E476" i="38"/>
  <c r="F439" i="38"/>
  <c r="E439" i="38"/>
  <c r="D439" i="38" s="1"/>
  <c r="F386" i="38"/>
  <c r="E386" i="38"/>
  <c r="D386" i="38" s="1"/>
  <c r="B386" i="38" s="1"/>
  <c r="D387" i="38" s="1"/>
  <c r="F353" i="38"/>
  <c r="E353" i="38"/>
  <c r="F313" i="38"/>
  <c r="E313" i="38"/>
  <c r="D313" i="38" s="1"/>
  <c r="B313" i="38" s="1"/>
  <c r="D314" i="38" s="1"/>
  <c r="F261" i="38"/>
  <c r="E261" i="38"/>
  <c r="D261" i="38" s="1"/>
  <c r="B261" i="38" s="1"/>
  <c r="F200" i="38"/>
  <c r="E200" i="38"/>
  <c r="D200" i="38" s="1"/>
  <c r="B200" i="38" s="1"/>
  <c r="F153" i="38"/>
  <c r="E153" i="38"/>
  <c r="D153" i="38" s="1"/>
  <c r="B153" i="38" s="1"/>
  <c r="D154" i="38" s="1"/>
  <c r="F99" i="38"/>
  <c r="E99" i="38"/>
  <c r="D99" i="38" s="1"/>
  <c r="F41" i="38"/>
  <c r="E41" i="38"/>
  <c r="D41" i="38" s="1"/>
  <c r="B41" i="38" s="1"/>
  <c r="D42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D543" i="33" s="1"/>
  <c r="B543" i="33" s="1"/>
  <c r="D544" i="33" s="1"/>
  <c r="F532" i="33"/>
  <c r="E532" i="33"/>
  <c r="F512" i="33"/>
  <c r="E512" i="33"/>
  <c r="F498" i="33"/>
  <c r="E498" i="33"/>
  <c r="F476" i="33"/>
  <c r="E476" i="33"/>
  <c r="F439" i="33"/>
  <c r="D439" i="33" s="1"/>
  <c r="B439" i="33" s="1"/>
  <c r="D440" i="33" s="1"/>
  <c r="E439" i="33"/>
  <c r="F386" i="33"/>
  <c r="E386" i="33"/>
  <c r="D386" i="33" s="1"/>
  <c r="B386" i="33" s="1"/>
  <c r="D387" i="33" s="1"/>
  <c r="F353" i="33"/>
  <c r="E353" i="33"/>
  <c r="F313" i="33"/>
  <c r="E313" i="33"/>
  <c r="F261" i="33"/>
  <c r="E261" i="33"/>
  <c r="F200" i="33"/>
  <c r="E200" i="33"/>
  <c r="F153" i="33"/>
  <c r="E153" i="33"/>
  <c r="F99" i="33"/>
  <c r="E99" i="33"/>
  <c r="F41" i="33"/>
  <c r="E41" i="33"/>
  <c r="F200" i="43"/>
  <c r="F153" i="43"/>
  <c r="F99" i="43"/>
  <c r="F41" i="43"/>
  <c r="F543" i="43"/>
  <c r="E543" i="43"/>
  <c r="E532" i="43"/>
  <c r="F532" i="43"/>
  <c r="F512" i="43"/>
  <c r="E512" i="43"/>
  <c r="F498" i="43"/>
  <c r="E498" i="43"/>
  <c r="F476" i="43"/>
  <c r="E476" i="43"/>
  <c r="F439" i="43"/>
  <c r="E439" i="43"/>
  <c r="F386" i="43"/>
  <c r="E386" i="43"/>
  <c r="F353" i="43"/>
  <c r="E353" i="43"/>
  <c r="F313" i="43"/>
  <c r="E313" i="43"/>
  <c r="F261" i="43"/>
  <c r="E261" i="43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313" i="33" l="1"/>
  <c r="B313" i="33" s="1"/>
  <c r="D99" i="33"/>
  <c r="D547" i="33" s="1"/>
  <c r="D512" i="33"/>
  <c r="B512" i="33" s="1"/>
  <c r="D513" i="33" s="1"/>
  <c r="D514" i="33" s="1"/>
  <c r="D45" i="38"/>
  <c r="D46" i="38" s="1"/>
  <c r="D261" i="43"/>
  <c r="B261" i="43" s="1"/>
  <c r="D262" i="43" s="1"/>
  <c r="D353" i="43"/>
  <c r="D439" i="43"/>
  <c r="B439" i="43" s="1"/>
  <c r="D440" i="43" s="1"/>
  <c r="D441" i="43" s="1"/>
  <c r="D498" i="43"/>
  <c r="B498" i="43" s="1"/>
  <c r="D499" i="43" s="1"/>
  <c r="D500" i="43" s="1"/>
  <c r="D41" i="33"/>
  <c r="B41" i="33" s="1"/>
  <c r="D42" i="33" s="1"/>
  <c r="D153" i="33"/>
  <c r="B153" i="33" s="1"/>
  <c r="D261" i="33"/>
  <c r="B261" i="33" s="1"/>
  <c r="D262" i="33" s="1"/>
  <c r="D265" i="33" s="1"/>
  <c r="D266" i="33" s="1"/>
  <c r="D353" i="33"/>
  <c r="B353" i="33" s="1"/>
  <c r="D354" i="33" s="1"/>
  <c r="D357" i="33" s="1"/>
  <c r="D358" i="33" s="1"/>
  <c r="D498" i="33"/>
  <c r="B498" i="33" s="1"/>
  <c r="D499" i="33" s="1"/>
  <c r="D532" i="33"/>
  <c r="B532" i="33" s="1"/>
  <c r="D533" i="33" s="1"/>
  <c r="D534" i="33" s="1"/>
  <c r="D353" i="38"/>
  <c r="B353" i="38" s="1"/>
  <c r="D354" i="38" s="1"/>
  <c r="D357" i="38" s="1"/>
  <c r="D358" i="38" s="1"/>
  <c r="D498" i="38"/>
  <c r="B498" i="38" s="1"/>
  <c r="D499" i="38" s="1"/>
  <c r="D500" i="38" s="1"/>
  <c r="B439" i="38"/>
  <c r="D440" i="38" s="1"/>
  <c r="B99" i="38"/>
  <c r="D100" i="38" s="1"/>
  <c r="D101" i="38" s="1"/>
  <c r="B512" i="38"/>
  <c r="D513" i="38" s="1"/>
  <c r="D514" i="38" s="1"/>
  <c r="D547" i="40"/>
  <c r="B41" i="40"/>
  <c r="D42" i="40" s="1"/>
  <c r="D45" i="40" s="1"/>
  <c r="D46" i="40" s="1"/>
  <c r="B99" i="33"/>
  <c r="D100" i="33" s="1"/>
  <c r="D513" i="40"/>
  <c r="D514" i="40" s="1"/>
  <c r="B512" i="40"/>
  <c r="D41" i="43"/>
  <c r="D532" i="43"/>
  <c r="B532" i="43" s="1"/>
  <c r="D533" i="43" s="1"/>
  <c r="D534" i="43" s="1"/>
  <c r="B162" i="29" s="1"/>
  <c r="D313" i="43"/>
  <c r="B313" i="43" s="1"/>
  <c r="D314" i="43" s="1"/>
  <c r="D317" i="43" s="1"/>
  <c r="D318" i="43" s="1"/>
  <c r="D386" i="43"/>
  <c r="B386" i="43" s="1"/>
  <c r="D387" i="43" s="1"/>
  <c r="D512" i="43"/>
  <c r="B512" i="43" s="1"/>
  <c r="D513" i="43" s="1"/>
  <c r="D514" i="43" s="1"/>
  <c r="B152" i="29" s="1"/>
  <c r="D543" i="43"/>
  <c r="B543" i="43" s="1"/>
  <c r="D544" i="43" s="1"/>
  <c r="D545" i="43" s="1"/>
  <c r="B171" i="29" s="1"/>
  <c r="D200" i="33"/>
  <c r="B200" i="33" s="1"/>
  <c r="D201" i="33" s="1"/>
  <c r="D202" i="33" s="1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265" i="43"/>
  <c r="D266" i="43" s="1"/>
  <c r="D263" i="43"/>
  <c r="D478" i="43"/>
  <c r="D480" i="43"/>
  <c r="D481" i="43" s="1"/>
  <c r="D101" i="43"/>
  <c r="D102" i="43"/>
  <c r="D103" i="43" s="1"/>
  <c r="D315" i="43"/>
  <c r="D502" i="40"/>
  <c r="D503" i="40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201" i="38"/>
  <c r="D202" i="38" s="1"/>
  <c r="D262" i="38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85" i="40"/>
  <c r="D173" i="40"/>
  <c r="D388" i="38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317" i="38"/>
  <c r="D318" i="38" s="1"/>
  <c r="D315" i="38"/>
  <c r="D43" i="38"/>
  <c r="D85" i="38"/>
  <c r="D173" i="38"/>
  <c r="D85" i="31"/>
  <c r="D173" i="31"/>
  <c r="D263" i="33"/>
  <c r="D388" i="33"/>
  <c r="D390" i="33"/>
  <c r="D391" i="33" s="1"/>
  <c r="D317" i="33"/>
  <c r="D318" i="33" s="1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204" i="33" l="1"/>
  <c r="D205" i="33" s="1"/>
  <c r="D478" i="33"/>
  <c r="D547" i="38"/>
  <c r="D502" i="43"/>
  <c r="D503" i="43" s="1"/>
  <c r="B143" i="29" s="1"/>
  <c r="D480" i="31"/>
  <c r="D481" i="31" s="1"/>
  <c r="D355" i="38"/>
  <c r="D102" i="38"/>
  <c r="D103" i="38" s="1"/>
  <c r="D43" i="40"/>
  <c r="D101" i="33"/>
  <c r="D102" i="33"/>
  <c r="D103" i="33" s="1"/>
  <c r="D441" i="38"/>
  <c r="D443" i="38"/>
  <c r="D444" i="38" s="1"/>
  <c r="D547" i="43"/>
  <c r="B41" i="43"/>
  <c r="D42" i="43" s="1"/>
  <c r="D441" i="40"/>
  <c r="D355" i="43"/>
  <c r="D357" i="43"/>
  <c r="D358" i="43" s="1"/>
  <c r="B107" i="29" s="1"/>
  <c r="D155" i="33"/>
  <c r="B44" i="29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B98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D42" i="39"/>
  <c r="D43" i="39" s="1"/>
  <c r="C37" i="39"/>
  <c r="C26" i="39"/>
  <c r="D33" i="39" s="1"/>
  <c r="D34" i="39" s="1"/>
  <c r="D22" i="39"/>
  <c r="D23" i="39" s="1"/>
  <c r="B165" i="29"/>
  <c r="B155" i="29"/>
  <c r="A8" i="38"/>
  <c r="A7" i="39" s="1"/>
  <c r="D63" i="39" l="1"/>
  <c r="D64" i="39" s="1"/>
  <c r="D118" i="39"/>
  <c r="D119" i="39" s="1"/>
  <c r="D548" i="33"/>
  <c r="D549" i="33" s="1"/>
  <c r="D161" i="39"/>
  <c r="D162" i="39" s="1"/>
  <c r="D63" i="41"/>
  <c r="D64" i="41" s="1"/>
  <c r="D161" i="41"/>
  <c r="D162" i="41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D102" i="39"/>
  <c r="D103" i="39" s="1"/>
  <c r="D84" i="41"/>
  <c r="D85" i="41" s="1"/>
  <c r="D102" i="41"/>
  <c r="D103" i="41" s="1"/>
  <c r="D118" i="41"/>
  <c r="D119" i="41" s="1"/>
  <c r="D149" i="41"/>
  <c r="D150" i="41" s="1"/>
  <c r="D548" i="40"/>
  <c r="D549" i="40" s="1"/>
  <c r="D548" i="38"/>
  <c r="D549" i="38" s="1"/>
  <c r="D548" i="43"/>
  <c r="D549" i="43" s="1"/>
  <c r="B75" i="29"/>
  <c r="B93" i="29"/>
  <c r="B84" i="29"/>
  <c r="B102" i="29"/>
  <c r="B120" i="29"/>
  <c r="B147" i="29"/>
  <c r="D198" i="41"/>
  <c r="D199" i="41" s="1"/>
  <c r="D195" i="41"/>
  <c r="B129" i="29"/>
  <c r="B138" i="29"/>
  <c r="B66" i="29"/>
  <c r="B175" i="29"/>
  <c r="B48" i="29"/>
  <c r="B111" i="29"/>
  <c r="D198" i="39"/>
  <c r="D199" i="39" s="1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B11" i="39" l="1"/>
  <c r="B183" i="29"/>
  <c r="B11" i="41"/>
  <c r="B184" i="29"/>
  <c r="B12" i="43"/>
  <c r="B35" i="29"/>
  <c r="B128" i="29"/>
  <c r="B101" i="29"/>
  <c r="B12" i="40" l="1"/>
  <c r="B39" i="29"/>
  <c r="B29" i="29"/>
  <c r="B12" i="38"/>
  <c r="B38" i="29"/>
  <c r="B28" i="29"/>
  <c r="E543" i="31"/>
  <c r="F532" i="31"/>
  <c r="E532" i="31"/>
  <c r="F512" i="31"/>
  <c r="E512" i="31"/>
  <c r="D512" i="31" s="1"/>
  <c r="B512" i="31" s="1"/>
  <c r="D513" i="31" s="1"/>
  <c r="D514" i="31" s="1"/>
  <c r="F498" i="31"/>
  <c r="E498" i="31"/>
  <c r="F476" i="31"/>
  <c r="E476" i="31"/>
  <c r="F439" i="31"/>
  <c r="E439" i="31"/>
  <c r="F386" i="31"/>
  <c r="E386" i="31"/>
  <c r="D386" i="31" s="1"/>
  <c r="B386" i="31" s="1"/>
  <c r="D387" i="31" s="1"/>
  <c r="F353" i="31"/>
  <c r="E353" i="31"/>
  <c r="F313" i="31"/>
  <c r="E313" i="31"/>
  <c r="D313" i="31" s="1"/>
  <c r="B313" i="31" s="1"/>
  <c r="D314" i="31" s="1"/>
  <c r="F261" i="31"/>
  <c r="E261" i="31"/>
  <c r="F200" i="31"/>
  <c r="E200" i="31"/>
  <c r="D200" i="31" s="1"/>
  <c r="B200" i="31" s="1"/>
  <c r="D201" i="31" s="1"/>
  <c r="F153" i="31"/>
  <c r="E153" i="31"/>
  <c r="F99" i="31"/>
  <c r="E99" i="31"/>
  <c r="D99" i="31" s="1"/>
  <c r="B99" i="31" s="1"/>
  <c r="D100" i="31" s="1"/>
  <c r="F41" i="31"/>
  <c r="E41" i="3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02" i="35" l="1"/>
  <c r="D103" i="35" s="1"/>
  <c r="D118" i="35"/>
  <c r="D119" i="35" s="1"/>
  <c r="D149" i="35"/>
  <c r="D150" i="35" s="1"/>
  <c r="D41" i="31"/>
  <c r="D153" i="31"/>
  <c r="B153" i="31" s="1"/>
  <c r="D154" i="31" s="1"/>
  <c r="D261" i="31"/>
  <c r="B261" i="31" s="1"/>
  <c r="D262" i="31" s="1"/>
  <c r="D263" i="31" s="1"/>
  <c r="D353" i="31"/>
  <c r="B353" i="31" s="1"/>
  <c r="D354" i="31" s="1"/>
  <c r="D357" i="31" s="1"/>
  <c r="D358" i="31" s="1"/>
  <c r="D439" i="31"/>
  <c r="B439" i="31" s="1"/>
  <c r="D440" i="31" s="1"/>
  <c r="D441" i="31" s="1"/>
  <c r="D498" i="31"/>
  <c r="B498" i="31" s="1"/>
  <c r="D499" i="31" s="1"/>
  <c r="D532" i="31"/>
  <c r="B532" i="31" s="1"/>
  <c r="D533" i="31" s="1"/>
  <c r="D534" i="31" s="1"/>
  <c r="D63" i="35"/>
  <c r="D64" i="35" s="1"/>
  <c r="D101" i="31"/>
  <c r="D102" i="31"/>
  <c r="D103" i="31" s="1"/>
  <c r="D202" i="31"/>
  <c r="D204" i="31"/>
  <c r="D205" i="31" s="1"/>
  <c r="D317" i="31"/>
  <c r="D318" i="31" s="1"/>
  <c r="D315" i="31"/>
  <c r="D390" i="31"/>
  <c r="D391" i="31" s="1"/>
  <c r="D388" i="31"/>
  <c r="D161" i="35"/>
  <c r="D162" i="35" s="1"/>
  <c r="D133" i="35"/>
  <c r="D134" i="35" s="1"/>
  <c r="B41" i="31"/>
  <c r="D42" i="31" s="1"/>
  <c r="D157" i="31"/>
  <c r="D158" i="31" s="1"/>
  <c r="D155" i="31"/>
  <c r="D265" i="31"/>
  <c r="D266" i="31" s="1"/>
  <c r="D443" i="31"/>
  <c r="D444" i="31" s="1"/>
  <c r="D500" i="31"/>
  <c r="D502" i="31"/>
  <c r="D503" i="31" s="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7" i="35"/>
  <c r="D195" i="37"/>
  <c r="B170" i="29"/>
  <c r="D198" i="35"/>
  <c r="D199" i="35" s="1"/>
  <c r="B11" i="35" s="1"/>
  <c r="D195" i="35"/>
  <c r="B172" i="29"/>
  <c r="B90" i="29"/>
  <c r="B117" i="29"/>
  <c r="B135" i="29"/>
  <c r="B63" i="29"/>
  <c r="B72" i="29"/>
  <c r="B108" i="29"/>
  <c r="D355" i="31" l="1"/>
  <c r="D45" i="31"/>
  <c r="D46" i="31" s="1"/>
  <c r="D43" i="31"/>
  <c r="D198" i="37"/>
  <c r="D199" i="37" s="1"/>
  <c r="B179" i="29" s="1"/>
  <c r="D390" i="36"/>
  <c r="D391" i="36" s="1"/>
  <c r="B115" i="29" s="1"/>
  <c r="D443" i="36"/>
  <c r="B180" i="29"/>
  <c r="B25" i="29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1" i="37" l="1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F543" i="31"/>
  <c r="D543" i="31" s="1"/>
  <c r="D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33" i="32" l="1"/>
  <c r="D134" i="32" s="1"/>
  <c r="D149" i="32"/>
  <c r="D150" i="32" s="1"/>
  <c r="D84" i="32"/>
  <c r="D85" i="32" s="1"/>
  <c r="D161" i="32"/>
  <c r="D162" i="32" s="1"/>
  <c r="B543" i="31"/>
  <c r="D544" i="31" s="1"/>
  <c r="D547" i="31"/>
  <c r="D63" i="32"/>
  <c r="D64" i="32" s="1"/>
  <c r="B34" i="29"/>
  <c r="B109" i="29"/>
  <c r="B73" i="29"/>
  <c r="B64" i="29"/>
  <c r="D198" i="32"/>
  <c r="D199" i="32" s="1"/>
  <c r="D195" i="32"/>
  <c r="B145" i="29"/>
  <c r="B55" i="29"/>
  <c r="B118" i="29"/>
  <c r="B91" i="29"/>
  <c r="B82" i="29"/>
  <c r="B127" i="29"/>
  <c r="B136" i="29"/>
  <c r="B11" i="32" l="1"/>
  <c r="B182" i="29"/>
  <c r="D545" i="31"/>
  <c r="B173" i="29" s="1"/>
  <c r="D548" i="31"/>
  <c r="D549" i="31" s="1"/>
  <c r="B100" i="29"/>
  <c r="C191" i="25"/>
  <c r="C165" i="25"/>
  <c r="C157" i="25"/>
  <c r="D161" i="25" s="1"/>
  <c r="D162" i="25" s="1"/>
  <c r="C156" i="25"/>
  <c r="C155" i="25"/>
  <c r="C145" i="25"/>
  <c r="C144" i="25"/>
  <c r="D149" i="25" s="1"/>
  <c r="D150" i="25" s="1"/>
  <c r="C138" i="25"/>
  <c r="C132" i="25"/>
  <c r="C130" i="25"/>
  <c r="C128" i="25"/>
  <c r="D133" i="25" s="1"/>
  <c r="D134" i="25" s="1"/>
  <c r="C127" i="25"/>
  <c r="C116" i="25"/>
  <c r="C115" i="25"/>
  <c r="C112" i="25"/>
  <c r="D118" i="25" s="1"/>
  <c r="D119" i="25" s="1"/>
  <c r="C100" i="25"/>
  <c r="C99" i="25"/>
  <c r="C94" i="25"/>
  <c r="C93" i="25"/>
  <c r="D102" i="25" s="1"/>
  <c r="D103" i="25" s="1"/>
  <c r="C82" i="25"/>
  <c r="C80" i="25"/>
  <c r="C77" i="25"/>
  <c r="C76" i="25"/>
  <c r="D84" i="25" s="1"/>
  <c r="D85" i="25" s="1"/>
  <c r="C75" i="25"/>
  <c r="C61" i="25"/>
  <c r="C60" i="25"/>
  <c r="C56" i="25"/>
  <c r="D63" i="25" s="1"/>
  <c r="D64" i="25" s="1"/>
  <c r="C51" i="25"/>
  <c r="C37" i="25"/>
  <c r="D194" i="25"/>
  <c r="D186" i="25"/>
  <c r="D187" i="25" s="1"/>
  <c r="D177" i="25"/>
  <c r="D178" i="25" s="1"/>
  <c r="D169" i="25"/>
  <c r="D170" i="25" s="1"/>
  <c r="D52" i="25"/>
  <c r="D53" i="25" s="1"/>
  <c r="D42" i="25"/>
  <c r="D43" i="25" s="1"/>
  <c r="C26" i="25"/>
  <c r="D33" i="25" s="1"/>
  <c r="D34" i="25" s="1"/>
  <c r="D22" i="25"/>
  <c r="D23" i="25" s="1"/>
  <c r="D195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98" i="25" l="1"/>
  <c r="D199" i="25" s="1"/>
  <c r="B27" i="29"/>
  <c r="B37" i="29"/>
  <c r="B12" i="31"/>
  <c r="B11" i="25" l="1"/>
  <c r="B181" i="29"/>
  <c r="B26" i="29"/>
  <c r="B46" i="29"/>
</calcChain>
</file>

<file path=xl/sharedStrings.xml><?xml version="1.0" encoding="utf-8"?>
<sst xmlns="http://schemas.openxmlformats.org/spreadsheetml/2006/main" count="5185" uniqueCount="435">
  <si>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</si>
  <si>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</si>
  <si>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</si>
  <si>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</si>
  <si>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</si>
  <si>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</si>
  <si>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</si>
  <si>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</si>
  <si>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</si>
  <si>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</si>
  <si>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</si>
  <si>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</si>
  <si>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</si>
  <si>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</si>
  <si>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</si>
  <si>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</si>
  <si>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</si>
  <si>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</si>
  <si>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</si>
  <si>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</si>
  <si>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</si>
  <si>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</si>
  <si>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</si>
  <si>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</si>
  <si>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</si>
  <si>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</si>
  <si>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</si>
  <si>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</si>
  <si>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</si>
  <si>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</si>
  <si>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</si>
  <si>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</si>
  <si>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</si>
  <si>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</si>
  <si>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</si>
  <si>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</si>
  <si>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</si>
  <si>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</si>
  <si>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</si>
  <si>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</si>
  <si>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</si>
  <si>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</si>
  <si>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</si>
  <si>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</si>
  <si>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</si>
  <si>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</si>
  <si>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</si>
  <si>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</si>
  <si>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</si>
  <si>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</si>
  <si>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</si>
  <si>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</si>
  <si>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</si>
  <si>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</si>
  <si>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</si>
  <si>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</si>
  <si>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</si>
  <si>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</si>
  <si>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</si>
  <si>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</si>
  <si>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</si>
  <si>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</si>
  <si>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</si>
  <si>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</si>
  <si>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</si>
  <si>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</si>
  <si>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</si>
  <si>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</si>
  <si>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</si>
  <si>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</si>
  <si>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</si>
  <si>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</si>
  <si>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</si>
  <si>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</si>
  <si>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</si>
  <si>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</si>
  <si>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</si>
  <si>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</si>
  <si>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</si>
  <si>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</si>
  <si>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</si>
  <si>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</si>
  <si>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</si>
  <si>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</si>
  <si>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</si>
  <si>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</si>
  <si>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</si>
  <si>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</si>
  <si>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</si>
  <si>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</si>
  <si>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</si>
  <si>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</si>
  <si>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</si>
  <si>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</si>
  <si>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</si>
  <si>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</si>
  <si>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</si>
  <si>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</si>
  <si>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</si>
  <si>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</si>
  <si>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</si>
  <si>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</si>
  <si>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</si>
  <si>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</si>
  <si>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</si>
  <si>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</si>
  <si>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</si>
  <si>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</si>
  <si>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</si>
  <si>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</si>
  <si>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</si>
  <si>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</si>
  <si>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</si>
  <si>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</si>
  <si>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</si>
  <si>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</si>
  <si>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</si>
  <si>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</si>
  <si>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</si>
  <si>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</si>
  <si>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</si>
  <si>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</si>
  <si>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</si>
  <si>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</si>
  <si>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</si>
  <si>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</si>
  <si>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</si>
  <si>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</si>
  <si>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</si>
  <si>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</si>
  <si>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</si>
  <si>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</si>
  <si>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</si>
  <si>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</si>
  <si>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</si>
  <si>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</si>
  <si>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</si>
  <si>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</si>
  <si>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</si>
  <si>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</si>
  <si>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</si>
  <si>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</si>
  <si>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</si>
  <si>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</si>
  <si>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</si>
  <si>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</si>
  <si>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</si>
  <si>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</si>
  <si>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</si>
  <si>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</si>
  <si>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</si>
  <si>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</si>
  <si>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</si>
  <si>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</si>
  <si>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</si>
  <si>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</si>
  <si>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</si>
  <si>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</si>
  <si>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</si>
  <si>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</si>
  <si>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</si>
  <si>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</si>
  <si>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</si>
  <si>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</si>
  <si>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</si>
  <si>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</si>
  <si>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</si>
  <si>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</si>
  <si>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</si>
  <si>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</si>
  <si>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</si>
  <si>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</si>
  <si>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</si>
  <si>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</si>
  <si>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</si>
  <si>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</si>
  <si>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</si>
  <si>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</si>
  <si>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</si>
  <si>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</si>
  <si>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</si>
  <si>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</si>
  <si>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</si>
  <si>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</si>
  <si>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</si>
  <si>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</si>
  <si>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</si>
  <si>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</si>
  <si>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</si>
  <si>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</si>
  <si>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</si>
  <si>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</si>
  <si>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</si>
  <si>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</si>
  <si>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</si>
  <si>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</si>
  <si>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</si>
  <si>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</si>
  <si>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</si>
  <si>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</si>
  <si>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</si>
  <si>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</si>
  <si>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</si>
  <si>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</si>
  <si>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</si>
  <si>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</si>
  <si>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</si>
  <si>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</si>
  <si>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</si>
  <si>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</si>
  <si>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</si>
  <si>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</si>
  <si>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</si>
  <si>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</si>
  <si>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</si>
  <si>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</si>
  <si>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</si>
  <si>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</si>
  <si>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</si>
  <si>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</si>
  <si>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</si>
  <si>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</si>
  <si>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</si>
  <si>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</si>
  <si>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</si>
  <si>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</si>
  <si>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</si>
  <si>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</si>
  <si>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</si>
  <si>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</si>
  <si>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</si>
  <si>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</si>
  <si>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</si>
  <si>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</si>
  <si>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</si>
  <si>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</si>
  <si>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</si>
  <si>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</si>
  <si>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</si>
  <si>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</si>
  <si>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</si>
  <si>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</si>
  <si>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</si>
  <si>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</si>
  <si>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</si>
  <si>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</si>
  <si>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</si>
  <si>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</si>
  <si>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</si>
  <si>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</si>
  <si>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</si>
  <si>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</si>
  <si>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</si>
  <si>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</si>
  <si>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</si>
  <si>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</si>
  <si>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</si>
  <si>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</si>
  <si>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</si>
  <si>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</si>
  <si>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</si>
  <si>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</si>
  <si>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</si>
  <si>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</si>
  <si>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</si>
  <si>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</si>
  <si>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</si>
  <si>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</si>
  <si>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</si>
  <si>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</si>
  <si>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</si>
  <si>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</si>
  <si>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</si>
  <si>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</si>
  <si>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</si>
  <si>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</si>
  <si>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</si>
  <si>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</si>
  <si>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</si>
  <si>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</si>
  <si>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</si>
  <si>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</si>
  <si>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</si>
  <si>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</si>
  <si>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</si>
  <si>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</si>
  <si>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</si>
  <si>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</si>
  <si>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</si>
  <si>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</si>
  <si>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</si>
  <si>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</si>
  <si>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</si>
  <si>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</si>
  <si>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</si>
  <si>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</si>
  <si>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</si>
  <si>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</si>
  <si>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</si>
  <si>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</si>
  <si>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</si>
  <si>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</si>
  <si>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</si>
  <si>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</si>
  <si>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</si>
  <si>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</si>
  <si>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</si>
  <si>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</si>
  <si>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</si>
  <si>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</si>
  <si>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</si>
  <si>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</si>
  <si>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</si>
  <si>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</si>
  <si>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</si>
  <si>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</si>
  <si>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</si>
  <si>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</si>
  <si>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</si>
  <si>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</si>
  <si>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</si>
  <si>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</si>
  <si>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</si>
  <si>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</si>
  <si>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</si>
  <si>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</si>
  <si>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</si>
  <si>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</si>
  <si>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</si>
  <si>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</si>
  <si>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</si>
  <si>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</si>
  <si>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</si>
  <si>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</si>
  <si>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</si>
  <si>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</si>
  <si>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</si>
  <si>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</si>
  <si>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</si>
  <si>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</si>
  <si>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</si>
  <si>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</si>
  <si>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</si>
  <si>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</si>
  <si>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</si>
  <si>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</si>
  <si>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</si>
  <si>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</si>
  <si>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</si>
  <si>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</si>
  <si>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</si>
  <si>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</si>
  <si>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</si>
  <si>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</si>
  <si>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</si>
  <si>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</si>
  <si>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</si>
  <si>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</si>
  <si>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</si>
  <si>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</si>
  <si>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</si>
  <si>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</si>
  <si>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</si>
  <si>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</si>
  <si>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</si>
  <si>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</si>
  <si>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</si>
  <si>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</si>
  <si>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</si>
  <si>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</si>
  <si>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</si>
  <si>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</si>
  <si>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</si>
  <si>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</si>
  <si>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</si>
  <si>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</si>
  <si>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</si>
  <si>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</si>
  <si>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</si>
  <si>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</si>
  <si>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</si>
  <si>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</si>
  <si>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</si>
  <si>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</si>
  <si>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</si>
  <si>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</si>
  <si>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</si>
  <si>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</si>
  <si>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</si>
  <si>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</si>
  <si>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</si>
  <si>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</si>
  <si>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</si>
  <si>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</si>
  <si>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</si>
  <si>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</si>
  <si>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</si>
  <si>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</si>
  <si>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</si>
  <si>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</si>
  <si>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</si>
  <si>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</si>
  <si>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</si>
  <si>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</si>
  <si>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</si>
  <si>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</si>
  <si>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</si>
  <si>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</si>
  <si>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Mme Samah SLAIMI</t>
  </si>
  <si>
    <t>Poubelle commune avec rayon FLEG</t>
  </si>
  <si>
    <t>Correct</t>
  </si>
  <si>
    <t>HR 51%, correct</t>
  </si>
  <si>
    <t>T°(affichée)=3°C, T°(mesurée)=4,1°C</t>
  </si>
  <si>
    <t>La lame de la trancheuse et son support sont écaillés. Le risque de contamination entre les débris de la lame et les produits de charcuterie est accru à ce niveau</t>
  </si>
  <si>
    <t>réparer ou remplacer les poubelles</t>
  </si>
  <si>
    <t>Le lave mains de la poissonnerie était bouché.
Le lave mains de la vestiaire est à ouverture manuelle, le respect de l'hygiène des mains est difficile à ce niveau</t>
  </si>
  <si>
    <t>MEDINA JADIDA</t>
  </si>
  <si>
    <t>Directeur du magasin et Chefs des rayons</t>
  </si>
  <si>
    <t>Les systèmes à pédale des poubelles (boucherie, charcuterie et salle de repos) n'étaient pas fonctionnelles</t>
  </si>
  <si>
    <t>Température affichée +10°C</t>
  </si>
  <si>
    <t xml:space="preserve">La planche de découpe présentait des traces de moisissures, les fissures sont difficiles à nettoyer. </t>
  </si>
  <si>
    <t xml:space="preserve">Raboter les planches </t>
  </si>
  <si>
    <t xml:space="preserve">Le support de la planche de découpe au niveau du laboratoire est usée </t>
  </si>
  <si>
    <t xml:space="preserve">Remplacer le support </t>
  </si>
  <si>
    <t>Le foie de bœuf est entreposé dans un récipient sans égouttoir. Le produit baigne dans sont exsudat</t>
  </si>
  <si>
    <t xml:space="preserve">Prévoir un égouttoir </t>
  </si>
  <si>
    <t>T°(affichée)=+3,8°C, T° (mesurée)=+3°C</t>
  </si>
  <si>
    <t>T°(affichée)=5°C, T°(mesurée)=4,9°C</t>
  </si>
  <si>
    <t>La vitre du meuble frigorifique est brisée. Remplacer l'élément défaillant</t>
  </si>
  <si>
    <t>Fixer la porte du local poubelle</t>
  </si>
  <si>
    <t xml:space="preserve">Améliorer le rangement du congélateur </t>
  </si>
  <si>
    <t>Le relevé mensuel de la thermosonde n'était pas enregistré pour le mois de janvier 2018</t>
  </si>
  <si>
    <t>Les brochettes sont exposées au niveau de la chambre froide sur un support non propre.
La hotte n'était pas propre.</t>
  </si>
  <si>
    <t>L'exposition des produits finis sur des papiers aluminium est fortement déconseillée. Une réaction chimique entre les produits et les débris d'aluminium peut se produire et nuire à la santé des consommateurs.</t>
  </si>
  <si>
    <t>Les produits sont exposés à la température du magasin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</si>
</sst>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3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4" fillId="0" borderId="3" xfId="0" applyFont="1" applyFill="1" applyBorder="1" applyAlignment="1" applyProtection="1">
      <alignment vertical="center" wrapText="1"/>
      <protection locked="0"/>
    </xf>
    <xf numFmtId="0" fontId="14" fillId="0" borderId="1" xfId="0" applyFont="1" applyBorder="1" applyAlignment="1" applyProtection="1">
      <alignment vertical="center"/>
      <protection locked="0"/>
    </xf>
    <xf numFmtId="0" fontId="18" fillId="0" borderId="1" xfId="0" applyFont="1" applyBorder="1" applyAlignment="1" applyProtection="1">
      <alignment vertical="center" wrapText="1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14" fillId="2" borderId="1" xfId="1" applyFont="1" applyFill="1" applyBorder="1" applyAlignment="1" applyProtection="1">
      <alignment horizontal="left" wrapText="1"/>
    </xf>
    <xf numFmtId="0" fontId="14" fillId="2" borderId="1" xfId="1" applyFont="1" applyFill="1" applyBorder="1" applyAlignment="1" applyProtection="1">
      <alignment horizontal="left" vertical="center" wrapText="1"/>
      <protection locked="0"/>
    </xf>
    <xf numFmtId="165" fontId="8" fillId="14" borderId="1" xfId="0" applyNumberFormat="1" applyFont="1" applyFill="1" applyBorder="1" applyProtection="1"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  <xf numFmtId="9" fontId="8" fillId="16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0943360"/>
        <c:axId val="118702080"/>
      </c:barChart>
      <c:catAx>
        <c:axId val="14094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702080"/>
        <c:crosses val="autoZero"/>
        <c:auto val="1"/>
        <c:lblAlgn val="ctr"/>
        <c:lblOffset val="100"/>
        <c:noMultiLvlLbl val="0"/>
      </c:catAx>
      <c:valAx>
        <c:axId val="118702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0943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2038528"/>
        <c:axId val="141647168"/>
      </c:barChart>
      <c:catAx>
        <c:axId val="142038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647168"/>
        <c:crosses val="autoZero"/>
        <c:auto val="1"/>
        <c:lblAlgn val="ctr"/>
        <c:lblOffset val="100"/>
        <c:noMultiLvlLbl val="0"/>
      </c:catAx>
      <c:valAx>
        <c:axId val="14164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2038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2039552"/>
        <c:axId val="142181504"/>
      </c:barChart>
      <c:catAx>
        <c:axId val="14203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2181504"/>
        <c:crosses val="autoZero"/>
        <c:auto val="1"/>
        <c:lblAlgn val="ctr"/>
        <c:lblOffset val="100"/>
        <c:noMultiLvlLbl val="0"/>
      </c:catAx>
      <c:valAx>
        <c:axId val="14218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203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2040576"/>
        <c:axId val="142183232"/>
      </c:barChart>
      <c:catAx>
        <c:axId val="14204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2183232"/>
        <c:crosses val="autoZero"/>
        <c:auto val="1"/>
        <c:lblAlgn val="ctr"/>
        <c:lblOffset val="100"/>
        <c:noMultiLvlLbl val="0"/>
      </c:catAx>
      <c:valAx>
        <c:axId val="142183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2040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3790592"/>
        <c:axId val="142184960"/>
      </c:barChart>
      <c:catAx>
        <c:axId val="14379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2184960"/>
        <c:crosses val="autoZero"/>
        <c:auto val="1"/>
        <c:lblAlgn val="ctr"/>
        <c:lblOffset val="100"/>
        <c:noMultiLvlLbl val="0"/>
      </c:catAx>
      <c:valAx>
        <c:axId val="142184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3790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3791616"/>
        <c:axId val="142186688"/>
      </c:barChart>
      <c:catAx>
        <c:axId val="143791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2186688"/>
        <c:crosses val="autoZero"/>
        <c:auto val="1"/>
        <c:lblAlgn val="ctr"/>
        <c:lblOffset val="100"/>
        <c:noMultiLvlLbl val="0"/>
      </c:catAx>
      <c:valAx>
        <c:axId val="142186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3791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3793152"/>
        <c:axId val="143613952"/>
      </c:barChart>
      <c:catAx>
        <c:axId val="143793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3613952"/>
        <c:crosses val="autoZero"/>
        <c:auto val="1"/>
        <c:lblAlgn val="ctr"/>
        <c:lblOffset val="100"/>
        <c:noMultiLvlLbl val="0"/>
      </c:catAx>
      <c:valAx>
        <c:axId val="143613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3793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0.98479729729729726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4166912"/>
        <c:axId val="143615680"/>
      </c:barChart>
      <c:catAx>
        <c:axId val="14416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3615680"/>
        <c:crosses val="autoZero"/>
        <c:auto val="1"/>
        <c:lblAlgn val="ctr"/>
        <c:lblOffset val="100"/>
        <c:noMultiLvlLbl val="0"/>
      </c:catAx>
      <c:valAx>
        <c:axId val="143615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4166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0.97515726933830382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4167424"/>
        <c:axId val="143617984"/>
        <c:extLst/>
      </c:barChart>
      <c:catAx>
        <c:axId val="1441674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3617984"/>
        <c:crosses val="autoZero"/>
        <c:auto val="1"/>
        <c:lblAlgn val="ctr"/>
        <c:lblOffset val="100"/>
        <c:noMultiLvlLbl val="0"/>
      </c:catAx>
      <c:valAx>
        <c:axId val="1436179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16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44168448"/>
        <c:axId val="143619712"/>
        <c:extLst/>
      </c:barChart>
      <c:catAx>
        <c:axId val="144168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3619712"/>
        <c:crosses val="autoZero"/>
        <c:auto val="1"/>
        <c:lblAlgn val="ctr"/>
        <c:lblOffset val="100"/>
        <c:noMultiLvlLbl val="0"/>
      </c:catAx>
      <c:valAx>
        <c:axId val="143619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416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0944896"/>
        <c:axId val="118703808"/>
      </c:barChart>
      <c:catAx>
        <c:axId val="14094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703808"/>
        <c:crosses val="autoZero"/>
        <c:auto val="1"/>
        <c:lblAlgn val="ctr"/>
        <c:lblOffset val="100"/>
        <c:noMultiLvlLbl val="0"/>
      </c:catAx>
      <c:valAx>
        <c:axId val="11870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094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0.95714285714285718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0945920"/>
        <c:axId val="118705536"/>
      </c:barChart>
      <c:catAx>
        <c:axId val="14094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705536"/>
        <c:crosses val="autoZero"/>
        <c:auto val="1"/>
        <c:lblAlgn val="ctr"/>
        <c:lblOffset val="100"/>
        <c:noMultiLvlLbl val="0"/>
      </c:catAx>
      <c:valAx>
        <c:axId val="118705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094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0946944"/>
        <c:axId val="118707264"/>
      </c:barChart>
      <c:catAx>
        <c:axId val="14094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707264"/>
        <c:crosses val="autoZero"/>
        <c:auto val="1"/>
        <c:lblAlgn val="ctr"/>
        <c:lblOffset val="100"/>
        <c:noMultiLvlLbl val="0"/>
      </c:catAx>
      <c:valAx>
        <c:axId val="118707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0946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0.9242424242424242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1562368"/>
        <c:axId val="118708992"/>
      </c:barChart>
      <c:catAx>
        <c:axId val="14156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708992"/>
        <c:crosses val="autoZero"/>
        <c:auto val="1"/>
        <c:lblAlgn val="ctr"/>
        <c:lblOffset val="100"/>
        <c:noMultiLvlLbl val="0"/>
      </c:catAx>
      <c:valAx>
        <c:axId val="118708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156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0.98571428571428577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1563392"/>
        <c:axId val="141640256"/>
      </c:barChart>
      <c:catAx>
        <c:axId val="14156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640256"/>
        <c:crosses val="autoZero"/>
        <c:auto val="1"/>
        <c:lblAlgn val="ctr"/>
        <c:lblOffset val="100"/>
        <c:noMultiLvlLbl val="0"/>
      </c:catAx>
      <c:valAx>
        <c:axId val="141640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156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1564416"/>
        <c:axId val="141641984"/>
      </c:barChart>
      <c:catAx>
        <c:axId val="141564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641984"/>
        <c:crosses val="autoZero"/>
        <c:auto val="1"/>
        <c:lblAlgn val="ctr"/>
        <c:lblOffset val="100"/>
        <c:noMultiLvlLbl val="0"/>
      </c:catAx>
      <c:valAx>
        <c:axId val="141641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1564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1565440"/>
        <c:axId val="141643712"/>
      </c:barChart>
      <c:catAx>
        <c:axId val="14156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643712"/>
        <c:crosses val="autoZero"/>
        <c:auto val="1"/>
        <c:lblAlgn val="ctr"/>
        <c:lblOffset val="100"/>
        <c:noMultiLvlLbl val="0"/>
      </c:catAx>
      <c:valAx>
        <c:axId val="141643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156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6569472"/>
        <c:axId val="141645440"/>
      </c:barChart>
      <c:catAx>
        <c:axId val="8656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645440"/>
        <c:crosses val="autoZero"/>
        <c:auto val="1"/>
        <c:lblAlgn val="ctr"/>
        <c:lblOffset val="100"/>
        <c:noMultiLvlLbl val="0"/>
      </c:catAx>
      <c:valAx>
        <c:axId val="14164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6569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view="pageBreakPreview" zoomScaleSheetLayoutView="100" workbookViewId="0">
      <selection activeCell="B172" sqref="B172:C172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4" t="s">
        <v>324</v>
      </c>
      <c r="B18" s="304"/>
      <c r="C18" s="304"/>
      <c r="D18" s="305" t="s">
        <v>416</v>
      </c>
      <c r="E18" s="305"/>
      <c r="F18" s="305"/>
      <c r="G18" s="305"/>
      <c r="H18" s="305"/>
      <c r="I18" s="305"/>
      <c r="J18" s="305"/>
      <c r="K18" s="305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6" t="s">
        <v>325</v>
      </c>
      <c r="B21" s="306"/>
      <c r="C21" s="306"/>
      <c r="D21" s="306"/>
      <c r="E21" s="306"/>
      <c r="F21" s="306"/>
      <c r="G21" s="306"/>
      <c r="H21" s="306"/>
      <c r="I21" s="306"/>
      <c r="J21" s="306"/>
      <c r="K21" s="306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0" t="s">
        <v>327</v>
      </c>
      <c r="C23" s="300"/>
      <c r="D23" s="78"/>
      <c r="E23" s="78"/>
      <c r="F23" s="78"/>
      <c r="G23" s="78"/>
      <c r="H23" s="78"/>
      <c r="I23" s="78"/>
      <c r="J23" s="77" t="str">
        <f>D18</f>
        <v>MEDINA JADIDA</v>
      </c>
    </row>
    <row r="24" spans="1:11" ht="33" customHeight="1" x14ac:dyDescent="0.25">
      <c r="A24" s="86" t="s">
        <v>328</v>
      </c>
      <c r="B24" s="299">
        <f>AVERAGE('A1 Exploitation'!D549,'A1 Technique'!D199)</f>
        <v>0.97515726933830382</v>
      </c>
      <c r="C24" s="299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299">
        <f>AVERAGE('A2 Exploitation'!D549,'A2 Technique'!D199)</f>
        <v>0</v>
      </c>
      <c r="C25" s="299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299">
        <f>AVERAGE('A3 Exploitation'!D549,'A3 Technique'!D199)</f>
        <v>0</v>
      </c>
      <c r="C26" s="299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299">
        <f>AVERAGE('A4 Exploitation'!D549,'A4 Technique'!D199)</f>
        <v>0</v>
      </c>
      <c r="C27" s="299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299">
        <f>AVERAGE('A5 Exploitation'!D549,'A5 Technique'!D199)</f>
        <v>0</v>
      </c>
      <c r="C28" s="299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299">
        <f>AVERAGE('A6 Exploitation'!D549,'A6 Technique'!D199)</f>
        <v>0</v>
      </c>
      <c r="C29" s="299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0" t="s">
        <v>334</v>
      </c>
      <c r="C33" s="300"/>
      <c r="D33" s="78"/>
      <c r="E33" s="78"/>
      <c r="F33" s="78"/>
      <c r="G33" s="78"/>
      <c r="H33" s="78"/>
      <c r="I33" s="78"/>
      <c r="J33" s="77" t="str">
        <f>D18</f>
        <v>MEDINA JADIDA</v>
      </c>
    </row>
    <row r="34" spans="1:10" ht="33" customHeight="1" x14ac:dyDescent="0.25">
      <c r="A34" s="86" t="s">
        <v>328</v>
      </c>
      <c r="B34" s="299">
        <f>'A1 Exploitation'!D549</f>
        <v>0.98479729729729726</v>
      </c>
      <c r="C34" s="299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299">
        <f>'A2 Exploitation'!D549</f>
        <v>0</v>
      </c>
      <c r="C35" s="299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299">
        <f>'A3 Exploitation'!D549</f>
        <v>0</v>
      </c>
      <c r="C36" s="299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299">
        <f>'A4 Exploitation'!D549</f>
        <v>0</v>
      </c>
      <c r="C37" s="299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299">
        <f>'A5 Exploitation'!D549</f>
        <v>0</v>
      </c>
      <c r="C38" s="299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299">
        <f>'A6 Exploitation'!D549</f>
        <v>0</v>
      </c>
      <c r="C39" s="299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3" t="s">
        <v>335</v>
      </c>
      <c r="C42" s="303"/>
      <c r="D42" s="78"/>
      <c r="E42" s="78"/>
      <c r="F42" s="78"/>
      <c r="G42" s="78"/>
      <c r="H42" s="78"/>
      <c r="I42" s="78"/>
      <c r="J42" s="77" t="str">
        <f>D18</f>
        <v>MEDINA JADIDA</v>
      </c>
    </row>
    <row r="43" spans="1:10" ht="33" customHeight="1" x14ac:dyDescent="0.25">
      <c r="A43" s="86" t="s">
        <v>328</v>
      </c>
      <c r="B43" s="299">
        <f>AVERAGE('A1 Exploitation'!D547, 'A1 Technique'!D197)</f>
        <v>0.75</v>
      </c>
      <c r="C43" s="299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299" t="e">
        <f>AVERAGE('A2 Exploitation'!D547, 'A2 Technique'!D197)</f>
        <v>#DIV/0!</v>
      </c>
      <c r="C44" s="299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299" t="e">
        <f>AVERAGE('A3 Exploitation'!D547, 'A3 Technique'!D197)</f>
        <v>#DIV/0!</v>
      </c>
      <c r="C45" s="299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299" t="e">
        <f>AVERAGE('A4 Exploitation'!D547, 'A4 Technique'!D197)</f>
        <v>#DIV/0!</v>
      </c>
      <c r="C46" s="299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299" t="e">
        <f>AVERAGE('A5 Exploitation'!D547, 'A5 Technique'!D197)</f>
        <v>#DIV/0!</v>
      </c>
      <c r="C47" s="299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299" t="e">
        <f>AVERAGE('A6 Exploitation'!D547, 'A6 Technique'!D197)</f>
        <v>#DIV/0!</v>
      </c>
      <c r="C48" s="299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0" t="s">
        <v>336</v>
      </c>
      <c r="C51" s="300"/>
      <c r="D51" s="78"/>
      <c r="E51" s="78"/>
      <c r="F51" s="78"/>
      <c r="G51" s="78"/>
      <c r="H51" s="78"/>
      <c r="I51" s="78"/>
      <c r="J51" s="77" t="str">
        <f>D18</f>
        <v>MEDINA JADIDA</v>
      </c>
    </row>
    <row r="52" spans="1:10" ht="33" customHeight="1" x14ac:dyDescent="0.25">
      <c r="A52" s="86" t="s">
        <v>328</v>
      </c>
      <c r="B52" s="302">
        <f>'A1 Exploitation'!D46</f>
        <v>1</v>
      </c>
      <c r="C52" s="302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2">
        <f>'A2 Exploitation'!D46</f>
        <v>0</v>
      </c>
      <c r="C53" s="302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2">
        <f>'A3 Exploitation'!D46</f>
        <v>0</v>
      </c>
      <c r="C54" s="302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2">
        <f>'A4 Exploitation'!D46</f>
        <v>0</v>
      </c>
      <c r="C55" s="302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2">
        <f>'A5 Exploitation'!D46</f>
        <v>0</v>
      </c>
      <c r="C56" s="302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2">
        <f>'A6 Exploitation'!D46</f>
        <v>0</v>
      </c>
      <c r="C57" s="302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0" t="s">
        <v>337</v>
      </c>
      <c r="C60" s="300"/>
      <c r="D60" s="78"/>
      <c r="E60" s="78"/>
      <c r="F60" s="78"/>
      <c r="G60" s="78"/>
      <c r="H60" s="78"/>
      <c r="I60" s="78"/>
      <c r="J60" s="77" t="str">
        <f>D18</f>
        <v>MEDINA JADIDA</v>
      </c>
    </row>
    <row r="61" spans="1:10" ht="33" customHeight="1" x14ac:dyDescent="0.25">
      <c r="A61" s="86" t="s">
        <v>328</v>
      </c>
      <c r="B61" s="299">
        <f>'A1 Exploitation'!D103</f>
        <v>1</v>
      </c>
      <c r="C61" s="299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299">
        <f>'A2 Exploitation'!D103</f>
        <v>0</v>
      </c>
      <c r="C62" s="299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299">
        <f>'A3 Exploitation'!D103</f>
        <v>0</v>
      </c>
      <c r="C63" s="299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299">
        <f>'A4 Exploitation'!D103</f>
        <v>0</v>
      </c>
      <c r="C64" s="299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299">
        <f>'A5 Exploitation'!D103</f>
        <v>0</v>
      </c>
      <c r="C65" s="299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299">
        <f>'A6 Exploitation'!D103</f>
        <v>0</v>
      </c>
      <c r="C66" s="299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0" t="s">
        <v>338</v>
      </c>
      <c r="C69" s="300"/>
      <c r="D69" s="78"/>
      <c r="E69" s="78"/>
      <c r="F69" s="78"/>
      <c r="G69" s="78"/>
      <c r="H69" s="78"/>
      <c r="I69" s="78"/>
      <c r="J69" s="77" t="str">
        <f>D18</f>
        <v>MEDINA JADIDA</v>
      </c>
    </row>
    <row r="70" spans="1:10" ht="33" customHeight="1" x14ac:dyDescent="0.25">
      <c r="A70" s="86" t="s">
        <v>328</v>
      </c>
      <c r="B70" s="299">
        <f>'A1 Exploitation'!D158</f>
        <v>0.95714285714285718</v>
      </c>
      <c r="C70" s="299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299">
        <f>'A2 Exploitation'!D158</f>
        <v>0</v>
      </c>
      <c r="C71" s="299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299">
        <f>'A3 Exploitation'!D158</f>
        <v>0</v>
      </c>
      <c r="C72" s="299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299">
        <f>'A4 Exploitation'!D158</f>
        <v>0</v>
      </c>
      <c r="C73" s="299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299">
        <f>'A5 Exploitation'!D158</f>
        <v>0</v>
      </c>
      <c r="C74" s="299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299">
        <f>'A6 Exploitation'!D158</f>
        <v>0</v>
      </c>
      <c r="C75" s="299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0" t="s">
        <v>339</v>
      </c>
      <c r="C78" s="300"/>
      <c r="D78" s="78"/>
      <c r="E78" s="78"/>
      <c r="F78" s="78"/>
      <c r="G78" s="78"/>
      <c r="H78" s="78"/>
      <c r="I78" s="78"/>
      <c r="J78" s="77" t="str">
        <f>D18</f>
        <v>MEDINA JADIDA</v>
      </c>
    </row>
    <row r="79" spans="1:10" ht="33" customHeight="1" x14ac:dyDescent="0.25">
      <c r="A79" s="86" t="s">
        <v>328</v>
      </c>
      <c r="B79" s="299">
        <f>'A1 Exploitation'!D205</f>
        <v>1</v>
      </c>
      <c r="C79" s="299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299">
        <f>'A2 Exploitation'!D205</f>
        <v>0</v>
      </c>
      <c r="C80" s="299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299">
        <f>'A3 Exploitation'!D205</f>
        <v>0</v>
      </c>
      <c r="C81" s="299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299">
        <f>'A4 Exploitation'!D205</f>
        <v>0</v>
      </c>
      <c r="C82" s="299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299">
        <f>'A5 Exploitation'!D205</f>
        <v>0</v>
      </c>
      <c r="C83" s="299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299">
        <f>'A6 Exploitation'!D205</f>
        <v>0</v>
      </c>
      <c r="C84" s="299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0" t="s">
        <v>340</v>
      </c>
      <c r="C87" s="300"/>
      <c r="D87" s="78"/>
      <c r="E87" s="78"/>
      <c r="F87" s="78"/>
      <c r="G87" s="78"/>
      <c r="H87" s="78"/>
      <c r="I87" s="78"/>
      <c r="J87" s="77" t="str">
        <f>D18</f>
        <v>MEDINA JADIDA</v>
      </c>
    </row>
    <row r="88" spans="1:10" ht="33" customHeight="1" x14ac:dyDescent="0.25">
      <c r="A88" s="86" t="s">
        <v>328</v>
      </c>
      <c r="B88" s="299">
        <f>'A1 Exploitation'!D266</f>
        <v>0.9242424242424242</v>
      </c>
      <c r="C88" s="299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299">
        <f>'A2 Exploitation'!D266</f>
        <v>0</v>
      </c>
      <c r="C89" s="299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299">
        <f>'A3 Exploitation'!D266</f>
        <v>0</v>
      </c>
      <c r="C90" s="299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299">
        <f>'A4 Exploitation'!D266</f>
        <v>0</v>
      </c>
      <c r="C91" s="299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299">
        <f>'A5 Exploitation'!D266</f>
        <v>0</v>
      </c>
      <c r="C92" s="299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299">
        <f>'A6 Exploitation'!D266</f>
        <v>0</v>
      </c>
      <c r="C93" s="299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0" t="s">
        <v>341</v>
      </c>
      <c r="C96" s="300"/>
      <c r="D96" s="78"/>
      <c r="E96" s="78"/>
      <c r="F96" s="78"/>
      <c r="G96" s="78"/>
      <c r="H96" s="78"/>
      <c r="I96" s="78"/>
      <c r="J96" s="77" t="str">
        <f>D18</f>
        <v>MEDINA JADIDA</v>
      </c>
    </row>
    <row r="97" spans="1:10" ht="33" customHeight="1" x14ac:dyDescent="0.25">
      <c r="A97" s="86" t="s">
        <v>328</v>
      </c>
      <c r="B97" s="299">
        <f>'A1 Exploitation'!D318</f>
        <v>0.98571428571428577</v>
      </c>
      <c r="C97" s="299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299">
        <f>'A2 Exploitation'!D318</f>
        <v>0</v>
      </c>
      <c r="C98" s="299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299">
        <f>'A3 Exploitation'!D318</f>
        <v>0</v>
      </c>
      <c r="C99" s="299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299">
        <f>'A4 Exploitation'!D318</f>
        <v>0</v>
      </c>
      <c r="C100" s="299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299">
        <f>'A5 Exploitation'!D318</f>
        <v>0</v>
      </c>
      <c r="C101" s="299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299">
        <f>'A6 Exploitation'!D318</f>
        <v>0</v>
      </c>
      <c r="C102" s="299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0" t="s">
        <v>342</v>
      </c>
      <c r="C105" s="300"/>
      <c r="D105" s="78"/>
      <c r="E105" s="78"/>
      <c r="F105" s="78"/>
      <c r="G105" s="78"/>
      <c r="H105" s="78"/>
      <c r="I105" s="78"/>
      <c r="J105" s="77" t="str">
        <f>D18</f>
        <v>MEDINA JADIDA</v>
      </c>
    </row>
    <row r="106" spans="1:10" ht="33" customHeight="1" x14ac:dyDescent="0.25">
      <c r="A106" s="86" t="s">
        <v>328</v>
      </c>
      <c r="B106" s="299">
        <f>'A1 Exploitation'!D358</f>
        <v>1</v>
      </c>
      <c r="C106" s="299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299">
        <f>'A2 Exploitation'!D358</f>
        <v>0</v>
      </c>
      <c r="C107" s="299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299">
        <f>'A3 Exploitation'!D358</f>
        <v>0</v>
      </c>
      <c r="C108" s="299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299">
        <f>'A4 Exploitation'!D358</f>
        <v>0</v>
      </c>
      <c r="C109" s="299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299">
        <f>'A5 Exploitation'!D358</f>
        <v>0</v>
      </c>
      <c r="C110" s="299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299">
        <f>'A6 Exploitation'!D358</f>
        <v>0</v>
      </c>
      <c r="C111" s="299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0" t="s">
        <v>343</v>
      </c>
      <c r="C114" s="300"/>
      <c r="D114" s="78"/>
      <c r="E114" s="78"/>
      <c r="F114" s="78"/>
      <c r="G114" s="78"/>
      <c r="H114" s="78"/>
      <c r="I114" s="78"/>
      <c r="J114" s="77" t="str">
        <f>D18</f>
        <v>MEDINA JADIDA</v>
      </c>
    </row>
    <row r="115" spans="1:10" ht="33" customHeight="1" x14ac:dyDescent="0.25">
      <c r="A115" s="86" t="s">
        <v>328</v>
      </c>
      <c r="B115" s="299">
        <f>'A1 Exploitation'!D391</f>
        <v>1</v>
      </c>
      <c r="C115" s="299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299">
        <f>'A2 Exploitation'!D391</f>
        <v>0</v>
      </c>
      <c r="C116" s="299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299">
        <f>'A3 Exploitation'!D391</f>
        <v>0</v>
      </c>
      <c r="C117" s="299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299">
        <f>'A4 Exploitation'!D391</f>
        <v>0</v>
      </c>
      <c r="C118" s="299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299">
        <f>'A5 Exploitation'!D391</f>
        <v>0</v>
      </c>
      <c r="C119" s="299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299">
        <f>'A6 Exploitation'!D391</f>
        <v>0</v>
      </c>
      <c r="C120" s="299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0" t="s">
        <v>344</v>
      </c>
      <c r="C123" s="300"/>
      <c r="D123" s="78"/>
      <c r="E123" s="78"/>
      <c r="F123" s="78"/>
      <c r="G123" s="78"/>
      <c r="H123" s="78"/>
      <c r="I123" s="78"/>
      <c r="J123" s="77" t="str">
        <f>D18</f>
        <v>MEDINA JADIDA</v>
      </c>
    </row>
    <row r="124" spans="1:10" ht="33" customHeight="1" x14ac:dyDescent="0.25">
      <c r="A124" s="86" t="s">
        <v>328</v>
      </c>
      <c r="B124" s="299">
        <f>'A1 Exploitation'!D444</f>
        <v>1</v>
      </c>
      <c r="C124" s="299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299">
        <f>'A2 Exploitation'!D444</f>
        <v>0</v>
      </c>
      <c r="C125" s="299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299">
        <f>'A3 Exploitation'!D444</f>
        <v>0</v>
      </c>
      <c r="C126" s="299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299">
        <f>'A4 Exploitation'!D444</f>
        <v>0</v>
      </c>
      <c r="C127" s="299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299">
        <f>'A5 Exploitation'!D444</f>
        <v>0</v>
      </c>
      <c r="C128" s="299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299">
        <f>'A6 Exploitation'!D444</f>
        <v>0</v>
      </c>
      <c r="C129" s="299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0" t="s">
        <v>345</v>
      </c>
      <c r="C132" s="300"/>
      <c r="D132" s="78"/>
      <c r="E132" s="78"/>
      <c r="F132" s="78"/>
      <c r="G132" s="78"/>
      <c r="H132" s="78"/>
      <c r="I132" s="78"/>
      <c r="J132" s="77" t="str">
        <f>D18</f>
        <v>MEDINA JADIDA</v>
      </c>
    </row>
    <row r="133" spans="1:10" ht="33" customHeight="1" x14ac:dyDescent="0.25">
      <c r="A133" s="86" t="s">
        <v>328</v>
      </c>
      <c r="B133" s="299">
        <f>'A1 Exploitation'!D481</f>
        <v>1</v>
      </c>
      <c r="C133" s="299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299">
        <f>'A2 Exploitation'!D481</f>
        <v>0</v>
      </c>
      <c r="C134" s="299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299">
        <f>'A3 Exploitation'!D481</f>
        <v>0</v>
      </c>
      <c r="C135" s="299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299">
        <f>'A4 Exploitation'!D481</f>
        <v>0</v>
      </c>
      <c r="C136" s="299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299">
        <f>'A5 Exploitation'!D481</f>
        <v>0</v>
      </c>
      <c r="C137" s="299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299">
        <f>'A6 Exploitation'!D481</f>
        <v>0</v>
      </c>
      <c r="C138" s="299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0" t="s">
        <v>346</v>
      </c>
      <c r="C141" s="300"/>
      <c r="D141" s="78"/>
      <c r="E141" s="78"/>
      <c r="F141" s="78"/>
      <c r="G141" s="78"/>
      <c r="H141" s="78"/>
      <c r="I141" s="78"/>
      <c r="J141" s="77" t="str">
        <f>D18</f>
        <v>MEDINA JADIDA</v>
      </c>
    </row>
    <row r="142" spans="1:10" ht="33" customHeight="1" x14ac:dyDescent="0.25">
      <c r="A142" s="86" t="s">
        <v>328</v>
      </c>
      <c r="B142" s="299">
        <f>'A1 Exploitation'!D503</f>
        <v>1</v>
      </c>
      <c r="C142" s="299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299">
        <f>'A2 Exploitation'!D503</f>
        <v>0</v>
      </c>
      <c r="C143" s="299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299">
        <f>'A3 Exploitation'!D503</f>
        <v>0</v>
      </c>
      <c r="C144" s="299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299">
        <f>'A4 Exploitation'!D503</f>
        <v>0</v>
      </c>
      <c r="C145" s="299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299">
        <f>'A5 Exploitation'!D503</f>
        <v>0</v>
      </c>
      <c r="C146" s="299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299">
        <f>'A6 Exploitation'!D503</f>
        <v>0</v>
      </c>
      <c r="C147" s="299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0" t="s">
        <v>347</v>
      </c>
      <c r="C150" s="300"/>
      <c r="D150" s="78"/>
      <c r="E150" s="78"/>
      <c r="F150" s="78"/>
      <c r="G150" s="78"/>
      <c r="H150" s="78"/>
      <c r="I150" s="78"/>
      <c r="J150" s="77" t="str">
        <f>D18</f>
        <v>MEDINA JADIDA</v>
      </c>
    </row>
    <row r="151" spans="1:10" ht="33" customHeight="1" x14ac:dyDescent="0.25">
      <c r="A151" s="86" t="s">
        <v>328</v>
      </c>
      <c r="B151" s="299">
        <f>'A1 Exploitation'!D514</f>
        <v>1</v>
      </c>
      <c r="C151" s="299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299">
        <f>'A2 Exploitation'!D514</f>
        <v>0</v>
      </c>
      <c r="C152" s="299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299">
        <f>'A3 Exploitation'!D514</f>
        <v>0</v>
      </c>
      <c r="C153" s="299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299">
        <f>'A4 Exploitation'!D514</f>
        <v>0</v>
      </c>
      <c r="C154" s="299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299">
        <f>'A5 Exploitation'!D514</f>
        <v>0</v>
      </c>
      <c r="C155" s="299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299">
        <f>'A6 Exploitation'!D514</f>
        <v>0</v>
      </c>
      <c r="C156" s="299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1"/>
      <c r="C159" s="301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0" t="s">
        <v>348</v>
      </c>
      <c r="C160" s="300"/>
      <c r="D160" s="78"/>
      <c r="E160" s="78"/>
      <c r="F160" s="78"/>
      <c r="G160" s="78"/>
      <c r="H160" s="78"/>
      <c r="I160" s="78"/>
      <c r="J160" s="77" t="str">
        <f>D18</f>
        <v>MEDINA JADIDA</v>
      </c>
    </row>
    <row r="161" spans="1:10" ht="33" customHeight="1" x14ac:dyDescent="0.25">
      <c r="A161" s="86" t="s">
        <v>328</v>
      </c>
      <c r="B161" s="299">
        <f>'A1 Exploitation'!D534</f>
        <v>1</v>
      </c>
      <c r="C161" s="299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299">
        <f>'A2 Exploitation'!D534</f>
        <v>0</v>
      </c>
      <c r="C162" s="299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299">
        <f>'A3 Exploitation'!D534</f>
        <v>0</v>
      </c>
      <c r="C163" s="299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299">
        <f>'A4 Exploitation'!D534</f>
        <v>0</v>
      </c>
      <c r="C164" s="299"/>
    </row>
    <row r="165" spans="1:10" ht="33" customHeight="1" x14ac:dyDescent="0.25">
      <c r="A165" s="85" t="s">
        <v>332</v>
      </c>
      <c r="B165" s="299">
        <f>'A5 Exploitation'!D534</f>
        <v>0</v>
      </c>
      <c r="C165" s="299"/>
    </row>
    <row r="166" spans="1:10" ht="18" x14ac:dyDescent="0.25">
      <c r="A166" s="85" t="s">
        <v>333</v>
      </c>
      <c r="B166" s="299">
        <f>'A6 Exploitation'!D534</f>
        <v>0</v>
      </c>
      <c r="C166" s="299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0" t="s">
        <v>349</v>
      </c>
      <c r="C169" s="300"/>
      <c r="J169" s="77" t="str">
        <f>D18</f>
        <v>MEDINA JADIDA</v>
      </c>
    </row>
    <row r="170" spans="1:10" ht="33" customHeight="1" x14ac:dyDescent="0.25">
      <c r="A170" s="86" t="s">
        <v>328</v>
      </c>
      <c r="B170" s="299">
        <f>'A1 Exploitation'!D545</f>
        <v>1</v>
      </c>
      <c r="C170" s="299"/>
    </row>
    <row r="171" spans="1:10" ht="33" customHeight="1" x14ac:dyDescent="0.25">
      <c r="A171" s="85" t="s">
        <v>329</v>
      </c>
      <c r="B171" s="299">
        <f>'A2 Exploitation'!D545</f>
        <v>0</v>
      </c>
      <c r="C171" s="299"/>
    </row>
    <row r="172" spans="1:10" ht="33" customHeight="1" x14ac:dyDescent="0.25">
      <c r="A172" s="86" t="s">
        <v>330</v>
      </c>
      <c r="B172" s="299">
        <f>'A3 Exploitation'!D545</f>
        <v>0</v>
      </c>
      <c r="C172" s="299"/>
    </row>
    <row r="173" spans="1:10" ht="33" customHeight="1" x14ac:dyDescent="0.25">
      <c r="A173" s="86" t="s">
        <v>331</v>
      </c>
      <c r="B173" s="299">
        <f>'A4 Exploitation'!D545</f>
        <v>0</v>
      </c>
      <c r="C173" s="299"/>
    </row>
    <row r="174" spans="1:10" ht="33" customHeight="1" x14ac:dyDescent="0.25">
      <c r="A174" s="85" t="s">
        <v>332</v>
      </c>
      <c r="B174" s="299">
        <f>'A5 Exploitation'!D545</f>
        <v>0</v>
      </c>
      <c r="C174" s="299"/>
    </row>
    <row r="175" spans="1:10" ht="18" x14ac:dyDescent="0.25">
      <c r="A175" s="85" t="s">
        <v>333</v>
      </c>
      <c r="B175" s="299">
        <f>'A6 Exploitation'!D545</f>
        <v>0</v>
      </c>
      <c r="C175" s="299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0" t="s">
        <v>350</v>
      </c>
      <c r="C178" s="300"/>
      <c r="J178" s="77" t="str">
        <f>D18</f>
        <v>MEDINA JADIDA</v>
      </c>
    </row>
    <row r="179" spans="1:10" ht="33" customHeight="1" x14ac:dyDescent="0.25">
      <c r="A179" s="86" t="s">
        <v>328</v>
      </c>
      <c r="B179" s="299">
        <f>'A1 Technique'!D199</f>
        <v>0.96551724137931039</v>
      </c>
      <c r="C179" s="299"/>
    </row>
    <row r="180" spans="1:10" ht="33" customHeight="1" x14ac:dyDescent="0.25">
      <c r="A180" s="85" t="s">
        <v>329</v>
      </c>
      <c r="B180" s="299">
        <f>'A2 Technique'!D199</f>
        <v>0</v>
      </c>
      <c r="C180" s="299"/>
    </row>
    <row r="181" spans="1:10" ht="33" customHeight="1" x14ac:dyDescent="0.25">
      <c r="A181" s="86" t="s">
        <v>330</v>
      </c>
      <c r="B181" s="299">
        <f>'A3 Technique'!D199</f>
        <v>0</v>
      </c>
      <c r="C181" s="299"/>
    </row>
    <row r="182" spans="1:10" ht="33" customHeight="1" x14ac:dyDescent="0.25">
      <c r="A182" s="86" t="s">
        <v>331</v>
      </c>
      <c r="B182" s="299">
        <f>'A4 Technique'!D199</f>
        <v>0</v>
      </c>
      <c r="C182" s="299"/>
    </row>
    <row r="183" spans="1:10" ht="33" customHeight="1" x14ac:dyDescent="0.25">
      <c r="A183" s="85" t="s">
        <v>332</v>
      </c>
      <c r="B183" s="299">
        <f>'A5 Technique'!D199</f>
        <v>0</v>
      </c>
      <c r="C183" s="299"/>
    </row>
    <row r="184" spans="1:10" ht="18" x14ac:dyDescent="0.25">
      <c r="A184" s="85" t="s">
        <v>333</v>
      </c>
      <c r="B184" s="299">
        <f>'A6 Technique'!D199</f>
        <v>0</v>
      </c>
      <c r="C184" s="29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MEDINA JADIDA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/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/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/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ht="16.5" customHeight="1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ht="16.5" customHeight="1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ht="16.5" customHeight="1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ht="16.5" customHeight="1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ht="16.5" customHeigh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ht="16.5" customHeight="1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ht="16.5" customHeight="1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ht="16.5" customHeight="1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ht="16.5" customHeight="1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ht="16.5" customHeight="1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ht="16.5" customHeight="1" x14ac:dyDescent="0.3">
      <c r="A508" s="307"/>
      <c r="B508" s="41" t="s">
        <v>34</v>
      </c>
      <c r="C508" s="41" t="s">
        <v>33</v>
      </c>
      <c r="D508" s="308"/>
      <c r="E508" s="309"/>
      <c r="F508" s="30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ht="16.5" customHeight="1" x14ac:dyDescent="0.3">
      <c r="A519" s="307"/>
      <c r="B519" s="41" t="s">
        <v>34</v>
      </c>
      <c r="C519" s="41" t="s">
        <v>33</v>
      </c>
      <c r="D519" s="308"/>
      <c r="E519" s="309"/>
      <c r="F519" s="30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ht="16.5" customHeight="1" x14ac:dyDescent="0.3">
      <c r="A539" s="307"/>
      <c r="B539" s="41" t="s">
        <v>34</v>
      </c>
      <c r="C539" s="41" t="s">
        <v>33</v>
      </c>
      <c r="D539" s="308"/>
      <c r="E539" s="309"/>
      <c r="F539" s="30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9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9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9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9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str">
        <f>'A5 Exploitation'!A8:F8</f>
        <v>MEDINA JADIDA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>
        <f>'A5 Exploitation'!B9:F9</f>
        <v>0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>
        <f>'A5 Exploitation'!B10:F10</f>
        <v>0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'A5 Exploitation'!B11:F11</f>
        <v>0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258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57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57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57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57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57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57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57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57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258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57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57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57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351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A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A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MEDINA JADIDA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/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/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/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ht="16.5" customHeight="1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ht="16.5" customHeight="1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ht="16.5" customHeight="1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ht="16.5" customHeight="1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ht="16.5" customHeigh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ht="16.5" customHeight="1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ht="16.5" customHeight="1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ht="16.5" customHeight="1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ht="16.5" customHeight="1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ht="16.5" customHeight="1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ht="16.5" customHeight="1" x14ac:dyDescent="0.3">
      <c r="A508" s="307"/>
      <c r="B508" s="41" t="s">
        <v>34</v>
      </c>
      <c r="C508" s="41" t="s">
        <v>33</v>
      </c>
      <c r="D508" s="308"/>
      <c r="E508" s="309"/>
      <c r="F508" s="30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ht="16.5" customHeight="1" x14ac:dyDescent="0.3">
      <c r="A519" s="307"/>
      <c r="B519" s="41" t="s">
        <v>34</v>
      </c>
      <c r="C519" s="41" t="s">
        <v>33</v>
      </c>
      <c r="D519" s="308"/>
      <c r="E519" s="309"/>
      <c r="F519" s="30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ht="16.5" customHeight="1" x14ac:dyDescent="0.3">
      <c r="A539" s="307"/>
      <c r="B539" s="41" t="s">
        <v>34</v>
      </c>
      <c r="C539" s="41" t="s">
        <v>33</v>
      </c>
      <c r="D539" s="308"/>
      <c r="E539" s="309"/>
      <c r="F539" s="30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B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B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B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B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str">
        <f>'A6 Exploitation'!A8:F8</f>
        <v>MEDINA JADIDA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>
        <f>'A6 Exploitation'!B9:F9</f>
        <v>0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>
        <f>'A6 Exploitation'!B10:F10</f>
        <v>0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'A6 Exploitation'!B11:F11</f>
        <v>0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258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57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57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57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57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57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57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57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57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258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57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57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57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352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C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C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549"/>
  <sheetViews>
    <sheetView view="pageBreakPreview" zoomScaleSheetLayoutView="100" workbookViewId="0">
      <selection activeCell="E3" sqref="E3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MEDINA JADIDA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 t="s">
        <v>408</v>
      </c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 t="s">
        <v>417</v>
      </c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>
        <v>43159</v>
      </c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0.98479729729729726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43159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43159</v>
      </c>
      <c r="B49" s="124"/>
      <c r="C49" s="135"/>
      <c r="D49" s="124"/>
    </row>
    <row r="50" spans="1:7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30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43159</v>
      </c>
      <c r="B106" s="124"/>
      <c r="C106" s="135"/>
      <c r="D106" s="124"/>
    </row>
    <row r="107" spans="1:7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1</v>
      </c>
      <c r="C110" s="130"/>
      <c r="D110" s="95" t="s">
        <v>430</v>
      </c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13</v>
      </c>
    </row>
    <row r="118" spans="1:6" x14ac:dyDescent="0.3">
      <c r="A118" s="5" t="s">
        <v>35</v>
      </c>
      <c r="B118" s="132"/>
      <c r="C118" s="133"/>
      <c r="D118" s="134">
        <f>D117/(COUNT(B110:C116)*2)</f>
        <v>0.9285714285714286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ht="49.5" x14ac:dyDescent="0.3">
      <c r="A121" s="4" t="s">
        <v>252</v>
      </c>
      <c r="B121" s="130">
        <v>1</v>
      </c>
      <c r="C121" s="130"/>
      <c r="D121" s="113" t="s">
        <v>432</v>
      </c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ht="82.5" x14ac:dyDescent="0.3">
      <c r="A124" s="4" t="s">
        <v>59</v>
      </c>
      <c r="B124" s="130">
        <v>1</v>
      </c>
      <c r="C124" s="130"/>
      <c r="D124" s="157" t="s">
        <v>433</v>
      </c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x14ac:dyDescent="0.3">
      <c r="A129" s="238" t="s">
        <v>387</v>
      </c>
      <c r="B129" s="130">
        <v>2</v>
      </c>
      <c r="C129" s="291" t="str">
        <f>IF(B129=0, -5, "0")</f>
        <v>0</v>
      </c>
      <c r="D129" s="23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92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0.95714285714285718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43159</v>
      </c>
      <c r="B161" s="124"/>
      <c r="C161" s="135"/>
      <c r="D161" s="127"/>
    </row>
    <row r="162" spans="1:7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x14ac:dyDescent="0.3">
      <c r="A197" s="70" t="s">
        <v>386</v>
      </c>
      <c r="B197" s="130">
        <v>2</v>
      </c>
      <c r="C197" s="131"/>
      <c r="D197" s="23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43159</v>
      </c>
      <c r="B208" s="124"/>
      <c r="C208" s="135"/>
      <c r="D208" s="124"/>
    </row>
    <row r="209" spans="1:7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49.5" x14ac:dyDescent="0.3">
      <c r="A218" s="10" t="s">
        <v>142</v>
      </c>
      <c r="B218" s="130">
        <v>0</v>
      </c>
      <c r="C218" s="130"/>
      <c r="D218" s="138" t="s">
        <v>424</v>
      </c>
      <c r="E218" s="295" t="s">
        <v>425</v>
      </c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18</v>
      </c>
    </row>
    <row r="223" spans="1:7" x14ac:dyDescent="0.3">
      <c r="A223" s="5" t="s">
        <v>35</v>
      </c>
      <c r="B223" s="132"/>
      <c r="C223" s="133"/>
      <c r="D223" s="134">
        <f>D222/(COUNT(B212:C221)*2)</f>
        <v>0.9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49.5" x14ac:dyDescent="0.3">
      <c r="A228" s="4" t="s">
        <v>173</v>
      </c>
      <c r="B228" s="130">
        <v>0</v>
      </c>
      <c r="C228" s="136"/>
      <c r="D228" s="113" t="s">
        <v>420</v>
      </c>
      <c r="E228" s="295" t="s">
        <v>421</v>
      </c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34</v>
      </c>
    </row>
    <row r="245" spans="1:7" x14ac:dyDescent="0.3">
      <c r="A245" s="5" t="s">
        <v>35</v>
      </c>
      <c r="B245" s="132"/>
      <c r="C245" s="133"/>
      <c r="D245" s="134">
        <f>D244/(COUNT(B226:C243)*2)</f>
        <v>0.94444444444444442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1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9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61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0.9242424242424242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43159</v>
      </c>
      <c r="B269" s="124"/>
      <c r="C269" s="135"/>
      <c r="D269" s="124"/>
      <c r="F269" s="206"/>
      <c r="G269" s="214"/>
    </row>
    <row r="270" spans="1:7" s="16" customForma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23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ht="33" x14ac:dyDescent="0.3">
      <c r="A312" s="219" t="s">
        <v>392</v>
      </c>
      <c r="B312" s="130">
        <v>1</v>
      </c>
      <c r="C312" s="213"/>
      <c r="D312" s="165" t="s">
        <v>431</v>
      </c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45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0.97826086956521741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0.98571428571428577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43159</v>
      </c>
      <c r="B321" s="124"/>
      <c r="C321" s="135"/>
      <c r="D321" s="127"/>
    </row>
    <row r="322" spans="1:7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43159</v>
      </c>
      <c r="B361" s="124"/>
      <c r="C361" s="135"/>
      <c r="D361" s="124"/>
    </row>
    <row r="362" spans="1:7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43159</v>
      </c>
      <c r="B394" s="124"/>
      <c r="C394" s="135"/>
      <c r="D394" s="127"/>
      <c r="G394" s="127"/>
    </row>
    <row r="395" spans="1:7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123"/>
      <c r="E404" s="123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23"/>
      <c r="E410" s="95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43159</v>
      </c>
      <c r="B447" s="124"/>
      <c r="C447" s="135"/>
      <c r="D447" s="124"/>
    </row>
    <row r="448" spans="1:7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236" t="s">
        <v>434</v>
      </c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 t="s">
        <v>409</v>
      </c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26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43159</v>
      </c>
      <c r="B484" s="124"/>
      <c r="C484" s="135"/>
      <c r="D484" s="124"/>
    </row>
    <row r="485" spans="1:7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43159</v>
      </c>
      <c r="B506" s="124"/>
      <c r="C506" s="135"/>
      <c r="D506" s="124"/>
    </row>
    <row r="507" spans="1:7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x14ac:dyDescent="0.3">
      <c r="A508" s="307"/>
      <c r="B508" s="41" t="s">
        <v>34</v>
      </c>
      <c r="C508" s="41" t="s">
        <v>33</v>
      </c>
      <c r="D508" s="308"/>
      <c r="E508" s="309"/>
      <c r="F508" s="309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43159</v>
      </c>
      <c r="B517" s="124"/>
      <c r="C517" s="135"/>
      <c r="D517" s="124"/>
    </row>
    <row r="518" spans="1:7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x14ac:dyDescent="0.3">
      <c r="A519" s="307"/>
      <c r="B519" s="41" t="s">
        <v>34</v>
      </c>
      <c r="C519" s="41" t="s">
        <v>33</v>
      </c>
      <c r="D519" s="308"/>
      <c r="E519" s="309"/>
      <c r="F519" s="309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 t="s">
        <v>410</v>
      </c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43159</v>
      </c>
      <c r="B537" s="124"/>
      <c r="C537" s="135"/>
      <c r="D537" s="124"/>
      <c r="G537" s="127"/>
    </row>
    <row r="538" spans="1:7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x14ac:dyDescent="0.3">
      <c r="A539" s="307"/>
      <c r="B539" s="41" t="s">
        <v>34</v>
      </c>
      <c r="C539" s="41" t="s">
        <v>33</v>
      </c>
      <c r="D539" s="308"/>
      <c r="E539" s="309"/>
      <c r="F539" s="309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583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0.98479729729729726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1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1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100-000003000000}"/>
  </dataValidations>
  <pageMargins left="0.7" right="0.7" top="0.75" bottom="0.75" header="0.3" footer="0.3"/>
  <pageSetup paperSize="9" scale="40" orientation="portrait" r:id="rId1"/>
  <rowBreaks count="5" manualBreakCount="5">
    <brk id="85" max="6" man="1"/>
    <brk id="174" max="6" man="1"/>
    <brk id="267" max="6" man="1"/>
    <brk id="359" max="6" man="1"/>
    <brk id="4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9"/>
  <sheetViews>
    <sheetView tabSelected="1" view="pageBreakPreview" zoomScaleNormal="90" zoomScaleSheetLayoutView="100" workbookViewId="0">
      <selection activeCell="D3" sqref="D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str">
        <f>'A1 Exploitation'!A8:F8</f>
        <v>MEDINA JADIDA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 t="str">
        <f>'A1 Exploitation'!B9:F9</f>
        <v>Mme Samah SLAIMI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 t="str">
        <f>'A1 Exploitation'!B10:F10</f>
        <v>Directeur du magasin et Chefs des rayons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'A1 Exploitation'!B11:F11</f>
        <v>43159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0.96551724137931039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250">
        <f>SUM(B17:C21)</f>
        <v>10</v>
      </c>
    </row>
    <row r="23" spans="1:7" x14ac:dyDescent="0.3">
      <c r="A23" s="333" t="s">
        <v>295</v>
      </c>
      <c r="B23" s="334"/>
      <c r="C23" s="335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48">
        <f>SUM(B26:C32)</f>
        <v>14</v>
      </c>
    </row>
    <row r="34" spans="1:7" x14ac:dyDescent="0.3">
      <c r="A34" s="333" t="s">
        <v>295</v>
      </c>
      <c r="B34" s="334"/>
      <c r="C34" s="335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48">
        <f>SUM(B37:C41)</f>
        <v>10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294"/>
      <c r="E47" s="123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411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48">
        <f>SUM(B46:C51)</f>
        <v>12</v>
      </c>
    </row>
    <row r="53" spans="1:7" x14ac:dyDescent="0.3">
      <c r="A53" s="333" t="s">
        <v>295</v>
      </c>
      <c r="B53" s="334"/>
      <c r="C53" s="335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123" t="s">
        <v>412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48">
        <f>SUM(B56:C62)</f>
        <v>14</v>
      </c>
    </row>
    <row r="64" spans="1:7" x14ac:dyDescent="0.3">
      <c r="A64" s="333" t="s">
        <v>295</v>
      </c>
      <c r="B64" s="334"/>
      <c r="C64" s="335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123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94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12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297" t="s">
        <v>427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48">
        <f>SUM(B67:C83)</f>
        <v>34</v>
      </c>
    </row>
    <row r="85" spans="1:7" x14ac:dyDescent="0.3">
      <c r="A85" s="333" t="s">
        <v>295</v>
      </c>
      <c r="B85" s="334"/>
      <c r="C85" s="335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ht="33" x14ac:dyDescent="0.3">
      <c r="A95" s="20" t="s">
        <v>165</v>
      </c>
      <c r="B95" s="110">
        <v>1</v>
      </c>
      <c r="C95" s="94"/>
      <c r="D95" s="95" t="s">
        <v>428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48">
        <f>SUM(B88:C101)</f>
        <v>23</v>
      </c>
    </row>
    <row r="103" spans="1:7" x14ac:dyDescent="0.3">
      <c r="A103" s="333" t="s">
        <v>295</v>
      </c>
      <c r="B103" s="334"/>
      <c r="C103" s="335"/>
      <c r="D103" s="33">
        <f>D102/(COUNT(B88:C101)*2)</f>
        <v>0.95833333333333337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297" t="s">
        <v>426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ht="82.5" x14ac:dyDescent="0.3">
      <c r="A117" s="51" t="s">
        <v>232</v>
      </c>
      <c r="B117" s="110">
        <v>1</v>
      </c>
      <c r="C117" s="94"/>
      <c r="D117" s="296" t="s">
        <v>413</v>
      </c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48">
        <f>SUM(B107:C117)</f>
        <v>21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33" x14ac:dyDescent="0.4">
      <c r="A126" s="17" t="s">
        <v>292</v>
      </c>
      <c r="B126" s="111">
        <v>0</v>
      </c>
      <c r="C126" s="101"/>
      <c r="D126" s="123" t="s">
        <v>422</v>
      </c>
      <c r="E126" s="123" t="s">
        <v>423</v>
      </c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123" t="s">
        <v>419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48">
        <f>SUM(B122:C132)</f>
        <v>20</v>
      </c>
    </row>
    <row r="134" spans="1:7" x14ac:dyDescent="0.3">
      <c r="A134" s="333" t="s">
        <v>295</v>
      </c>
      <c r="B134" s="334"/>
      <c r="C134" s="335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23"/>
      <c r="E140" s="123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48">
        <f>SUM(B137:C148)</f>
        <v>24</v>
      </c>
    </row>
    <row r="150" spans="1:7" x14ac:dyDescent="0.3">
      <c r="A150" s="333" t="s">
        <v>295</v>
      </c>
      <c r="B150" s="334"/>
      <c r="C150" s="335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99" x14ac:dyDescent="0.35">
      <c r="A157" s="40" t="s">
        <v>308</v>
      </c>
      <c r="B157" s="94">
        <v>1</v>
      </c>
      <c r="C157" s="120" t="str">
        <f>IF(B157=0, -5, "0")</f>
        <v>0</v>
      </c>
      <c r="D157" s="123" t="s">
        <v>415</v>
      </c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293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294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250">
        <f>SUM(B153:C160)</f>
        <v>15</v>
      </c>
    </row>
    <row r="162" spans="1:7" x14ac:dyDescent="0.3">
      <c r="A162" s="333" t="s">
        <v>295</v>
      </c>
      <c r="B162" s="334"/>
      <c r="C162" s="335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48">
        <f>SUM(B165:C168)</f>
        <v>8</v>
      </c>
    </row>
    <row r="170" spans="1:7" x14ac:dyDescent="0.3">
      <c r="A170" s="333" t="s">
        <v>295</v>
      </c>
      <c r="B170" s="334"/>
      <c r="C170" s="335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48">
        <f>SUM(B173:C176)</f>
        <v>8</v>
      </c>
    </row>
    <row r="178" spans="1:7" x14ac:dyDescent="0.3">
      <c r="A178" s="333" t="s">
        <v>295</v>
      </c>
      <c r="B178" s="334"/>
      <c r="C178" s="335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1</v>
      </c>
      <c r="C181" s="94"/>
      <c r="D181" s="95" t="s">
        <v>429</v>
      </c>
      <c r="E181" s="95"/>
      <c r="F181" s="94"/>
    </row>
    <row r="182" spans="1:7" ht="49.5" x14ac:dyDescent="0.3">
      <c r="A182" s="52" t="s">
        <v>220</v>
      </c>
      <c r="B182" s="94">
        <v>0</v>
      </c>
      <c r="C182" s="94"/>
      <c r="D182" s="95" t="s">
        <v>418</v>
      </c>
      <c r="E182" s="123" t="s">
        <v>414</v>
      </c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48">
        <f>SUM(B181:C185)</f>
        <v>7</v>
      </c>
    </row>
    <row r="187" spans="1:7" x14ac:dyDescent="0.3">
      <c r="A187" s="333" t="s">
        <v>295</v>
      </c>
      <c r="B187" s="334"/>
      <c r="C187" s="335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123"/>
      <c r="E192" s="123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4</v>
      </c>
    </row>
    <row r="195" spans="1:6" x14ac:dyDescent="0.3">
      <c r="A195" s="333" t="s">
        <v>295</v>
      </c>
      <c r="B195" s="334"/>
      <c r="C195" s="335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8">
        <v>0.5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224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0.96551724137931039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MEDINA JADIDA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/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/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/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x14ac:dyDescent="0.3">
      <c r="A508" s="307"/>
      <c r="B508" s="41" t="s">
        <v>34</v>
      </c>
      <c r="C508" s="41" t="s">
        <v>33</v>
      </c>
      <c r="D508" s="350"/>
      <c r="E508" s="309"/>
      <c r="F508" s="30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x14ac:dyDescent="0.3">
      <c r="A519" s="307"/>
      <c r="B519" s="41" t="s">
        <v>34</v>
      </c>
      <c r="C519" s="41" t="s">
        <v>33</v>
      </c>
      <c r="D519" s="350"/>
      <c r="E519" s="309"/>
      <c r="F519" s="30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x14ac:dyDescent="0.3">
      <c r="A539" s="307"/>
      <c r="B539" s="41" t="s">
        <v>34</v>
      </c>
      <c r="C539" s="41" t="s">
        <v>33</v>
      </c>
      <c r="D539" s="350"/>
      <c r="E539" s="309"/>
      <c r="F539" s="30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3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3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99"/>
  <sheetViews>
    <sheetView view="pageBreakPreview" topLeftCell="A173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str">
        <f>'A2 Exploitation'!A8:F8</f>
        <v>MEDINA JADIDA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>
        <f>'A2 Exploitation'!B9:F9</f>
        <v>0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>
        <f>'A2 Exploitation'!B10:F10</f>
        <v>0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'A2 Exploitation'!B11:F11</f>
        <v>0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250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48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48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48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48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48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48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48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48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250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48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48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48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352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4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MEDINA JADIDA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/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/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/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x14ac:dyDescent="0.3">
      <c r="A508" s="307"/>
      <c r="B508" s="41" t="s">
        <v>34</v>
      </c>
      <c r="C508" s="41" t="s">
        <v>33</v>
      </c>
      <c r="D508" s="308"/>
      <c r="E508" s="309"/>
      <c r="F508" s="30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x14ac:dyDescent="0.3">
      <c r="A519" s="307"/>
      <c r="B519" s="41" t="s">
        <v>34</v>
      </c>
      <c r="C519" s="41" t="s">
        <v>33</v>
      </c>
      <c r="D519" s="308"/>
      <c r="E519" s="309"/>
      <c r="F519" s="30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x14ac:dyDescent="0.3">
      <c r="A539" s="307"/>
      <c r="B539" s="41" t="s">
        <v>34</v>
      </c>
      <c r="C539" s="41" t="s">
        <v>33</v>
      </c>
      <c r="D539" s="308"/>
      <c r="E539" s="309"/>
      <c r="F539" s="30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5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5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5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5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str">
        <f>'A3 Exploitation'!A8:F8</f>
        <v>MEDINA JADIDA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>
        <f>'A3 Exploitation'!B9:F9</f>
        <v>0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>
        <f>'A3 Exploitation'!B10:F10</f>
        <v>0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'A3 Exploitation'!B11:F11</f>
        <v>0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92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91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91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91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91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91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91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91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91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92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91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91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91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352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6"/>
      <c r="E1" s="326"/>
      <c r="F1" s="326"/>
      <c r="G1" s="326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7" t="s">
        <v>179</v>
      </c>
      <c r="B7" s="327"/>
      <c r="C7" s="327"/>
      <c r="D7" s="327"/>
      <c r="E7" s="327"/>
      <c r="F7" s="327"/>
      <c r="G7" s="125"/>
    </row>
    <row r="8" spans="1:7" ht="29.25" x14ac:dyDescent="0.45">
      <c r="A8" s="328" t="str">
        <f>'Page de garde'!D18</f>
        <v>MEDINA JADIDA</v>
      </c>
      <c r="B8" s="328"/>
      <c r="C8" s="328"/>
      <c r="D8" s="328"/>
      <c r="E8" s="328"/>
      <c r="F8" s="328"/>
      <c r="G8" s="125"/>
    </row>
    <row r="9" spans="1:7" ht="24" x14ac:dyDescent="0.45">
      <c r="A9" s="14" t="s">
        <v>42</v>
      </c>
      <c r="B9" s="329"/>
      <c r="C9" s="329"/>
      <c r="D9" s="329"/>
      <c r="E9" s="329"/>
      <c r="F9" s="329"/>
      <c r="G9" s="125"/>
    </row>
    <row r="10" spans="1:7" ht="24" x14ac:dyDescent="0.45">
      <c r="A10" s="15" t="s">
        <v>44</v>
      </c>
      <c r="B10" s="330"/>
      <c r="C10" s="330"/>
      <c r="D10" s="330"/>
      <c r="E10" s="330"/>
      <c r="F10" s="330"/>
      <c r="G10" s="125"/>
    </row>
    <row r="11" spans="1:7" ht="24" x14ac:dyDescent="0.45">
      <c r="A11" s="14" t="s">
        <v>43</v>
      </c>
      <c r="B11" s="325"/>
      <c r="C11" s="325"/>
      <c r="D11" s="325"/>
      <c r="E11" s="325"/>
      <c r="F11" s="325"/>
      <c r="G11" s="125"/>
    </row>
    <row r="12" spans="1:7" ht="24" x14ac:dyDescent="0.45">
      <c r="A12" s="14" t="s">
        <v>239</v>
      </c>
      <c r="B12" s="323">
        <f>D549</f>
        <v>0</v>
      </c>
      <c r="C12" s="323"/>
      <c r="D12" s="323"/>
      <c r="E12" s="323"/>
      <c r="F12" s="323"/>
      <c r="G12" s="125"/>
    </row>
    <row r="13" spans="1:7" ht="22.5" x14ac:dyDescent="0.45">
      <c r="D13" s="324"/>
      <c r="E13" s="324"/>
      <c r="F13" s="324"/>
      <c r="G13" s="32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7" t="s">
        <v>30</v>
      </c>
      <c r="B17" s="308" t="s">
        <v>31</v>
      </c>
      <c r="C17" s="308"/>
      <c r="D17" s="308" t="s">
        <v>46</v>
      </c>
      <c r="E17" s="309" t="s">
        <v>310</v>
      </c>
      <c r="F17" s="309" t="s">
        <v>358</v>
      </c>
    </row>
    <row r="18" spans="1:8" ht="16.5" customHeight="1" x14ac:dyDescent="0.3">
      <c r="A18" s="307"/>
      <c r="B18" s="41" t="s">
        <v>34</v>
      </c>
      <c r="C18" s="41" t="s">
        <v>33</v>
      </c>
      <c r="D18" s="308"/>
      <c r="E18" s="309"/>
      <c r="F18" s="30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7" t="s">
        <v>379</v>
      </c>
      <c r="B38" s="318"/>
      <c r="C38" s="318"/>
      <c r="D38" s="318"/>
      <c r="E38" s="318"/>
      <c r="F38" s="319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7" t="s">
        <v>30</v>
      </c>
      <c r="B50" s="308" t="s">
        <v>31</v>
      </c>
      <c r="C50" s="308"/>
      <c r="D50" s="308" t="s">
        <v>46</v>
      </c>
      <c r="E50" s="309" t="s">
        <v>310</v>
      </c>
      <c r="F50" s="309" t="s">
        <v>360</v>
      </c>
      <c r="G50" s="127"/>
    </row>
    <row r="51" spans="1:7" ht="16.5" customHeight="1" x14ac:dyDescent="0.3">
      <c r="A51" s="307"/>
      <c r="B51" s="41" t="s">
        <v>34</v>
      </c>
      <c r="C51" s="41" t="s">
        <v>33</v>
      </c>
      <c r="D51" s="308"/>
      <c r="E51" s="309"/>
      <c r="F51" s="30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7" t="s">
        <v>379</v>
      </c>
      <c r="B94" s="318"/>
      <c r="C94" s="318"/>
      <c r="D94" s="318"/>
      <c r="E94" s="318"/>
      <c r="F94" s="319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7" t="s">
        <v>30</v>
      </c>
      <c r="B107" s="308" t="s">
        <v>31</v>
      </c>
      <c r="C107" s="308"/>
      <c r="D107" s="308" t="s">
        <v>46</v>
      </c>
      <c r="E107" s="309" t="s">
        <v>310</v>
      </c>
      <c r="F107" s="309" t="s">
        <v>360</v>
      </c>
    </row>
    <row r="108" spans="1:7" ht="16.5" customHeight="1" x14ac:dyDescent="0.3">
      <c r="A108" s="307"/>
      <c r="B108" s="41" t="s">
        <v>34</v>
      </c>
      <c r="C108" s="41" t="s">
        <v>33</v>
      </c>
      <c r="D108" s="308"/>
      <c r="E108" s="309"/>
      <c r="F108" s="30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0" t="s">
        <v>379</v>
      </c>
      <c r="B148" s="321"/>
      <c r="C148" s="321"/>
      <c r="D148" s="322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7" t="s">
        <v>30</v>
      </c>
      <c r="B162" s="308" t="s">
        <v>31</v>
      </c>
      <c r="C162" s="308"/>
      <c r="D162" s="308" t="s">
        <v>46</v>
      </c>
      <c r="E162" s="309" t="s">
        <v>310</v>
      </c>
      <c r="F162" s="309" t="s">
        <v>360</v>
      </c>
      <c r="G162" s="127"/>
    </row>
    <row r="163" spans="1:7" ht="16.5" customHeight="1" x14ac:dyDescent="0.3">
      <c r="A163" s="307"/>
      <c r="B163" s="41" t="s">
        <v>34</v>
      </c>
      <c r="C163" s="41" t="s">
        <v>33</v>
      </c>
      <c r="D163" s="308"/>
      <c r="E163" s="309"/>
      <c r="F163" s="30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3" t="s">
        <v>379</v>
      </c>
      <c r="B195" s="313"/>
      <c r="C195" s="313"/>
      <c r="D195" s="313"/>
      <c r="E195" s="313"/>
      <c r="F195" s="313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7" t="s">
        <v>30</v>
      </c>
      <c r="B209" s="308" t="s">
        <v>31</v>
      </c>
      <c r="C209" s="308"/>
      <c r="D209" s="308" t="s">
        <v>46</v>
      </c>
      <c r="E209" s="309" t="s">
        <v>310</v>
      </c>
      <c r="F209" s="309" t="s">
        <v>360</v>
      </c>
      <c r="G209" s="127"/>
    </row>
    <row r="210" spans="1:7" ht="16.5" customHeight="1" x14ac:dyDescent="0.3">
      <c r="A210" s="307"/>
      <c r="B210" s="41" t="s">
        <v>34</v>
      </c>
      <c r="C210" s="41" t="s">
        <v>33</v>
      </c>
      <c r="D210" s="308"/>
      <c r="E210" s="309"/>
      <c r="F210" s="30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3" t="s">
        <v>379</v>
      </c>
      <c r="B256" s="313"/>
      <c r="C256" s="313"/>
      <c r="D256" s="313"/>
      <c r="E256" s="313"/>
      <c r="F256" s="313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7" t="s">
        <v>30</v>
      </c>
      <c r="B270" s="308" t="s">
        <v>31</v>
      </c>
      <c r="C270" s="308"/>
      <c r="D270" s="308" t="s">
        <v>46</v>
      </c>
      <c r="E270" s="309" t="s">
        <v>310</v>
      </c>
      <c r="F270" s="309" t="s">
        <v>360</v>
      </c>
      <c r="G270" s="214"/>
    </row>
    <row r="271" spans="1:7" s="16" customFormat="1" ht="16.5" customHeight="1" x14ac:dyDescent="0.3">
      <c r="A271" s="307"/>
      <c r="B271" s="41" t="s">
        <v>34</v>
      </c>
      <c r="C271" s="41" t="s">
        <v>33</v>
      </c>
      <c r="D271" s="308"/>
      <c r="E271" s="309"/>
      <c r="F271" s="30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4" t="s">
        <v>396</v>
      </c>
      <c r="B308" s="315"/>
      <c r="C308" s="315"/>
      <c r="D308" s="315"/>
      <c r="E308" s="315"/>
      <c r="F308" s="316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7" t="s">
        <v>30</v>
      </c>
      <c r="B322" s="308" t="s">
        <v>31</v>
      </c>
      <c r="C322" s="308"/>
      <c r="D322" s="308" t="s">
        <v>46</v>
      </c>
      <c r="E322" s="309" t="s">
        <v>310</v>
      </c>
      <c r="F322" s="309" t="s">
        <v>360</v>
      </c>
      <c r="G322" s="127"/>
    </row>
    <row r="323" spans="1:7" ht="16.5" customHeight="1" x14ac:dyDescent="0.3">
      <c r="A323" s="307"/>
      <c r="B323" s="41" t="s">
        <v>34</v>
      </c>
      <c r="C323" s="41" t="s">
        <v>33</v>
      </c>
      <c r="D323" s="308"/>
      <c r="E323" s="309"/>
      <c r="F323" s="30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4" t="s">
        <v>379</v>
      </c>
      <c r="B349" s="315"/>
      <c r="C349" s="315"/>
      <c r="D349" s="315"/>
      <c r="E349" s="315"/>
      <c r="F349" s="315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7" t="s">
        <v>30</v>
      </c>
      <c r="B362" s="308" t="s">
        <v>31</v>
      </c>
      <c r="C362" s="308"/>
      <c r="D362" s="308" t="s">
        <v>46</v>
      </c>
      <c r="E362" s="309" t="s">
        <v>310</v>
      </c>
      <c r="F362" s="309" t="s">
        <v>360</v>
      </c>
      <c r="G362" s="127"/>
    </row>
    <row r="363" spans="1:7" ht="16.5" customHeight="1" x14ac:dyDescent="0.3">
      <c r="A363" s="307"/>
      <c r="B363" s="41" t="s">
        <v>34</v>
      </c>
      <c r="C363" s="41" t="s">
        <v>33</v>
      </c>
      <c r="D363" s="308"/>
      <c r="E363" s="309"/>
      <c r="F363" s="30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3" t="s">
        <v>379</v>
      </c>
      <c r="B383" s="313"/>
      <c r="C383" s="313"/>
      <c r="D383" s="313"/>
      <c r="E383" s="313"/>
      <c r="F383" s="313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7" t="s">
        <v>30</v>
      </c>
      <c r="B395" s="308" t="s">
        <v>31</v>
      </c>
      <c r="C395" s="308"/>
      <c r="D395" s="308" t="s">
        <v>46</v>
      </c>
      <c r="E395" s="309" t="s">
        <v>310</v>
      </c>
      <c r="F395" s="309" t="s">
        <v>360</v>
      </c>
      <c r="G395" s="127"/>
    </row>
    <row r="396" spans="1:7" ht="16.5" customHeight="1" x14ac:dyDescent="0.3">
      <c r="A396" s="307"/>
      <c r="B396" s="41" t="s">
        <v>34</v>
      </c>
      <c r="C396" s="41" t="s">
        <v>33</v>
      </c>
      <c r="D396" s="308"/>
      <c r="E396" s="309"/>
      <c r="F396" s="30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3" t="s">
        <v>379</v>
      </c>
      <c r="B435" s="313"/>
      <c r="C435" s="313"/>
      <c r="D435" s="313"/>
      <c r="E435" s="313"/>
      <c r="F435" s="313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7" t="s">
        <v>30</v>
      </c>
      <c r="B448" s="308" t="s">
        <v>31</v>
      </c>
      <c r="C448" s="308"/>
      <c r="D448" s="308" t="s">
        <v>46</v>
      </c>
      <c r="E448" s="309" t="s">
        <v>310</v>
      </c>
      <c r="F448" s="309" t="s">
        <v>360</v>
      </c>
      <c r="G448" s="127"/>
    </row>
    <row r="449" spans="1:6" ht="16.5" customHeight="1" x14ac:dyDescent="0.3">
      <c r="A449" s="307"/>
      <c r="B449" s="41" t="s">
        <v>34</v>
      </c>
      <c r="C449" s="41" t="s">
        <v>33</v>
      </c>
      <c r="D449" s="308"/>
      <c r="E449" s="309"/>
      <c r="F449" s="30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0" t="s">
        <v>379</v>
      </c>
      <c r="B471" s="311"/>
      <c r="C471" s="311"/>
      <c r="D471" s="311"/>
      <c r="E471" s="311"/>
      <c r="F471" s="31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2" t="s">
        <v>367</v>
      </c>
      <c r="B483" s="312"/>
      <c r="C483" s="312"/>
      <c r="D483" s="31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7" t="s">
        <v>30</v>
      </c>
      <c r="B485" s="308" t="s">
        <v>31</v>
      </c>
      <c r="C485" s="308"/>
      <c r="D485" s="308" t="s">
        <v>46</v>
      </c>
      <c r="E485" s="309" t="s">
        <v>310</v>
      </c>
      <c r="F485" s="309" t="s">
        <v>360</v>
      </c>
      <c r="G485" s="127"/>
    </row>
    <row r="486" spans="1:7" ht="16.5" customHeight="1" x14ac:dyDescent="0.3">
      <c r="A486" s="307"/>
      <c r="B486" s="41" t="s">
        <v>34</v>
      </c>
      <c r="C486" s="41" t="s">
        <v>33</v>
      </c>
      <c r="D486" s="308"/>
      <c r="E486" s="309"/>
      <c r="F486" s="30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7" t="s">
        <v>30</v>
      </c>
      <c r="B507" s="308" t="s">
        <v>31</v>
      </c>
      <c r="C507" s="308"/>
      <c r="D507" s="308" t="s">
        <v>46</v>
      </c>
      <c r="E507" s="309" t="s">
        <v>310</v>
      </c>
      <c r="F507" s="309" t="s">
        <v>360</v>
      </c>
      <c r="G507" s="127"/>
    </row>
    <row r="508" spans="1:7" ht="16.5" customHeight="1" x14ac:dyDescent="0.3">
      <c r="A508" s="307"/>
      <c r="B508" s="41" t="s">
        <v>34</v>
      </c>
      <c r="C508" s="41" t="s">
        <v>33</v>
      </c>
      <c r="D508" s="308"/>
      <c r="E508" s="309"/>
      <c r="F508" s="30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7" t="s">
        <v>30</v>
      </c>
      <c r="B518" s="308" t="s">
        <v>31</v>
      </c>
      <c r="C518" s="308"/>
      <c r="D518" s="308" t="s">
        <v>46</v>
      </c>
      <c r="E518" s="309" t="s">
        <v>310</v>
      </c>
      <c r="F518" s="309" t="s">
        <v>360</v>
      </c>
      <c r="G518" s="127"/>
    </row>
    <row r="519" spans="1:7" ht="16.5" customHeight="1" x14ac:dyDescent="0.3">
      <c r="A519" s="307"/>
      <c r="B519" s="41" t="s">
        <v>34</v>
      </c>
      <c r="C519" s="41" t="s">
        <v>33</v>
      </c>
      <c r="D519" s="308"/>
      <c r="E519" s="309"/>
      <c r="F519" s="30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7" t="s">
        <v>30</v>
      </c>
      <c r="B538" s="308" t="s">
        <v>31</v>
      </c>
      <c r="C538" s="308"/>
      <c r="D538" s="308" t="s">
        <v>46</v>
      </c>
      <c r="E538" s="309" t="s">
        <v>310</v>
      </c>
      <c r="F538" s="309" t="s">
        <v>360</v>
      </c>
      <c r="G538" s="127"/>
    </row>
    <row r="539" spans="1:7" ht="16.5" customHeight="1" x14ac:dyDescent="0.3">
      <c r="A539" s="307"/>
      <c r="B539" s="41" t="s">
        <v>34</v>
      </c>
      <c r="C539" s="41" t="s">
        <v>33</v>
      </c>
      <c r="D539" s="308"/>
      <c r="E539" s="309"/>
      <c r="F539" s="30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7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7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7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99"/>
  <sheetViews>
    <sheetView view="pageBreakPreview" topLeftCell="A169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6"/>
      <c r="E1" s="326"/>
      <c r="F1" s="326"/>
      <c r="G1" s="326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25"/>
    </row>
    <row r="7" spans="1:7" s="12" customFormat="1" ht="21.75" customHeight="1" x14ac:dyDescent="0.45">
      <c r="A7" s="328" t="e">
        <f>#REF!</f>
        <v>#REF!</v>
      </c>
      <c r="B7" s="328"/>
      <c r="C7" s="328"/>
      <c r="D7" s="328"/>
      <c r="E7" s="328"/>
      <c r="F7" s="328"/>
      <c r="G7" s="125"/>
    </row>
    <row r="8" spans="1:7" s="12" customFormat="1" ht="24" x14ac:dyDescent="0.45">
      <c r="A8" s="14" t="s">
        <v>42</v>
      </c>
      <c r="B8" s="348">
        <f>'A4 Exploitation'!B9:F9</f>
        <v>0</v>
      </c>
      <c r="C8" s="348"/>
      <c r="D8" s="348"/>
      <c r="E8" s="348"/>
      <c r="F8" s="348"/>
      <c r="G8" s="125"/>
    </row>
    <row r="9" spans="1:7" s="12" customFormat="1" ht="24" x14ac:dyDescent="0.45">
      <c r="A9" s="15" t="s">
        <v>44</v>
      </c>
      <c r="B9" s="349">
        <f>'A4 Exploitation'!B10:F10</f>
        <v>0</v>
      </c>
      <c r="C9" s="349"/>
      <c r="D9" s="349"/>
      <c r="E9" s="349"/>
      <c r="F9" s="349"/>
      <c r="G9" s="125"/>
    </row>
    <row r="10" spans="1:7" s="12" customFormat="1" ht="24" x14ac:dyDescent="0.45">
      <c r="A10" s="14" t="s">
        <v>43</v>
      </c>
      <c r="B10" s="346">
        <f>'A4 Exploitation'!A8:F8</f>
        <v>0</v>
      </c>
      <c r="C10" s="346"/>
      <c r="D10" s="346"/>
      <c r="E10" s="346"/>
      <c r="F10" s="346"/>
      <c r="G10" s="125"/>
    </row>
    <row r="11" spans="1:7" s="12" customFormat="1" ht="24" x14ac:dyDescent="0.45">
      <c r="A11" s="14" t="s">
        <v>294</v>
      </c>
      <c r="B11" s="345">
        <f>D199</f>
        <v>0</v>
      </c>
      <c r="C11" s="345"/>
      <c r="D11" s="345"/>
      <c r="E11" s="345"/>
      <c r="F11" s="345"/>
      <c r="G11" s="125"/>
    </row>
    <row r="12" spans="1:7" s="12" customFormat="1" ht="22.5" x14ac:dyDescent="0.45">
      <c r="A12" s="11"/>
      <c r="D12" s="324"/>
      <c r="E12" s="324"/>
      <c r="F12" s="324"/>
      <c r="G12" s="324"/>
    </row>
    <row r="13" spans="1:7" s="12" customFormat="1" ht="11.25" customHeight="1" x14ac:dyDescent="0.3">
      <c r="A13" s="307" t="s">
        <v>30</v>
      </c>
      <c r="B13" s="308" t="s">
        <v>31</v>
      </c>
      <c r="C13" s="308"/>
      <c r="D13" s="308" t="s">
        <v>46</v>
      </c>
      <c r="E13" s="308" t="s">
        <v>190</v>
      </c>
      <c r="F13" s="308" t="s">
        <v>191</v>
      </c>
      <c r="G13" s="112"/>
    </row>
    <row r="14" spans="1:7" s="12" customFormat="1" ht="12.75" customHeight="1" x14ac:dyDescent="0.3">
      <c r="A14" s="307"/>
      <c r="B14" s="34" t="s">
        <v>34</v>
      </c>
      <c r="C14" s="34" t="s">
        <v>33</v>
      </c>
      <c r="D14" s="308"/>
      <c r="E14" s="308"/>
      <c r="F14" s="308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0" t="s">
        <v>0</v>
      </c>
      <c r="B16" s="341"/>
      <c r="C16" s="341"/>
      <c r="D16" s="341"/>
      <c r="E16" s="341"/>
      <c r="F16" s="341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2" t="s">
        <v>36</v>
      </c>
      <c r="B22" s="338"/>
      <c r="C22" s="339"/>
      <c r="D22" s="245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1" t="s">
        <v>4</v>
      </c>
      <c r="B25" s="332"/>
      <c r="C25" s="332"/>
      <c r="D25" s="332"/>
      <c r="E25" s="332"/>
      <c r="F25" s="33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44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1" t="s">
        <v>219</v>
      </c>
      <c r="B36" s="332"/>
      <c r="C36" s="332"/>
      <c r="D36" s="332"/>
      <c r="E36" s="332"/>
      <c r="F36" s="33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44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44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1" t="s">
        <v>8</v>
      </c>
      <c r="B55" s="332"/>
      <c r="C55" s="332"/>
      <c r="D55" s="332"/>
      <c r="E55" s="332"/>
      <c r="F55" s="33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44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1" t="s">
        <v>130</v>
      </c>
      <c r="B66" s="332"/>
      <c r="C66" s="332"/>
      <c r="D66" s="332"/>
      <c r="E66" s="332"/>
      <c r="F66" s="33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44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1" t="s">
        <v>211</v>
      </c>
      <c r="B87" s="332"/>
      <c r="C87" s="332"/>
      <c r="D87" s="332"/>
      <c r="E87" s="332"/>
      <c r="F87" s="33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44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1" t="s">
        <v>212</v>
      </c>
      <c r="B106" s="332"/>
      <c r="C106" s="332"/>
      <c r="D106" s="332"/>
      <c r="E106" s="332"/>
      <c r="F106" s="33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1" t="s">
        <v>185</v>
      </c>
      <c r="B121" s="332"/>
      <c r="C121" s="332"/>
      <c r="D121" s="332"/>
      <c r="E121" s="332"/>
      <c r="F121" s="33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44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1" t="s">
        <v>71</v>
      </c>
      <c r="B136" s="332"/>
      <c r="C136" s="332"/>
      <c r="D136" s="332"/>
      <c r="E136" s="332"/>
      <c r="F136" s="33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44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1" t="s">
        <v>217</v>
      </c>
      <c r="B152" s="332"/>
      <c r="C152" s="332"/>
      <c r="D152" s="332"/>
      <c r="E152" s="332"/>
      <c r="F152" s="33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8"/>
      <c r="C161" s="339"/>
      <c r="D161" s="245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1" t="s">
        <v>77</v>
      </c>
      <c r="B164" s="332"/>
      <c r="C164" s="332"/>
      <c r="D164" s="332"/>
      <c r="E164" s="332"/>
      <c r="F164" s="33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44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6" t="s">
        <v>17</v>
      </c>
      <c r="B172" s="337"/>
      <c r="C172" s="337"/>
      <c r="D172" s="337"/>
      <c r="E172" s="337"/>
      <c r="F172" s="33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44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1" t="s">
        <v>78</v>
      </c>
      <c r="B180" s="332"/>
      <c r="C180" s="332"/>
      <c r="D180" s="332"/>
      <c r="E180" s="332"/>
      <c r="F180" s="33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44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1" t="s">
        <v>216</v>
      </c>
      <c r="B189" s="332"/>
      <c r="C189" s="332"/>
      <c r="D189" s="332"/>
      <c r="E189" s="332"/>
      <c r="F189" s="33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351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Quali-Consult-AB</cp:lastModifiedBy>
  <cp:lastPrinted>2018-03-05T15:03:39Z</cp:lastPrinted>
  <dcterms:created xsi:type="dcterms:W3CDTF">2015-10-03T07:44:26Z</dcterms:created>
  <dcterms:modified xsi:type="dcterms:W3CDTF">2018-03-05T15:06:13Z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