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edina Jadida\04-avril 2017\"/>
    </mc:Choice>
  </mc:AlternateContent>
  <bookViews>
    <workbookView xWindow="0" yWindow="0" windowWidth="20490" windowHeight="7755" tabRatio="998" activeTab="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<sst xmlns="http://schemas.openxmlformats.org/spreadsheetml/2006/main" count="4512" uniqueCount="506">
  <si>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</si>
  <si>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</si>
  <si>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</si>
  <si>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</si>
  <si>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</si>
  <si>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</si>
  <si>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</si>
  <si>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</si>
  <si>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</si>
  <si>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</si>
  <si>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</si>
  <si>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</si>
  <si>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</si>
  <si>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</si>
  <si>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</si>
  <si>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</si>
  <si>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</si>
  <si>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</si>
  <si>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</si>
  <si>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</si>
  <si>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</si>
  <si>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</si>
  <si>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</si>
  <si>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</si>
  <si>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</si>
  <si>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</si>
  <si>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</si>
  <si>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</si>
  <si>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</si>
  <si>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</si>
  <si>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</si>
  <si>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</si>
  <si>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</si>
  <si>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</si>
  <si>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</si>
  <si>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</si>
  <si>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</si>
  <si>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</si>
  <si>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</si>
  <si>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</si>
  <si>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</si>
  <si>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</si>
  <si>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</si>
  <si>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</si>
  <si>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</si>
  <si>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</si>
  <si>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</si>
  <si>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</si>
  <si>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</si>
  <si>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</si>
  <si>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</si>
  <si>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</si>
  <si>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</si>
  <si>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</si>
  <si>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</si>
  <si>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</si>
  <si>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</si>
  <si>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</si>
  <si>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</si>
  <si>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</si>
  <si>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</si>
  <si>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</si>
  <si>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</si>
  <si>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</si>
  <si>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</si>
  <si>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</si>
  <si>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</si>
  <si>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</si>
  <si>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</si>
  <si>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</si>
  <si>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</si>
  <si>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</si>
  <si>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</si>
  <si>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</si>
  <si>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</si>
  <si>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</si>
  <si>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</si>
  <si>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</si>
  <si>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</si>
  <si>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</si>
  <si>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</si>
  <si>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</si>
  <si>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</si>
  <si>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</si>
  <si>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</si>
  <si>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</si>
  <si>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</si>
  <si>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</si>
  <si>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</si>
  <si>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</si>
  <si>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</si>
  <si>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</si>
  <si>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</si>
  <si>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</si>
  <si>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</si>
  <si>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</si>
  <si>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</si>
  <si>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</si>
  <si>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</si>
  <si>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</si>
  <si>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</si>
  <si>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</si>
  <si>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</si>
  <si>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</si>
  <si>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</si>
  <si>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</si>
  <si>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</si>
  <si>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</si>
  <si>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</si>
  <si>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</si>
  <si>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</si>
  <si>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</si>
  <si>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</si>
  <si>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</si>
  <si>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</si>
  <si>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</si>
  <si>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</si>
  <si>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</si>
  <si>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</si>
  <si>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</si>
  <si>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</si>
  <si>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</si>
  <si>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</si>
  <si>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</si>
  <si>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</si>
  <si>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</si>
  <si>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</si>
  <si>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</si>
  <si>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</si>
  <si>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</si>
  <si>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</si>
  <si>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</si>
  <si>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</si>
  <si>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</si>
  <si>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</si>
  <si>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</si>
  <si>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</si>
  <si>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</si>
  <si>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</si>
  <si>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</si>
  <si>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</si>
  <si>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</si>
  <si>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</si>
  <si>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</si>
  <si>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</si>
  <si>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</si>
  <si>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</si>
  <si>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</si>
  <si>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</si>
  <si>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</si>
  <si>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</si>
  <si>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</si>
  <si>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</si>
  <si>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</si>
  <si>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</si>
  <si>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</si>
  <si>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</si>
  <si>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</si>
  <si>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</si>
  <si>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</si>
  <si>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</si>
  <si>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</si>
  <si>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</si>
  <si>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</si>
  <si>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</si>
  <si>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</si>
  <si>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</si>
  <si>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</si>
  <si>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</si>
  <si>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</si>
  <si>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</si>
  <si>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</si>
  <si>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</si>
  <si>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</si>
  <si>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</si>
  <si>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</si>
  <si>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</si>
  <si>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</si>
  <si>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</si>
  <si>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</si>
  <si>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</si>
  <si>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</si>
  <si>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</si>
  <si>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</si>
  <si>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</si>
  <si>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</si>
  <si>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</si>
  <si>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</si>
  <si>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</si>
  <si>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</si>
  <si>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</si>
  <si>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</si>
  <si>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</si>
  <si>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</si>
  <si>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</si>
  <si>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</si>
  <si>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</si>
  <si>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</si>
  <si>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</si>
  <si>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</si>
  <si>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</si>
  <si>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</si>
  <si>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</si>
  <si>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</si>
  <si>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</si>
  <si>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</si>
  <si>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</si>
  <si>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</si>
  <si>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</si>
  <si>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</si>
  <si>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</si>
  <si>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</si>
  <si>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</si>
  <si>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</si>
  <si>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</si>
  <si>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</si>
  <si>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</si>
  <si>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</si>
  <si>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</si>
  <si>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</si>
  <si>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</si>
  <si>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</si>
  <si>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</si>
  <si>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</si>
  <si>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</si>
  <si>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</si>
  <si>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</si>
  <si>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</si>
  <si>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</si>
  <si>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</si>
  <si>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</si>
  <si>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</si>
  <si>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</si>
  <si>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</si>
  <si>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</si>
  <si>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</si>
  <si>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</si>
  <si>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</si>
  <si>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</si>
  <si>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</si>
  <si>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</si>
  <si>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</si>
  <si>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</si>
  <si>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</si>
  <si>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</si>
  <si>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</si>
  <si>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</si>
  <si>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</si>
  <si>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</si>
  <si>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</si>
  <si>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</si>
  <si>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</si>
  <si>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</si>
  <si>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</si>
  <si>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</si>
  <si>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</si>
  <si>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</si>
  <si>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</si>
  <si>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</si>
  <si>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</si>
  <si>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</si>
  <si>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</si>
  <si>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</si>
  <si>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</si>
  <si>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</si>
  <si>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</si>
  <si>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</si>
  <si>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</si>
  <si>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</si>
  <si>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</si>
  <si>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</si>
  <si>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</si>
  <si>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</si>
  <si>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</si>
  <si>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</si>
  <si>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</si>
  <si>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</si>
  <si>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</si>
  <si>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</si>
  <si>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</si>
  <si>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</si>
  <si>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</si>
  <si>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</si>
  <si>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</si>
  <si>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</si>
  <si>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</si>
  <si>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</si>
  <si>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</si>
  <si>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</si>
  <si>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</si>
  <si>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</si>
  <si>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</si>
  <si>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</si>
  <si>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</si>
  <si>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</si>
  <si>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</si>
  <si>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</si>
  <si>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</si>
  <si>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</si>
  <si>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</si>
  <si>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</si>
  <si>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</si>
  <si>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</si>
  <si>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</si>
  <si>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</si>
  <si>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</si>
  <si>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</si>
  <si>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</si>
  <si>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</si>
  <si>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</si>
  <si>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</si>
  <si>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</si>
  <si>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</si>
  <si>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</si>
  <si>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</si>
  <si>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</si>
  <si>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</si>
  <si>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</si>
  <si>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</si>
  <si>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</si>
  <si>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</si>
  <si>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</si>
  <si>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</si>
  <si>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</si>
  <si>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</si>
  <si>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</si>
  <si>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</si>
  <si>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</si>
  <si>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</si>
  <si>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</si>
  <si>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</si>
  <si>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</si>
  <si>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</si>
  <si>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</si>
  <si>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</si>
  <si>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</si>
  <si>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</si>
  <si>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</si>
  <si>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</si>
  <si>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</si>
  <si>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</si>
  <si>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</si>
  <si>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</si>
  <si>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</si>
  <si>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</si>
  <si>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</si>
  <si>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</si>
  <si>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</si>
  <si>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</si>
  <si>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</si>
  <si>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</si>
  <si>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</si>
  <si>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</si>
  <si>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</si>
  <si>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</si>
  <si>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</si>
  <si>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</si>
  <si>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</si>
  <si>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</si>
  <si>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</si>
  <si>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</si>
  <si>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</si>
  <si>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</si>
  <si>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</si>
  <si>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</si>
  <si>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</si>
  <si>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</si>
  <si>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</si>
  <si>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</si>
  <si>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</si>
  <si>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</si>
  <si>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</si>
  <si>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</si>
  <si>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</si>
  <si>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</si>
  <si>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</si>
  <si>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</si>
  <si>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</si>
  <si>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</si>
  <si>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</si>
  <si>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</si>
  <si>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</si>
  <si>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</si>
  <si>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</si>
  <si>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</si>
  <si>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</si>
  <si>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</si>
  <si>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</si>
  <si>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</si>
  <si>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</si>
  <si>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</si>
  <si>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</si>
  <si>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</si>
  <si>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</si>
  <si>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</si>
  <si>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</si>
  <si>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</si>
  <si>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</si>
  <si>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</si>
  <si>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</si>
  <si>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</si>
  <si>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</si>
  <si>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</si>
  <si>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</si>
  <si>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</si>
  <si>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</si>
  <si>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</si>
  <si>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</si>
  <si>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</si>
  <si>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</si>
  <si>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</si>
  <si>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Medina Jedida</t>
  </si>
  <si>
    <t>Mme Meriam CHOUCHENE</t>
  </si>
  <si>
    <t>Directeur magasin &amp; chefs rayons</t>
  </si>
  <si>
    <t>Absence</t>
  </si>
  <si>
    <t>Poinçonnage réalisé le jour de l'audit.</t>
  </si>
  <si>
    <t>Les nouveaux paramètres sont transmis au directeur.</t>
  </si>
  <si>
    <t>Respect des durées de vie des MP entamées</t>
  </si>
  <si>
    <t>Présence d'odeur de regard dans la plonge boucherie; le siphon n'est pas protégé.</t>
  </si>
  <si>
    <t xml:space="preserve">Respect des DLC des MP emballées </t>
  </si>
  <si>
    <t>La température du laboratoire est 11,6°C; correcte.</t>
  </si>
  <si>
    <t>Absence de dispositif de papier essuie-mains rayon volaille trad.</t>
  </si>
  <si>
    <t>Plateaux ébréchés.</t>
  </si>
  <si>
    <t>La séparation entre les secteurs est réalisée.
Les couteaux en couleur rouge sont fournis le jour de l'audit.</t>
  </si>
  <si>
    <t>La température du meuble affichée est 5,1°C.</t>
  </si>
  <si>
    <t>La température à cœur du boudin de charcuterie 6,7°C.</t>
  </si>
  <si>
    <t>Par manque de personnel, une seule opératrice assurait les opérations des rayons fromages/charcuterie et traiteur. Le risque de contamination croisée est accru à ce niveau. Renforcer le suivi de l'hygiène personnelle pour les opérateurs polyvalents.</t>
  </si>
  <si>
    <t xml:space="preserve">L'eau du robinet du poste lave-mains du rayon fromage-charcuterie est jaunâtre. </t>
  </si>
  <si>
    <t>Les chevalets sont rouillés. Procéder à un traitement anti rouille ou à un remplacement pour ces ustensiles.</t>
  </si>
  <si>
    <t>La traçabilité est maitrisée.</t>
  </si>
  <si>
    <t>Bien que les certificats de salubrité étaient présentes, les langoustes congelés 'Mahjoub' étaient enroulés par un ruban adhésif non apte au contact avec les aliments. Avertir le service achat et qualité sur cet écart.</t>
  </si>
  <si>
    <t xml:space="preserve"> Absence d'enregistrement des décontaminations des œufs et des fruits.</t>
  </si>
  <si>
    <t>Nous rappelons qu'il est indispensable que les opérations propres (mélange, manipulation et préparation des produits finis) soient réalisées avant les opérations sales (manipulation des fruits/légumes et des œufs initialement sales).
Voir note doctrine.</t>
  </si>
  <si>
    <t>La vitre du meuble froid est démontée.</t>
  </si>
  <si>
    <t>Fixer la vitre.</t>
  </si>
  <si>
    <t>La température affichée est 6°C.</t>
  </si>
  <si>
    <t>Fixer un afficheur à ce niveau.</t>
  </si>
  <si>
    <t>Etat de propreté des vitres du meuble d'exposition des plats cuisinés est insatisfaisant.</t>
  </si>
  <si>
    <t>L'éclairage est non fonctionnel dans la plonge traiteur.</t>
  </si>
  <si>
    <t>Les horaires de sortie des déchets étaient affichés aux différents rayons.</t>
  </si>
  <si>
    <t>La température de la chambre froide est 1,5°C; correcte.</t>
  </si>
  <si>
    <t>La pelle à glace est rouillée.</t>
  </si>
  <si>
    <t>Propre, rangée et décorée.</t>
  </si>
  <si>
    <t>Les DEIV des rayons traiteur et FLEG étaient remplis de cadavres d'insectes.</t>
  </si>
  <si>
    <t>Présence des appâts chimiques dans les locaux d'exposition et de stockage des aliments (exp; traiteur, pâtisserie, etc.)
Un DEIV au rayon FLEG est en panne.</t>
  </si>
  <si>
    <t>Protégés</t>
  </si>
  <si>
    <t>Même chambre froide FLEG.</t>
  </si>
  <si>
    <t>Il s'agit d'un terminal de cuisson</t>
  </si>
  <si>
    <t>Etat de propreté des équipements et des locaux satisfaisant.</t>
  </si>
  <si>
    <t>Il s'agit d'un terminal de cuisson.</t>
  </si>
  <si>
    <t>La température affichée est 7°C; 
Les horaires de dégivrage ne sont pas encore mentionnés.</t>
  </si>
  <si>
    <t>Correcte</t>
  </si>
  <si>
    <t>Les produits sont identifiés par la date de réception.</t>
  </si>
  <si>
    <t>Glaçage correctement assuré.</t>
  </si>
  <si>
    <t>Etat de propreté satisfaisant.
Renforcer le nettoyage sous les palettes.</t>
  </si>
  <si>
    <t>Etat de propreté satisfaisant.</t>
  </si>
  <si>
    <t>Présence de restes de sucre et farine à même le sol.</t>
  </si>
  <si>
    <t>Remplacer la porte du local par un matériau lavable et nettoyable.
Fixer le faux plafond.</t>
  </si>
  <si>
    <t>Utilisation de palettes en plastique pour le stockage des sacs à sucre.</t>
  </si>
  <si>
    <t>L'afficheur de la chambre froide des poulets crus est erroné; T° affichée 11,3°C, T° prélevée 6°C.</t>
  </si>
  <si>
    <t>Le plan d'action à la réception n'est pas dressé suite au dernier audit.</t>
  </si>
  <si>
    <t>Bien que le thermomètre a été vérifié, on note que l'écart constaté n'était pas pris en considération lors des contrôles de températures. Une sensibilisation a eu lieu le jour de l'audit sur ce paramètre.</t>
  </si>
  <si>
    <t>Absence de la mention de la DLC sur les étiquettes Carrefour des paquets de noix 400g. On note que ces produits ont été déconditionnés et reconditionnés en portions. Il s'agit d'une non-conformité réglementaire (AM 03 septembre 2008).</t>
  </si>
  <si>
    <t>Les grilles de la hotte étaient souillées de l'extérieur.</t>
  </si>
  <si>
    <t>Les chevalets étaient rouillés, procéder à un traitement antirouille ou à un remplacement de ces ustensiles.</t>
  </si>
  <si>
    <t>Durée d'exposition des produits</t>
  </si>
  <si>
    <t>L'assemblage des deux boudins (jambon de dinde + salami de dinde 'Cuisto'), masque des informations essentielles et obligatoires (ingrédients, etc.). Nous attirons votre attention que la réglementation tunisienne notamment la loi 172-117 et l'AM du 3 septembre 2008 ,n'acceptent pas ce genre de suremballage.
Avertir le service achat et le service qualité sur cet écart.</t>
  </si>
  <si>
    <t>Les morceaux de foies déballés baignaient dans l'exsudat en étant gardés dans leurs emballages d'origine. On note l'absence d'égouttoirs à la boucherie.</t>
  </si>
  <si>
    <t xml:space="preserve">Respect des durées de vie des produits trad. exposés dans le stand </t>
  </si>
  <si>
    <t xml:space="preserve">Glaçage étiquetage des produits </t>
  </si>
  <si>
    <t>Présence de toile d'araignée au plafond de la réserve.</t>
  </si>
  <si>
    <t xml:space="preserve">Absence d'odeur nauséabonde </t>
  </si>
  <si>
    <t>La zone d'entreposage des palettes des eaux minérales n'est pas protégée contre la pluviosité et les rayons de soleil.
Le sol est crevassé à ce niveau.</t>
  </si>
  <si>
    <t>Présence de piqûres de moisissures sur les grilles de l'évaporateur du laboratoire.</t>
  </si>
  <si>
    <t>Assurer le nettoyage profond de la hotte (démontage des grilles) pour optimiser le fonctionnement de cet équipement.</t>
  </si>
  <si>
    <t xml:space="preserve">La température affichée du meuble boucherie LS est 3°C.
La température mesurée est 2°C.
La température prélevée du meuble volaille trad. est 5,3°C </t>
  </si>
  <si>
    <t>Taux de réalisation du plan d'action précédent</t>
  </si>
  <si>
    <t>Revoir le système de drainage au niveau des chambers froides.</t>
  </si>
  <si>
    <t>Développement de rouille en bas du revêtement mural de la chambre froide.</t>
  </si>
  <si>
    <t>Les températures des meubles froids varient de 3 à 6°C.</t>
  </si>
  <si>
    <t>Le laboratoire n'était pas cloisonné, il ouvrait sur l'air de réception.</t>
  </si>
  <si>
    <t>Prévoir un dispositif de cloisonnement du laboratoire</t>
  </si>
  <si>
    <t>Ecaillement de la peinture au dessus du meuble suite à une fuite d'eau.</t>
  </si>
  <si>
    <t xml:space="preserve">Bien que la température du laboratoire vérifiée était conforme (T° 10°C), on note l'absence d'afficheur de température à ce niveau. </t>
  </si>
  <si>
    <t>L'armoire UV est non fonctionnelle.</t>
  </si>
  <si>
    <t>voir lignes 139, 26 &amp; 146</t>
  </si>
  <si>
    <t>Porte du local déchet en bois usé.  
Le faux plafond est détérioré.</t>
  </si>
  <si>
    <t>Stagnation d’eau au niveau chambre froide traiteur
Absence de système de drainage dans la chambre froide des produits de la mer.</t>
  </si>
  <si>
    <t>Conforme</t>
  </si>
  <si>
    <t>Le thermomètre était vérifié.</t>
  </si>
  <si>
    <t xml:space="preserve">Les emballages étaient stockés dans leur cartons d'origine. Nous rappelons que les cartons ondulés présentent une source de nuisibles. </t>
  </si>
  <si>
    <t>Entreposage de la mayonnaise et de harissa déconditionnées au niveau du laboratoire. Assurer le stockage de ces produits dans la chambre froide.</t>
  </si>
  <si>
    <t>L'ouvre boite était rouillée et usée. Remplacer cet équipement.</t>
  </si>
  <si>
    <t>Une seule planche était disponible pour la découpe des aliments de différentes natures. Prévoir des planches séparées par code couleur ou autres identifications pour les produits crus et les produits prêts à la consommation.</t>
  </si>
  <si>
    <t xml:space="preserve">Utilisation d'un poulet cuit depuis la veille de l'audit pour la fabrication des sandwichs aux poulets. </t>
  </si>
  <si>
    <t>Il est recommandé d'utiliser des poulets fraichement cuits (dés la fin de cuisson) pour la préparation des sandwichs.</t>
  </si>
  <si>
    <t xml:space="preserve">Absence de mention de la DLC sur le suremballage des 2 boudins 'Cuisto' sur l'étiquette Carrefour (voir photo).
La durée de vie des produits n'est pas lisible sur l'emballage primaire. Avertir le fournisseur sur cet écart.
</t>
  </si>
  <si>
    <t>Prévoir des égouttoirs pour assurer la séparation de l'exsudat des abats.</t>
  </si>
  <si>
    <t xml:space="preserve">Absence d'identification sur le paquet de taberner entamé.
</t>
  </si>
  <si>
    <t>Limiter la durée d'attente de la viande hachée à température ambiante pour une meilleure maitrise de la chaine du froid.</t>
  </si>
  <si>
    <t xml:space="preserve">Note: Dans le cas où le chef rayon se permet de servir directement les produits de mer surgelés depuis la chambre froide , nous recommandons d'enregistrer cette vente avec tous les renseignements nécessaires dans les tableaux sous la dénomination de "Vente spéciale" pour assurer la correspondance entre les poids.
</t>
  </si>
  <si>
    <t>Etat de propreté satisfaisant</t>
  </si>
  <si>
    <t>La température de la viande hachée exposée le jour de l'audit était élevée 8°C.
Le meuble d'exposition est de température correcte (T° prélevée= 2°C).
L'élévation de la température pourrait être à l'origine d'une attente prolongée du produit à température ambiante ou/et du hachoir à viande qui n'est pas doté d'un système de hachage à froid.</t>
  </si>
  <si>
    <t>L'escalope 'Mliha' DF 03/04/20017  DLC 08/04/2017; On note que la durée de vie du produit sur étiquette Carrefour est de 3 jours. Assurer le conditionnement du produit le jour de son arrivage pour éviter le risque de post-datage éventuel des produits.</t>
  </si>
  <si>
    <t>Le nombre de louches est suffisant.
Etat de propreté satisfaisant.</t>
  </si>
  <si>
    <t>Le revêtement interne du meuble yaourt est écaillé.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</si>
</sst>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430947888"/>
        <c:axId val="430948448"/>
      </c:barChart>
      <c:catAx>
        <c:axId val="43094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948448"/>
        <c:crosses val="autoZero"/>
        <c:auto val="1"/>
        <c:lblAlgn val="ctr"/>
        <c:lblOffset val="100"/>
        <c:noMultiLvlLbl val="0"/>
      </c:catAx>
      <c:valAx>
        <c:axId val="43094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94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36119792"/>
        <c:axId val="436120352"/>
      </c:barChart>
      <c:catAx>
        <c:axId val="43611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120352"/>
        <c:crosses val="autoZero"/>
        <c:auto val="1"/>
        <c:lblAlgn val="ctr"/>
        <c:lblOffset val="100"/>
        <c:noMultiLvlLbl val="0"/>
      </c:catAx>
      <c:valAx>
        <c:axId val="43612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11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13680512"/>
        <c:axId val="213681072"/>
      </c:barChart>
      <c:catAx>
        <c:axId val="21368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81072"/>
        <c:crosses val="autoZero"/>
        <c:auto val="1"/>
        <c:lblAlgn val="ctr"/>
        <c:lblOffset val="100"/>
        <c:noMultiLvlLbl val="0"/>
      </c:catAx>
      <c:valAx>
        <c:axId val="21368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8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30843248"/>
        <c:axId val="430843808"/>
      </c:barChart>
      <c:catAx>
        <c:axId val="43084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843808"/>
        <c:crosses val="autoZero"/>
        <c:auto val="1"/>
        <c:lblAlgn val="ctr"/>
        <c:lblOffset val="100"/>
        <c:noMultiLvlLbl val="0"/>
      </c:catAx>
      <c:valAx>
        <c:axId val="43084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84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37035456"/>
        <c:axId val="237036016"/>
      </c:barChart>
      <c:catAx>
        <c:axId val="23703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036016"/>
        <c:crosses val="autoZero"/>
        <c:auto val="1"/>
        <c:lblAlgn val="ctr"/>
        <c:lblOffset val="100"/>
        <c:noMultiLvlLbl val="0"/>
      </c:catAx>
      <c:valAx>
        <c:axId val="23703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03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37038816"/>
        <c:axId val="239808112"/>
      </c:barChart>
      <c:catAx>
        <c:axId val="23703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808112"/>
        <c:crosses val="autoZero"/>
        <c:auto val="1"/>
        <c:lblAlgn val="ctr"/>
        <c:lblOffset val="100"/>
        <c:noMultiLvlLbl val="0"/>
      </c:catAx>
      <c:valAx>
        <c:axId val="23980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03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39810912"/>
        <c:axId val="239811472"/>
      </c:barChart>
      <c:catAx>
        <c:axId val="23981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811472"/>
        <c:crosses val="autoZero"/>
        <c:auto val="1"/>
        <c:lblAlgn val="ctr"/>
        <c:lblOffset val="100"/>
        <c:noMultiLvlLbl val="0"/>
      </c:catAx>
      <c:valAx>
        <c:axId val="23981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981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0.88317757009345799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39433824"/>
        <c:axId val="239434384"/>
      </c:barChart>
      <c:catAx>
        <c:axId val="23943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434384"/>
        <c:crosses val="autoZero"/>
        <c:auto val="1"/>
        <c:lblAlgn val="ctr"/>
        <c:lblOffset val="100"/>
        <c:noMultiLvlLbl val="0"/>
      </c:catAx>
      <c:valAx>
        <c:axId val="23943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943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0.94007490636704116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36784080"/>
        <c:axId val="236784640"/>
      </c:barChart>
      <c:catAx>
        <c:axId val="23678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784640"/>
        <c:crosses val="autoZero"/>
        <c:auto val="1"/>
        <c:lblAlgn val="ctr"/>
        <c:lblOffset val="100"/>
        <c:noMultiLvlLbl val="0"/>
      </c:catAx>
      <c:valAx>
        <c:axId val="23678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78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0.91162623823024957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11316848"/>
        <c:axId val="411317408"/>
        <c:extLst/>
      </c:barChart>
      <c:catAx>
        <c:axId val="4113168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1317408"/>
        <c:crosses val="autoZero"/>
        <c:auto val="1"/>
        <c:lblAlgn val="ctr"/>
        <c:lblOffset val="100"/>
        <c:noMultiLvlLbl val="0"/>
      </c:catAx>
      <c:valAx>
        <c:axId val="4113174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131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97066800"/>
        <c:axId val="397067360"/>
        <c:extLst/>
      </c:barChart>
      <c:catAx>
        <c:axId val="39706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7067360"/>
        <c:crosses val="autoZero"/>
        <c:auto val="1"/>
        <c:lblAlgn val="ctr"/>
        <c:lblOffset val="100"/>
        <c:noMultiLvlLbl val="0"/>
      </c:catAx>
      <c:valAx>
        <c:axId val="39706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706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0.95161290322580649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432303376"/>
        <c:axId val="432303936"/>
      </c:barChart>
      <c:catAx>
        <c:axId val="43230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303936"/>
        <c:crosses val="autoZero"/>
        <c:auto val="1"/>
        <c:lblAlgn val="ctr"/>
        <c:lblOffset val="100"/>
        <c:noMultiLvlLbl val="0"/>
      </c:catAx>
      <c:valAx>
        <c:axId val="43230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30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0.77142857142857146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83002544"/>
        <c:axId val="483003104"/>
      </c:barChart>
      <c:catAx>
        <c:axId val="48300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3003104"/>
        <c:crosses val="autoZero"/>
        <c:auto val="1"/>
        <c:lblAlgn val="ctr"/>
        <c:lblOffset val="100"/>
        <c:noMultiLvlLbl val="0"/>
      </c:catAx>
      <c:valAx>
        <c:axId val="48300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300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37287600"/>
        <c:axId val="237288160"/>
      </c:barChart>
      <c:catAx>
        <c:axId val="23728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288160"/>
        <c:crosses val="autoZero"/>
        <c:auto val="1"/>
        <c:lblAlgn val="ctr"/>
        <c:lblOffset val="100"/>
        <c:noMultiLvlLbl val="0"/>
      </c:catAx>
      <c:valAx>
        <c:axId val="23728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28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0.91891891891891897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83155152"/>
        <c:axId val="483155712"/>
      </c:barChart>
      <c:catAx>
        <c:axId val="48315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3155712"/>
        <c:crosses val="autoZero"/>
        <c:auto val="1"/>
        <c:lblAlgn val="ctr"/>
        <c:lblOffset val="100"/>
        <c:noMultiLvlLbl val="0"/>
      </c:catAx>
      <c:valAx>
        <c:axId val="48315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315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46049312"/>
        <c:axId val="246049872"/>
      </c:barChart>
      <c:catAx>
        <c:axId val="246049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049872"/>
        <c:crosses val="autoZero"/>
        <c:auto val="1"/>
        <c:lblAlgn val="ctr"/>
        <c:lblOffset val="100"/>
        <c:noMultiLvlLbl val="0"/>
      </c:catAx>
      <c:valAx>
        <c:axId val="24604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04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46052672"/>
        <c:axId val="431256304"/>
      </c:barChart>
      <c:catAx>
        <c:axId val="24605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1256304"/>
        <c:crosses val="autoZero"/>
        <c:auto val="1"/>
        <c:lblAlgn val="ctr"/>
        <c:lblOffset val="100"/>
        <c:noMultiLvlLbl val="0"/>
      </c:catAx>
      <c:valAx>
        <c:axId val="43125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05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431259104"/>
        <c:axId val="431259664"/>
      </c:barChart>
      <c:catAx>
        <c:axId val="43125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1259664"/>
        <c:crosses val="autoZero"/>
        <c:auto val="1"/>
        <c:lblAlgn val="ctr"/>
        <c:lblOffset val="100"/>
        <c:noMultiLvlLbl val="0"/>
      </c:catAx>
      <c:valAx>
        <c:axId val="43125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125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38724912"/>
        <c:axId val="438725472"/>
      </c:barChart>
      <c:catAx>
        <c:axId val="43872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8725472"/>
        <c:crosses val="autoZero"/>
        <c:auto val="1"/>
        <c:lblAlgn val="ctr"/>
        <c:lblOffset val="100"/>
        <c:noMultiLvlLbl val="0"/>
      </c:catAx>
      <c:valAx>
        <c:axId val="43872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872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60" zoomScaleNormal="100" workbookViewId="0">
      <selection activeCell="D18" sqref="D18:K1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57" t="s">
        <v>379</v>
      </c>
      <c r="B18" s="257"/>
      <c r="C18" s="257"/>
      <c r="D18" s="258" t="s">
        <v>411</v>
      </c>
      <c r="E18" s="258"/>
      <c r="F18" s="258"/>
      <c r="G18" s="258"/>
      <c r="H18" s="258"/>
      <c r="I18" s="258"/>
      <c r="J18" s="258"/>
      <c r="K18" s="258"/>
    </row>
    <row r="20" spans="1:11" ht="16.5" x14ac:dyDescent="0.3">
      <c r="A20" s="204"/>
      <c r="B20" s="199"/>
      <c r="C20" s="199"/>
      <c r="D20" s="199"/>
      <c r="E20" s="199"/>
      <c r="F20" s="199"/>
      <c r="G20" s="199"/>
      <c r="H20" s="199"/>
      <c r="I20" s="199"/>
    </row>
    <row r="21" spans="1:11" x14ac:dyDescent="0.25">
      <c r="A21" s="259" t="s">
        <v>380</v>
      </c>
      <c r="B21" s="259"/>
      <c r="C21" s="259"/>
      <c r="D21" s="259"/>
      <c r="E21" s="259"/>
      <c r="F21" s="259"/>
      <c r="G21" s="259"/>
      <c r="H21" s="259"/>
      <c r="I21" s="259"/>
      <c r="J21" s="259"/>
      <c r="K21" s="259"/>
    </row>
    <row r="22" spans="1:11" x14ac:dyDescent="0.25">
      <c r="A22" s="205"/>
      <c r="B22" s="200"/>
      <c r="C22" s="200"/>
      <c r="D22" s="199"/>
      <c r="E22" s="199"/>
      <c r="F22" s="199"/>
      <c r="G22" s="199"/>
      <c r="H22" s="199"/>
      <c r="I22" s="199"/>
    </row>
    <row r="23" spans="1:11" ht="42" customHeight="1" x14ac:dyDescent="0.25">
      <c r="A23" s="206" t="s">
        <v>381</v>
      </c>
      <c r="B23" s="260" t="s">
        <v>382</v>
      </c>
      <c r="C23" s="260"/>
      <c r="D23" s="199"/>
      <c r="E23" s="199"/>
      <c r="F23" s="199"/>
      <c r="G23" s="199"/>
      <c r="H23" s="199"/>
      <c r="I23" s="199"/>
      <c r="J23" s="198" t="str">
        <f>D18</f>
        <v>Medina Jedida</v>
      </c>
    </row>
    <row r="24" spans="1:11" ht="33" customHeight="1" x14ac:dyDescent="0.25">
      <c r="A24" s="207" t="s">
        <v>383</v>
      </c>
      <c r="B24" s="261">
        <f>AVERAGE('A1 Exploitation'!D505,'A1 Technique'!D198)</f>
        <v>0.91162623823024957</v>
      </c>
      <c r="C24" s="261"/>
      <c r="D24" s="199"/>
      <c r="E24" s="199"/>
      <c r="F24" s="199"/>
      <c r="G24" s="199"/>
      <c r="H24" s="199"/>
      <c r="I24" s="199"/>
    </row>
    <row r="25" spans="1:11" ht="33" customHeight="1" x14ac:dyDescent="0.25">
      <c r="A25" s="206" t="s">
        <v>384</v>
      </c>
      <c r="B25" s="261">
        <f>AVERAGE('A2 Exploitation'!D506,'A2 Technique'!D198)</f>
        <v>0</v>
      </c>
      <c r="C25" s="261"/>
      <c r="D25" s="199"/>
      <c r="E25" s="199"/>
      <c r="F25" s="199"/>
      <c r="G25" s="199"/>
      <c r="H25" s="199"/>
      <c r="I25" s="199"/>
    </row>
    <row r="26" spans="1:11" ht="33" customHeight="1" x14ac:dyDescent="0.25">
      <c r="A26" s="207" t="s">
        <v>385</v>
      </c>
      <c r="B26" s="261">
        <f>AVERAGE('A3 Exploitation'!D506,'A3 Technique'!D198)</f>
        <v>0</v>
      </c>
      <c r="C26" s="261"/>
      <c r="D26" s="199"/>
      <c r="E26" s="199"/>
      <c r="F26" s="199"/>
      <c r="G26" s="199"/>
      <c r="H26" s="199"/>
      <c r="I26" s="199"/>
    </row>
    <row r="27" spans="1:11" ht="33" customHeight="1" x14ac:dyDescent="0.25">
      <c r="A27" s="207" t="s">
        <v>386</v>
      </c>
      <c r="B27" s="261">
        <f>AVERAGE('A4 Exploitation'!D506,'A4 Technique'!D198)</f>
        <v>0</v>
      </c>
      <c r="C27" s="261"/>
      <c r="D27" s="199"/>
      <c r="E27" s="199"/>
      <c r="F27" s="199"/>
      <c r="G27" s="199"/>
      <c r="H27" s="199"/>
      <c r="I27" s="199"/>
    </row>
    <row r="28" spans="1:11" ht="33" customHeight="1" x14ac:dyDescent="0.25">
      <c r="A28" s="206" t="s">
        <v>387</v>
      </c>
      <c r="B28" s="261">
        <f>AVERAGE('A5 Exploitation'!D506,'A5 Technique'!D198)</f>
        <v>0</v>
      </c>
      <c r="C28" s="261"/>
      <c r="D28" s="199"/>
      <c r="E28" s="199"/>
      <c r="F28" s="199"/>
      <c r="G28" s="199"/>
      <c r="H28" s="199"/>
      <c r="I28" s="199"/>
    </row>
    <row r="29" spans="1:11" ht="33" customHeight="1" x14ac:dyDescent="0.25">
      <c r="A29" s="206" t="s">
        <v>388</v>
      </c>
      <c r="B29" s="261">
        <f>AVERAGE('A6 Exploitation'!D506,'A6 Technique'!D198)</f>
        <v>0</v>
      </c>
      <c r="C29" s="26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0" t="s">
        <v>389</v>
      </c>
      <c r="C33" s="260"/>
      <c r="D33" s="199"/>
      <c r="E33" s="199"/>
      <c r="F33" s="199"/>
      <c r="G33" s="199"/>
      <c r="H33" s="199"/>
      <c r="I33" s="199"/>
      <c r="J33" s="198" t="str">
        <f>D18</f>
        <v>Medina Jedida</v>
      </c>
    </row>
    <row r="34" spans="1:10" ht="33" customHeight="1" x14ac:dyDescent="0.25">
      <c r="A34" s="207" t="s">
        <v>383</v>
      </c>
      <c r="B34" s="261">
        <f>'A1 Exploitation'!D505</f>
        <v>0.94007490636704116</v>
      </c>
      <c r="C34" s="261"/>
      <c r="D34" s="199"/>
      <c r="E34" s="199"/>
      <c r="F34" s="199"/>
      <c r="G34" s="199"/>
      <c r="H34" s="199"/>
      <c r="I34" s="199"/>
    </row>
    <row r="35" spans="1:10" ht="33" customHeight="1" x14ac:dyDescent="0.25">
      <c r="A35" s="206" t="s">
        <v>384</v>
      </c>
      <c r="B35" s="261">
        <f>'A2 Exploitation'!D506</f>
        <v>0</v>
      </c>
      <c r="C35" s="261"/>
      <c r="D35" s="199"/>
      <c r="E35" s="199"/>
      <c r="F35" s="199"/>
      <c r="G35" s="199"/>
      <c r="H35" s="199"/>
      <c r="I35" s="199"/>
    </row>
    <row r="36" spans="1:10" ht="33" customHeight="1" x14ac:dyDescent="0.25">
      <c r="A36" s="207" t="s">
        <v>385</v>
      </c>
      <c r="B36" s="261">
        <f>'A3 Exploitation'!D506</f>
        <v>0</v>
      </c>
      <c r="C36" s="261"/>
      <c r="D36" s="199"/>
      <c r="E36" s="199"/>
      <c r="F36" s="199"/>
      <c r="G36" s="199"/>
      <c r="H36" s="199"/>
      <c r="I36" s="199"/>
    </row>
    <row r="37" spans="1:10" ht="33" customHeight="1" x14ac:dyDescent="0.25">
      <c r="A37" s="207" t="s">
        <v>386</v>
      </c>
      <c r="B37" s="261">
        <f>'A4 Exploitation'!D506</f>
        <v>0</v>
      </c>
      <c r="C37" s="261"/>
      <c r="D37" s="199"/>
      <c r="E37" s="199"/>
      <c r="F37" s="199"/>
      <c r="G37" s="199"/>
      <c r="H37" s="199"/>
      <c r="I37" s="199"/>
    </row>
    <row r="38" spans="1:10" ht="33" customHeight="1" x14ac:dyDescent="0.25">
      <c r="A38" s="206" t="s">
        <v>387</v>
      </c>
      <c r="B38" s="261">
        <f>'A5 Exploitation'!D506</f>
        <v>0</v>
      </c>
      <c r="C38" s="261"/>
      <c r="D38" s="199"/>
      <c r="E38" s="199"/>
      <c r="F38" s="199"/>
      <c r="G38" s="199"/>
      <c r="H38" s="199"/>
      <c r="I38" s="199"/>
    </row>
    <row r="39" spans="1:10" ht="33" customHeight="1" x14ac:dyDescent="0.25">
      <c r="A39" s="206" t="s">
        <v>388</v>
      </c>
      <c r="B39" s="261">
        <f>'A6 Exploitation'!D506</f>
        <v>0</v>
      </c>
      <c r="C39" s="26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2" t="s">
        <v>390</v>
      </c>
      <c r="C42" s="262"/>
      <c r="D42" s="199"/>
      <c r="E42" s="199"/>
      <c r="F42" s="199"/>
      <c r="G42" s="199"/>
      <c r="H42" s="199"/>
      <c r="I42" s="199"/>
      <c r="J42" s="198" t="str">
        <f>D18</f>
        <v>Medina Jedida</v>
      </c>
    </row>
    <row r="43" spans="1:10" ht="33" customHeight="1" x14ac:dyDescent="0.25">
      <c r="A43" s="207" t="s">
        <v>383</v>
      </c>
      <c r="B43" s="261">
        <f>AVERAGE('A1 Exploitation'!D503, 'A1 Technique'!D196)</f>
        <v>0.8</v>
      </c>
      <c r="C43" s="261"/>
      <c r="D43" s="199"/>
      <c r="E43" s="199"/>
      <c r="F43" s="199"/>
      <c r="G43" s="199"/>
      <c r="H43" s="199"/>
      <c r="I43" s="199"/>
    </row>
    <row r="44" spans="1:10" ht="33" customHeight="1" x14ac:dyDescent="0.25">
      <c r="A44" s="206" t="s">
        <v>384</v>
      </c>
      <c r="B44" s="261">
        <f>AVERAGE('A2 Exploitation'!D504, 'A2 Technique'!D196)</f>
        <v>0</v>
      </c>
      <c r="C44" s="261"/>
      <c r="D44" s="199"/>
      <c r="E44" s="199"/>
      <c r="F44" s="199"/>
      <c r="G44" s="199"/>
      <c r="H44" s="199"/>
      <c r="I44" s="199"/>
    </row>
    <row r="45" spans="1:10" ht="33" customHeight="1" x14ac:dyDescent="0.25">
      <c r="A45" s="207" t="s">
        <v>385</v>
      </c>
      <c r="B45" s="261">
        <f>AVERAGE('A3 Exploitation'!D504, 'A3 Technique'!D196)</f>
        <v>0</v>
      </c>
      <c r="C45" s="261"/>
      <c r="D45" s="199"/>
      <c r="E45" s="199"/>
      <c r="F45" s="199"/>
      <c r="G45" s="199"/>
      <c r="H45" s="199"/>
      <c r="I45" s="199"/>
    </row>
    <row r="46" spans="1:10" ht="33" customHeight="1" x14ac:dyDescent="0.25">
      <c r="A46" s="207" t="s">
        <v>386</v>
      </c>
      <c r="B46" s="261">
        <f>AVERAGE('A4 Exploitation'!D504, 'A4 Technique'!D196)</f>
        <v>0</v>
      </c>
      <c r="C46" s="261"/>
      <c r="D46" s="199"/>
      <c r="E46" s="199"/>
      <c r="F46" s="199"/>
      <c r="G46" s="199"/>
      <c r="H46" s="199"/>
      <c r="I46" s="199"/>
    </row>
    <row r="47" spans="1:10" ht="33" customHeight="1" x14ac:dyDescent="0.25">
      <c r="A47" s="206" t="s">
        <v>387</v>
      </c>
      <c r="B47" s="261">
        <f>AVERAGE('A5 Exploitation'!D504, 'A5 Technique'!D196)</f>
        <v>0</v>
      </c>
      <c r="C47" s="261"/>
      <c r="D47" s="199"/>
      <c r="E47" s="199"/>
      <c r="F47" s="199"/>
      <c r="G47" s="199"/>
      <c r="H47" s="199"/>
      <c r="I47" s="199"/>
    </row>
    <row r="48" spans="1:10" ht="33" customHeight="1" x14ac:dyDescent="0.25">
      <c r="A48" s="206" t="s">
        <v>388</v>
      </c>
      <c r="B48" s="261">
        <f>AVERAGE('A6 Exploitation'!D504, 'A6 Technique'!D196)</f>
        <v>0</v>
      </c>
      <c r="C48" s="26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0" t="s">
        <v>391</v>
      </c>
      <c r="C51" s="260"/>
      <c r="D51" s="199"/>
      <c r="E51" s="199"/>
      <c r="F51" s="199"/>
      <c r="G51" s="199"/>
      <c r="H51" s="199"/>
      <c r="I51" s="199"/>
      <c r="J51" s="198" t="str">
        <f>D18</f>
        <v>Medina Jedida</v>
      </c>
    </row>
    <row r="52" spans="1:10" ht="33" customHeight="1" x14ac:dyDescent="0.25">
      <c r="A52" s="207" t="s">
        <v>383</v>
      </c>
      <c r="B52" s="263">
        <f>'A1 Exploitation'!D41</f>
        <v>1</v>
      </c>
      <c r="C52" s="263"/>
      <c r="D52" s="199"/>
      <c r="E52" s="199"/>
      <c r="F52" s="199"/>
      <c r="G52" s="199"/>
      <c r="H52" s="199"/>
      <c r="I52" s="199"/>
    </row>
    <row r="53" spans="1:10" ht="33" customHeight="1" x14ac:dyDescent="0.25">
      <c r="A53" s="206" t="s">
        <v>384</v>
      </c>
      <c r="B53" s="263">
        <f>'A2 Exploitation'!D41</f>
        <v>0</v>
      </c>
      <c r="C53" s="263"/>
      <c r="D53" s="199"/>
      <c r="E53" s="199"/>
      <c r="F53" s="199"/>
      <c r="G53" s="199"/>
      <c r="H53" s="199"/>
      <c r="I53" s="199"/>
    </row>
    <row r="54" spans="1:10" ht="33" customHeight="1" x14ac:dyDescent="0.25">
      <c r="A54" s="207" t="s">
        <v>385</v>
      </c>
      <c r="B54" s="263">
        <f>'A3 Exploitation'!D41</f>
        <v>0</v>
      </c>
      <c r="C54" s="263"/>
      <c r="D54" s="199"/>
      <c r="E54" s="199"/>
      <c r="F54" s="199"/>
      <c r="G54" s="199"/>
      <c r="H54" s="199"/>
      <c r="I54" s="199"/>
    </row>
    <row r="55" spans="1:10" ht="33" customHeight="1" x14ac:dyDescent="0.25">
      <c r="A55" s="207" t="s">
        <v>386</v>
      </c>
      <c r="B55" s="263">
        <f>'A4 Exploitation'!D41</f>
        <v>0</v>
      </c>
      <c r="C55" s="263"/>
      <c r="D55" s="199"/>
      <c r="E55" s="199"/>
      <c r="F55" s="199"/>
      <c r="G55" s="199"/>
      <c r="H55" s="199"/>
      <c r="I55" s="199"/>
    </row>
    <row r="56" spans="1:10" ht="33" customHeight="1" x14ac:dyDescent="0.25">
      <c r="A56" s="206" t="s">
        <v>387</v>
      </c>
      <c r="B56" s="263">
        <f>'A5 Exploitation'!D41</f>
        <v>0</v>
      </c>
      <c r="C56" s="263"/>
      <c r="D56" s="199"/>
      <c r="E56" s="199"/>
      <c r="F56" s="199"/>
      <c r="G56" s="199"/>
      <c r="H56" s="199"/>
      <c r="I56" s="199"/>
    </row>
    <row r="57" spans="1:10" ht="33" customHeight="1" x14ac:dyDescent="0.25">
      <c r="A57" s="206" t="s">
        <v>388</v>
      </c>
      <c r="B57" s="263">
        <f>'A6 Exploitation'!D41</f>
        <v>0</v>
      </c>
      <c r="C57" s="26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0" t="s">
        <v>392</v>
      </c>
      <c r="C60" s="260"/>
      <c r="D60" s="199"/>
      <c r="E60" s="199"/>
      <c r="F60" s="199"/>
      <c r="G60" s="199"/>
      <c r="H60" s="199"/>
      <c r="I60" s="199"/>
      <c r="J60" s="198" t="str">
        <f>D18</f>
        <v>Medina Jedida</v>
      </c>
    </row>
    <row r="61" spans="1:10" ht="33" customHeight="1" x14ac:dyDescent="0.25">
      <c r="A61" s="207" t="s">
        <v>383</v>
      </c>
      <c r="B61" s="261">
        <f>'A1 Exploitation'!D97</f>
        <v>0.95161290322580649</v>
      </c>
      <c r="C61" s="261"/>
      <c r="D61" s="199"/>
      <c r="E61" s="199"/>
      <c r="F61" s="199"/>
      <c r="G61" s="199"/>
      <c r="H61" s="199"/>
      <c r="I61" s="199"/>
    </row>
    <row r="62" spans="1:10" ht="33" customHeight="1" x14ac:dyDescent="0.25">
      <c r="A62" s="206" t="s">
        <v>384</v>
      </c>
      <c r="B62" s="261">
        <f>'A2 Exploitation'!D97</f>
        <v>0</v>
      </c>
      <c r="C62" s="261"/>
      <c r="D62" s="199"/>
      <c r="E62" s="199"/>
      <c r="F62" s="199"/>
      <c r="G62" s="199"/>
      <c r="H62" s="199"/>
      <c r="I62" s="199"/>
    </row>
    <row r="63" spans="1:10" ht="33" customHeight="1" x14ac:dyDescent="0.25">
      <c r="A63" s="207" t="s">
        <v>385</v>
      </c>
      <c r="B63" s="261">
        <f>'A3 Exploitation'!D97</f>
        <v>0</v>
      </c>
      <c r="C63" s="261"/>
      <c r="D63" s="199"/>
      <c r="E63" s="199"/>
      <c r="F63" s="199"/>
      <c r="G63" s="199"/>
      <c r="H63" s="199"/>
      <c r="I63" s="199"/>
    </row>
    <row r="64" spans="1:10" ht="33" customHeight="1" x14ac:dyDescent="0.25">
      <c r="A64" s="207" t="s">
        <v>386</v>
      </c>
      <c r="B64" s="261">
        <f>'A4 Exploitation'!D97</f>
        <v>0</v>
      </c>
      <c r="C64" s="261"/>
      <c r="D64" s="199"/>
      <c r="E64" s="199"/>
      <c r="F64" s="199"/>
      <c r="G64" s="199"/>
      <c r="H64" s="199"/>
      <c r="I64" s="199"/>
    </row>
    <row r="65" spans="1:10" ht="33" customHeight="1" x14ac:dyDescent="0.25">
      <c r="A65" s="206" t="s">
        <v>387</v>
      </c>
      <c r="B65" s="261">
        <f>'A5 Exploitation'!D97</f>
        <v>0</v>
      </c>
      <c r="C65" s="261"/>
      <c r="D65" s="199"/>
      <c r="E65" s="199"/>
      <c r="F65" s="199"/>
      <c r="G65" s="199"/>
      <c r="H65" s="199"/>
      <c r="I65" s="199"/>
    </row>
    <row r="66" spans="1:10" ht="33" customHeight="1" x14ac:dyDescent="0.25">
      <c r="A66" s="206" t="s">
        <v>388</v>
      </c>
      <c r="B66" s="261">
        <f>'A6 Exploitation'!D97</f>
        <v>0</v>
      </c>
      <c r="C66" s="26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0" t="s">
        <v>393</v>
      </c>
      <c r="C69" s="260"/>
      <c r="D69" s="199"/>
      <c r="E69" s="199"/>
      <c r="F69" s="199"/>
      <c r="G69" s="199"/>
      <c r="H69" s="199"/>
      <c r="I69" s="199"/>
      <c r="J69" s="198" t="str">
        <f>D18</f>
        <v>Medina Jedida</v>
      </c>
    </row>
    <row r="70" spans="1:10" ht="33" customHeight="1" x14ac:dyDescent="0.25">
      <c r="A70" s="207" t="s">
        <v>383</v>
      </c>
      <c r="B70" s="261">
        <f>'A1 Exploitation'!D150</f>
        <v>0.77142857142857146</v>
      </c>
      <c r="C70" s="261"/>
      <c r="D70" s="199"/>
      <c r="E70" s="199"/>
      <c r="F70" s="199"/>
      <c r="G70" s="199"/>
      <c r="H70" s="199"/>
      <c r="I70" s="199"/>
    </row>
    <row r="71" spans="1:10" ht="33" customHeight="1" x14ac:dyDescent="0.25">
      <c r="A71" s="206" t="s">
        <v>384</v>
      </c>
      <c r="B71" s="261">
        <f>'A2 Exploitation'!D150</f>
        <v>0</v>
      </c>
      <c r="C71" s="261"/>
      <c r="D71" s="199"/>
      <c r="E71" s="199"/>
      <c r="F71" s="199"/>
      <c r="G71" s="199"/>
      <c r="H71" s="199"/>
      <c r="I71" s="199"/>
    </row>
    <row r="72" spans="1:10" ht="33" customHeight="1" x14ac:dyDescent="0.25">
      <c r="A72" s="207" t="s">
        <v>385</v>
      </c>
      <c r="B72" s="261">
        <f>'A3 Exploitation'!D150</f>
        <v>0</v>
      </c>
      <c r="C72" s="261"/>
      <c r="D72" s="199"/>
      <c r="E72" s="199"/>
      <c r="F72" s="199"/>
      <c r="G72" s="199"/>
      <c r="H72" s="199"/>
      <c r="I72" s="199"/>
    </row>
    <row r="73" spans="1:10" ht="33" customHeight="1" x14ac:dyDescent="0.25">
      <c r="A73" s="207" t="s">
        <v>386</v>
      </c>
      <c r="B73" s="261">
        <f>'A4 Exploitation'!D150</f>
        <v>0</v>
      </c>
      <c r="C73" s="261"/>
      <c r="D73" s="199"/>
      <c r="E73" s="199"/>
      <c r="F73" s="199"/>
      <c r="G73" s="199"/>
      <c r="H73" s="199"/>
      <c r="I73" s="199"/>
    </row>
    <row r="74" spans="1:10" ht="33" customHeight="1" x14ac:dyDescent="0.25">
      <c r="A74" s="206" t="s">
        <v>387</v>
      </c>
      <c r="B74" s="261">
        <f>'A5 Exploitation'!D150</f>
        <v>0</v>
      </c>
      <c r="C74" s="261"/>
      <c r="D74" s="199"/>
      <c r="E74" s="199"/>
      <c r="F74" s="199"/>
      <c r="G74" s="199"/>
      <c r="H74" s="199"/>
      <c r="I74" s="199"/>
    </row>
    <row r="75" spans="1:10" ht="33" customHeight="1" x14ac:dyDescent="0.25">
      <c r="A75" s="206" t="s">
        <v>388</v>
      </c>
      <c r="B75" s="261">
        <f>'A6 Exploitation'!D150</f>
        <v>0</v>
      </c>
      <c r="C75" s="26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0" t="s">
        <v>394</v>
      </c>
      <c r="C78" s="260"/>
      <c r="D78" s="199"/>
      <c r="E78" s="199"/>
      <c r="F78" s="199"/>
      <c r="G78" s="199"/>
      <c r="H78" s="199"/>
      <c r="I78" s="199"/>
      <c r="J78" s="198" t="str">
        <f>D18</f>
        <v>Medina Jedida</v>
      </c>
    </row>
    <row r="79" spans="1:10" ht="33" customHeight="1" x14ac:dyDescent="0.25">
      <c r="A79" s="207" t="s">
        <v>383</v>
      </c>
      <c r="B79" s="261">
        <f>'A1 Exploitation'!D190</f>
        <v>0.92307692307692313</v>
      </c>
      <c r="C79" s="261"/>
      <c r="D79" s="199"/>
      <c r="E79" s="199"/>
      <c r="F79" s="199"/>
      <c r="G79" s="199"/>
      <c r="H79" s="199"/>
      <c r="I79" s="199"/>
    </row>
    <row r="80" spans="1:10" ht="33" customHeight="1" x14ac:dyDescent="0.25">
      <c r="A80" s="206" t="s">
        <v>384</v>
      </c>
      <c r="B80" s="261">
        <f>'A2 Exploitation'!D190</f>
        <v>0</v>
      </c>
      <c r="C80" s="261"/>
      <c r="D80" s="199"/>
      <c r="E80" s="199"/>
      <c r="F80" s="199"/>
      <c r="G80" s="199"/>
      <c r="H80" s="199"/>
      <c r="I80" s="199"/>
    </row>
    <row r="81" spans="1:10" ht="33" customHeight="1" x14ac:dyDescent="0.25">
      <c r="A81" s="207" t="s">
        <v>385</v>
      </c>
      <c r="B81" s="261">
        <f>'A3 Exploitation'!D190</f>
        <v>0</v>
      </c>
      <c r="C81" s="261"/>
      <c r="D81" s="199"/>
      <c r="E81" s="199"/>
      <c r="F81" s="199"/>
      <c r="G81" s="199"/>
      <c r="H81" s="199"/>
      <c r="I81" s="199"/>
    </row>
    <row r="82" spans="1:10" ht="33" customHeight="1" x14ac:dyDescent="0.25">
      <c r="A82" s="207" t="s">
        <v>386</v>
      </c>
      <c r="B82" s="261">
        <f>'A4 Exploitation'!D190</f>
        <v>0</v>
      </c>
      <c r="C82" s="261"/>
      <c r="D82" s="199"/>
      <c r="E82" s="199"/>
      <c r="F82" s="199"/>
      <c r="G82" s="199"/>
      <c r="H82" s="199"/>
      <c r="I82" s="199"/>
    </row>
    <row r="83" spans="1:10" ht="33" customHeight="1" x14ac:dyDescent="0.25">
      <c r="A83" s="206" t="s">
        <v>387</v>
      </c>
      <c r="B83" s="261">
        <f>'A5 Exploitation'!D190</f>
        <v>0</v>
      </c>
      <c r="C83" s="261"/>
      <c r="D83" s="199"/>
      <c r="E83" s="199"/>
      <c r="F83" s="199"/>
      <c r="G83" s="199"/>
      <c r="H83" s="199"/>
      <c r="I83" s="199"/>
    </row>
    <row r="84" spans="1:10" ht="33" customHeight="1" x14ac:dyDescent="0.25">
      <c r="A84" s="206" t="s">
        <v>388</v>
      </c>
      <c r="B84" s="261">
        <f>'A6 Exploitation'!D190</f>
        <v>0</v>
      </c>
      <c r="C84" s="26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0" t="s">
        <v>395</v>
      </c>
      <c r="C87" s="260"/>
      <c r="D87" s="199"/>
      <c r="E87" s="199"/>
      <c r="F87" s="199"/>
      <c r="G87" s="199"/>
      <c r="H87" s="199"/>
      <c r="I87" s="199"/>
      <c r="J87" s="198" t="str">
        <f>D18</f>
        <v>Medina Jedida</v>
      </c>
    </row>
    <row r="88" spans="1:10" ht="33" customHeight="1" x14ac:dyDescent="0.25">
      <c r="A88" s="207" t="s">
        <v>383</v>
      </c>
      <c r="B88" s="261">
        <f>'A1 Exploitation'!D246</f>
        <v>0.91891891891891897</v>
      </c>
      <c r="C88" s="261"/>
      <c r="D88" s="199"/>
      <c r="E88" s="199"/>
      <c r="F88" s="199"/>
      <c r="G88" s="199"/>
      <c r="H88" s="199"/>
      <c r="I88" s="199"/>
    </row>
    <row r="89" spans="1:10" ht="33" customHeight="1" x14ac:dyDescent="0.25">
      <c r="A89" s="206" t="s">
        <v>384</v>
      </c>
      <c r="B89" s="261">
        <f>'A2 Exploitation'!D246</f>
        <v>0</v>
      </c>
      <c r="C89" s="261"/>
      <c r="D89" s="199"/>
      <c r="E89" s="199"/>
      <c r="F89" s="199"/>
      <c r="G89" s="199"/>
      <c r="H89" s="199"/>
      <c r="I89" s="199"/>
    </row>
    <row r="90" spans="1:10" ht="33" customHeight="1" x14ac:dyDescent="0.25">
      <c r="A90" s="207" t="s">
        <v>385</v>
      </c>
      <c r="B90" s="261">
        <f>'A3 Exploitation'!D246</f>
        <v>0</v>
      </c>
      <c r="C90" s="261"/>
      <c r="D90" s="199"/>
      <c r="E90" s="199"/>
      <c r="F90" s="199"/>
      <c r="G90" s="199"/>
      <c r="H90" s="199"/>
      <c r="I90" s="199"/>
    </row>
    <row r="91" spans="1:10" ht="33" customHeight="1" x14ac:dyDescent="0.25">
      <c r="A91" s="207" t="s">
        <v>386</v>
      </c>
      <c r="B91" s="261">
        <f>'A4 Exploitation'!D246</f>
        <v>0</v>
      </c>
      <c r="C91" s="261"/>
      <c r="D91" s="199"/>
      <c r="E91" s="199"/>
      <c r="F91" s="199"/>
      <c r="G91" s="199"/>
      <c r="H91" s="199"/>
      <c r="I91" s="199"/>
    </row>
    <row r="92" spans="1:10" ht="33" customHeight="1" x14ac:dyDescent="0.25">
      <c r="A92" s="206" t="s">
        <v>387</v>
      </c>
      <c r="B92" s="261">
        <f>'A5 Exploitation'!D246</f>
        <v>0</v>
      </c>
      <c r="C92" s="261"/>
      <c r="D92" s="199"/>
      <c r="E92" s="199"/>
      <c r="F92" s="199"/>
      <c r="G92" s="199"/>
      <c r="H92" s="199"/>
      <c r="I92" s="199"/>
    </row>
    <row r="93" spans="1:10" ht="33" customHeight="1" x14ac:dyDescent="0.25">
      <c r="A93" s="206" t="s">
        <v>388</v>
      </c>
      <c r="B93" s="261">
        <f>'A6 Exploitation'!D246</f>
        <v>0</v>
      </c>
      <c r="C93" s="26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0" t="s">
        <v>396</v>
      </c>
      <c r="C96" s="260"/>
      <c r="D96" s="199"/>
      <c r="E96" s="199"/>
      <c r="F96" s="199"/>
      <c r="G96" s="199"/>
      <c r="H96" s="199"/>
      <c r="I96" s="199"/>
      <c r="J96" s="198" t="str">
        <f>D18</f>
        <v>Medina Jedida</v>
      </c>
    </row>
    <row r="97" spans="1:10" ht="33" customHeight="1" x14ac:dyDescent="0.25">
      <c r="A97" s="207" t="s">
        <v>383</v>
      </c>
      <c r="B97" s="261">
        <f>'A1 Exploitation'!D289</f>
        <v>0.98275862068965514</v>
      </c>
      <c r="C97" s="261"/>
      <c r="D97" s="199"/>
      <c r="E97" s="199"/>
      <c r="F97" s="199"/>
      <c r="G97" s="199"/>
      <c r="H97" s="199"/>
      <c r="I97" s="199"/>
    </row>
    <row r="98" spans="1:10" ht="33" customHeight="1" x14ac:dyDescent="0.25">
      <c r="A98" s="206" t="s">
        <v>384</v>
      </c>
      <c r="B98" s="261">
        <f>'A2 Exploitation'!D289</f>
        <v>0</v>
      </c>
      <c r="C98" s="261"/>
      <c r="D98" s="199"/>
      <c r="E98" s="199"/>
      <c r="F98" s="199"/>
      <c r="G98" s="199"/>
      <c r="H98" s="199"/>
      <c r="I98" s="199"/>
    </row>
    <row r="99" spans="1:10" ht="33" customHeight="1" x14ac:dyDescent="0.25">
      <c r="A99" s="207" t="s">
        <v>385</v>
      </c>
      <c r="B99" s="261">
        <f>'A3 Exploitation'!D289</f>
        <v>0</v>
      </c>
      <c r="C99" s="261"/>
      <c r="D99" s="199"/>
      <c r="E99" s="199"/>
      <c r="F99" s="199"/>
      <c r="G99" s="199"/>
      <c r="H99" s="199"/>
      <c r="I99" s="199"/>
    </row>
    <row r="100" spans="1:10" ht="33" customHeight="1" x14ac:dyDescent="0.25">
      <c r="A100" s="207" t="s">
        <v>386</v>
      </c>
      <c r="B100" s="261">
        <f>'A4 Exploitation'!D289</f>
        <v>0</v>
      </c>
      <c r="C100" s="261"/>
      <c r="D100" s="199"/>
      <c r="E100" s="199"/>
      <c r="F100" s="199"/>
      <c r="G100" s="199"/>
      <c r="H100" s="199"/>
      <c r="I100" s="199"/>
    </row>
    <row r="101" spans="1:10" ht="33" customHeight="1" x14ac:dyDescent="0.25">
      <c r="A101" s="206" t="s">
        <v>387</v>
      </c>
      <c r="B101" s="261">
        <f>'A5 Exploitation'!D289</f>
        <v>0</v>
      </c>
      <c r="C101" s="261"/>
      <c r="D101" s="199"/>
      <c r="E101" s="199"/>
      <c r="F101" s="199"/>
      <c r="G101" s="199"/>
      <c r="H101" s="199"/>
      <c r="I101" s="199"/>
    </row>
    <row r="102" spans="1:10" ht="33" customHeight="1" x14ac:dyDescent="0.25">
      <c r="A102" s="206" t="s">
        <v>388</v>
      </c>
      <c r="B102" s="261">
        <f>'A6 Exploitation'!D289</f>
        <v>0</v>
      </c>
      <c r="C102" s="26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0" t="s">
        <v>397</v>
      </c>
      <c r="C105" s="260"/>
      <c r="D105" s="199"/>
      <c r="E105" s="199"/>
      <c r="F105" s="199"/>
      <c r="G105" s="199"/>
      <c r="H105" s="199"/>
      <c r="I105" s="199"/>
      <c r="J105" s="198" t="str">
        <f>D18</f>
        <v>Medina Jedida</v>
      </c>
    </row>
    <row r="106" spans="1:10" ht="33" customHeight="1" x14ac:dyDescent="0.25">
      <c r="A106" s="207" t="s">
        <v>383</v>
      </c>
      <c r="B106" s="261">
        <f>'A1 Exploitation'!D322</f>
        <v>1</v>
      </c>
      <c r="C106" s="261"/>
      <c r="D106" s="199"/>
      <c r="E106" s="199"/>
      <c r="F106" s="199"/>
      <c r="G106" s="199"/>
      <c r="H106" s="199"/>
      <c r="I106" s="199"/>
    </row>
    <row r="107" spans="1:10" ht="33" customHeight="1" x14ac:dyDescent="0.25">
      <c r="A107" s="206" t="s">
        <v>384</v>
      </c>
      <c r="B107" s="261">
        <f>'A2 Exploitation'!D322</f>
        <v>0</v>
      </c>
      <c r="C107" s="261"/>
      <c r="D107" s="199"/>
      <c r="E107" s="199"/>
      <c r="F107" s="199"/>
      <c r="G107" s="199"/>
      <c r="H107" s="199"/>
      <c r="I107" s="199"/>
    </row>
    <row r="108" spans="1:10" ht="33" customHeight="1" x14ac:dyDescent="0.25">
      <c r="A108" s="207" t="s">
        <v>385</v>
      </c>
      <c r="B108" s="261">
        <f>'A3 Exploitation'!D322</f>
        <v>0</v>
      </c>
      <c r="C108" s="261"/>
      <c r="D108" s="199"/>
      <c r="E108" s="199"/>
      <c r="F108" s="199"/>
      <c r="G108" s="199"/>
      <c r="H108" s="199"/>
      <c r="I108" s="199"/>
    </row>
    <row r="109" spans="1:10" ht="33" customHeight="1" x14ac:dyDescent="0.25">
      <c r="A109" s="207" t="s">
        <v>386</v>
      </c>
      <c r="B109" s="261">
        <f>'A4 Exploitation'!D322</f>
        <v>0</v>
      </c>
      <c r="C109" s="261"/>
      <c r="D109" s="199"/>
      <c r="E109" s="199"/>
      <c r="F109" s="199"/>
      <c r="G109" s="199"/>
      <c r="H109" s="199"/>
      <c r="I109" s="199"/>
    </row>
    <row r="110" spans="1:10" ht="33" customHeight="1" x14ac:dyDescent="0.25">
      <c r="A110" s="206" t="s">
        <v>387</v>
      </c>
      <c r="B110" s="261">
        <f>'A5 Exploitation'!D322</f>
        <v>0</v>
      </c>
      <c r="C110" s="261"/>
      <c r="D110" s="199"/>
      <c r="E110" s="199"/>
      <c r="F110" s="199"/>
      <c r="G110" s="199"/>
      <c r="H110" s="199"/>
      <c r="I110" s="199"/>
    </row>
    <row r="111" spans="1:10" ht="33" customHeight="1" x14ac:dyDescent="0.25">
      <c r="A111" s="206" t="s">
        <v>388</v>
      </c>
      <c r="B111" s="261">
        <f>'A6 Exploitation'!D322</f>
        <v>0</v>
      </c>
      <c r="C111" s="26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0" t="s">
        <v>398</v>
      </c>
      <c r="C114" s="260"/>
      <c r="D114" s="199"/>
      <c r="E114" s="199"/>
      <c r="F114" s="199"/>
      <c r="G114" s="199"/>
      <c r="H114" s="199"/>
      <c r="I114" s="199"/>
      <c r="J114" s="198" t="str">
        <f>D18</f>
        <v>Medina Jedida</v>
      </c>
    </row>
    <row r="115" spans="1:10" ht="33" customHeight="1" x14ac:dyDescent="0.25">
      <c r="A115" s="207" t="s">
        <v>383</v>
      </c>
      <c r="B115" s="261">
        <f>'A1 Exploitation'!D350</f>
        <v>0.9642857142857143</v>
      </c>
      <c r="C115" s="261"/>
      <c r="D115" s="199"/>
      <c r="E115" s="199"/>
      <c r="F115" s="199"/>
      <c r="G115" s="199"/>
      <c r="H115" s="199"/>
      <c r="I115" s="199"/>
    </row>
    <row r="116" spans="1:10" ht="33" customHeight="1" x14ac:dyDescent="0.25">
      <c r="A116" s="206" t="s">
        <v>384</v>
      </c>
      <c r="B116" s="261">
        <f>'A2 Exploitation'!D350</f>
        <v>0</v>
      </c>
      <c r="C116" s="261"/>
      <c r="D116" s="199"/>
      <c r="E116" s="199"/>
      <c r="F116" s="199"/>
      <c r="G116" s="199"/>
      <c r="H116" s="199"/>
      <c r="I116" s="199"/>
    </row>
    <row r="117" spans="1:10" ht="33" customHeight="1" x14ac:dyDescent="0.25">
      <c r="A117" s="207" t="s">
        <v>385</v>
      </c>
      <c r="B117" s="261">
        <f>'A3 Exploitation'!D350</f>
        <v>0</v>
      </c>
      <c r="C117" s="261"/>
      <c r="D117" s="199"/>
      <c r="E117" s="199"/>
      <c r="F117" s="199"/>
      <c r="G117" s="199"/>
      <c r="H117" s="199"/>
      <c r="I117" s="199"/>
    </row>
    <row r="118" spans="1:10" ht="33" customHeight="1" x14ac:dyDescent="0.25">
      <c r="A118" s="207" t="s">
        <v>386</v>
      </c>
      <c r="B118" s="261">
        <f>'A4 Exploitation'!D350</f>
        <v>0</v>
      </c>
      <c r="C118" s="261"/>
      <c r="D118" s="199"/>
      <c r="E118" s="199"/>
      <c r="F118" s="199"/>
      <c r="G118" s="199"/>
      <c r="H118" s="199"/>
      <c r="I118" s="199"/>
    </row>
    <row r="119" spans="1:10" ht="33" customHeight="1" x14ac:dyDescent="0.25">
      <c r="A119" s="206" t="s">
        <v>387</v>
      </c>
      <c r="B119" s="261">
        <f>'A5 Exploitation'!D350</f>
        <v>0</v>
      </c>
      <c r="C119" s="261"/>
      <c r="D119" s="199"/>
      <c r="E119" s="199"/>
      <c r="F119" s="199"/>
      <c r="G119" s="199"/>
      <c r="H119" s="199"/>
      <c r="I119" s="199"/>
    </row>
    <row r="120" spans="1:10" ht="33" customHeight="1" x14ac:dyDescent="0.25">
      <c r="A120" s="206" t="s">
        <v>388</v>
      </c>
      <c r="B120" s="261">
        <f>'A6 Exploitation'!D350</f>
        <v>0</v>
      </c>
      <c r="C120" s="26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0" t="s">
        <v>399</v>
      </c>
      <c r="C123" s="260"/>
      <c r="D123" s="199"/>
      <c r="E123" s="199"/>
      <c r="F123" s="199"/>
      <c r="G123" s="199"/>
      <c r="H123" s="199"/>
      <c r="I123" s="199"/>
      <c r="J123" s="198" t="str">
        <f>D18</f>
        <v>Medina Jedida</v>
      </c>
    </row>
    <row r="124" spans="1:10" ht="33" customHeight="1" x14ac:dyDescent="0.25">
      <c r="A124" s="207" t="s">
        <v>383</v>
      </c>
      <c r="B124" s="261">
        <f>'A1 Exploitation'!D403</f>
        <v>1</v>
      </c>
      <c r="C124" s="261"/>
      <c r="D124" s="199"/>
      <c r="E124" s="199"/>
      <c r="F124" s="199"/>
      <c r="G124" s="199"/>
      <c r="H124" s="199"/>
      <c r="I124" s="199"/>
    </row>
    <row r="125" spans="1:10" ht="33" customHeight="1" x14ac:dyDescent="0.25">
      <c r="A125" s="206" t="s">
        <v>384</v>
      </c>
      <c r="B125" s="261">
        <f>'A2 Exploitation'!D403</f>
        <v>0</v>
      </c>
      <c r="C125" s="261"/>
      <c r="D125" s="199"/>
      <c r="E125" s="199"/>
      <c r="F125" s="199"/>
      <c r="G125" s="199"/>
      <c r="H125" s="199"/>
      <c r="I125" s="199"/>
    </row>
    <row r="126" spans="1:10" ht="33" customHeight="1" x14ac:dyDescent="0.25">
      <c r="A126" s="207" t="s">
        <v>385</v>
      </c>
      <c r="B126" s="261">
        <f>'A3 Exploitation'!D403</f>
        <v>0</v>
      </c>
      <c r="C126" s="261"/>
      <c r="D126" s="199"/>
      <c r="E126" s="199"/>
      <c r="F126" s="199"/>
      <c r="G126" s="199"/>
      <c r="H126" s="199"/>
      <c r="I126" s="199"/>
    </row>
    <row r="127" spans="1:10" ht="33" customHeight="1" x14ac:dyDescent="0.25">
      <c r="A127" s="207" t="s">
        <v>386</v>
      </c>
      <c r="B127" s="261">
        <f>'A4 Exploitation'!D403</f>
        <v>0</v>
      </c>
      <c r="C127" s="261"/>
      <c r="D127" s="199"/>
      <c r="E127" s="199"/>
      <c r="F127" s="199"/>
      <c r="G127" s="199"/>
      <c r="H127" s="199"/>
      <c r="I127" s="199"/>
    </row>
    <row r="128" spans="1:10" ht="33" customHeight="1" x14ac:dyDescent="0.25">
      <c r="A128" s="206" t="s">
        <v>387</v>
      </c>
      <c r="B128" s="261">
        <f>'A5 Exploitation'!D403</f>
        <v>0</v>
      </c>
      <c r="C128" s="261"/>
      <c r="D128" s="199"/>
      <c r="E128" s="199"/>
      <c r="F128" s="199"/>
      <c r="G128" s="199"/>
      <c r="H128" s="199"/>
      <c r="I128" s="199"/>
    </row>
    <row r="129" spans="1:10" ht="33" customHeight="1" x14ac:dyDescent="0.25">
      <c r="A129" s="206" t="s">
        <v>388</v>
      </c>
      <c r="B129" s="261">
        <f>'A6 Exploitation'!D403</f>
        <v>0</v>
      </c>
      <c r="C129" s="26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0" t="s">
        <v>400</v>
      </c>
      <c r="C132" s="260"/>
      <c r="D132" s="199"/>
      <c r="E132" s="199"/>
      <c r="F132" s="199"/>
      <c r="G132" s="199"/>
      <c r="H132" s="199"/>
      <c r="I132" s="199"/>
      <c r="J132" s="198" t="str">
        <f>D18</f>
        <v>Medina Jedida</v>
      </c>
    </row>
    <row r="133" spans="1:10" ht="33" customHeight="1" x14ac:dyDescent="0.25">
      <c r="A133" s="207" t="s">
        <v>383</v>
      </c>
      <c r="B133" s="261">
        <f>'A1 Exploitation'!D433</f>
        <v>0.96875</v>
      </c>
      <c r="C133" s="261"/>
      <c r="D133" s="199"/>
      <c r="E133" s="199"/>
      <c r="F133" s="199"/>
      <c r="G133" s="199"/>
      <c r="H133" s="199"/>
      <c r="I133" s="199"/>
    </row>
    <row r="134" spans="1:10" ht="33" customHeight="1" x14ac:dyDescent="0.25">
      <c r="A134" s="206" t="s">
        <v>384</v>
      </c>
      <c r="B134" s="261">
        <f>'A2 Exploitation'!D434</f>
        <v>0</v>
      </c>
      <c r="C134" s="261"/>
      <c r="D134" s="199"/>
      <c r="E134" s="199"/>
      <c r="F134" s="199"/>
      <c r="G134" s="199"/>
      <c r="H134" s="199"/>
      <c r="I134" s="199"/>
    </row>
    <row r="135" spans="1:10" ht="33" customHeight="1" x14ac:dyDescent="0.25">
      <c r="A135" s="207" t="s">
        <v>385</v>
      </c>
      <c r="B135" s="261">
        <f>'A3 Exploitation'!D434</f>
        <v>0</v>
      </c>
      <c r="C135" s="261"/>
      <c r="D135" s="199"/>
      <c r="E135" s="199"/>
      <c r="F135" s="199"/>
      <c r="G135" s="199"/>
      <c r="H135" s="199"/>
      <c r="I135" s="199"/>
    </row>
    <row r="136" spans="1:10" ht="33" customHeight="1" x14ac:dyDescent="0.25">
      <c r="A136" s="207" t="s">
        <v>386</v>
      </c>
      <c r="B136" s="261">
        <f>'A4 Exploitation'!D434</f>
        <v>0</v>
      </c>
      <c r="C136" s="261"/>
      <c r="D136" s="199"/>
      <c r="E136" s="199"/>
      <c r="F136" s="199"/>
      <c r="G136" s="199"/>
      <c r="H136" s="199"/>
      <c r="I136" s="199"/>
    </row>
    <row r="137" spans="1:10" ht="33" customHeight="1" x14ac:dyDescent="0.25">
      <c r="A137" s="206" t="s">
        <v>387</v>
      </c>
      <c r="B137" s="261">
        <f>'A5 Exploitation'!D434</f>
        <v>0</v>
      </c>
      <c r="C137" s="261"/>
      <c r="D137" s="199"/>
      <c r="E137" s="199"/>
      <c r="F137" s="199"/>
      <c r="G137" s="199"/>
      <c r="H137" s="199"/>
      <c r="I137" s="199"/>
    </row>
    <row r="138" spans="1:10" ht="33" customHeight="1" x14ac:dyDescent="0.25">
      <c r="A138" s="206" t="s">
        <v>388</v>
      </c>
      <c r="B138" s="261">
        <f>'A6 Exploitation'!D434</f>
        <v>0</v>
      </c>
      <c r="C138" s="26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0" t="s">
        <v>401</v>
      </c>
      <c r="C141" s="260"/>
      <c r="D141" s="199"/>
      <c r="E141" s="199"/>
      <c r="F141" s="199"/>
      <c r="G141" s="199"/>
      <c r="H141" s="199"/>
      <c r="I141" s="199"/>
      <c r="J141" s="198" t="str">
        <f>D18</f>
        <v>Medina Jedida</v>
      </c>
    </row>
    <row r="142" spans="1:10" ht="33" customHeight="1" x14ac:dyDescent="0.25">
      <c r="A142" s="207" t="s">
        <v>383</v>
      </c>
      <c r="B142" s="261">
        <f>'A1 Exploitation'!D452</f>
        <v>1</v>
      </c>
      <c r="C142" s="261"/>
      <c r="D142" s="199"/>
      <c r="E142" s="199"/>
      <c r="F142" s="199"/>
      <c r="G142" s="199"/>
      <c r="H142" s="199"/>
      <c r="I142" s="199"/>
    </row>
    <row r="143" spans="1:10" ht="33" customHeight="1" x14ac:dyDescent="0.25">
      <c r="A143" s="206" t="s">
        <v>384</v>
      </c>
      <c r="B143" s="261">
        <f>'A2 Exploitation'!D453</f>
        <v>0</v>
      </c>
      <c r="C143" s="261"/>
      <c r="D143" s="199"/>
      <c r="E143" s="199"/>
      <c r="F143" s="199"/>
      <c r="G143" s="199"/>
      <c r="H143" s="199"/>
      <c r="I143" s="199"/>
    </row>
    <row r="144" spans="1:10" ht="33" customHeight="1" x14ac:dyDescent="0.25">
      <c r="A144" s="207" t="s">
        <v>385</v>
      </c>
      <c r="B144" s="261">
        <f>'A3 Exploitation'!D453</f>
        <v>0</v>
      </c>
      <c r="C144" s="261"/>
      <c r="D144" s="199"/>
      <c r="E144" s="199"/>
      <c r="F144" s="199"/>
      <c r="G144" s="199"/>
      <c r="H144" s="199"/>
      <c r="I144" s="199"/>
    </row>
    <row r="145" spans="1:10" ht="33" customHeight="1" x14ac:dyDescent="0.25">
      <c r="A145" s="207" t="s">
        <v>386</v>
      </c>
      <c r="B145" s="261">
        <f>'A4 Exploitation'!D453</f>
        <v>0</v>
      </c>
      <c r="C145" s="261"/>
      <c r="D145" s="199"/>
      <c r="E145" s="199"/>
      <c r="F145" s="199"/>
      <c r="G145" s="199"/>
      <c r="H145" s="199"/>
      <c r="I145" s="199"/>
    </row>
    <row r="146" spans="1:10" ht="33" customHeight="1" x14ac:dyDescent="0.25">
      <c r="A146" s="206" t="s">
        <v>387</v>
      </c>
      <c r="B146" s="261">
        <f>'A5 Exploitation'!D453</f>
        <v>0</v>
      </c>
      <c r="C146" s="261"/>
      <c r="D146" s="199"/>
      <c r="E146" s="199"/>
      <c r="F146" s="199"/>
      <c r="G146" s="199"/>
      <c r="H146" s="199"/>
      <c r="I146" s="199"/>
    </row>
    <row r="147" spans="1:10" ht="33" customHeight="1" x14ac:dyDescent="0.25">
      <c r="A147" s="206" t="s">
        <v>388</v>
      </c>
      <c r="B147" s="261">
        <f>'A6 Exploitation'!D453</f>
        <v>0</v>
      </c>
      <c r="C147" s="26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0" t="s">
        <v>402</v>
      </c>
      <c r="C150" s="260"/>
      <c r="D150" s="199"/>
      <c r="E150" s="199"/>
      <c r="F150" s="199"/>
      <c r="G150" s="199"/>
      <c r="H150" s="199"/>
      <c r="I150" s="199"/>
      <c r="J150" s="198" t="str">
        <f>D18</f>
        <v>Medina Jedida</v>
      </c>
    </row>
    <row r="151" spans="1:10" ht="33" customHeight="1" x14ac:dyDescent="0.25">
      <c r="A151" s="207" t="s">
        <v>383</v>
      </c>
      <c r="B151" s="261">
        <f>'A1 Exploitation'!D462</f>
        <v>0.875</v>
      </c>
      <c r="C151" s="261"/>
      <c r="D151" s="199"/>
      <c r="E151" s="199"/>
      <c r="F151" s="199"/>
      <c r="G151" s="199"/>
      <c r="H151" s="199"/>
      <c r="I151" s="199"/>
    </row>
    <row r="152" spans="1:10" ht="33" customHeight="1" x14ac:dyDescent="0.25">
      <c r="A152" s="206" t="s">
        <v>384</v>
      </c>
      <c r="B152" s="261">
        <f>'A2 Exploitation'!D463</f>
        <v>0</v>
      </c>
      <c r="C152" s="261"/>
      <c r="D152" s="199"/>
      <c r="E152" s="199"/>
      <c r="F152" s="199"/>
      <c r="G152" s="199"/>
      <c r="H152" s="199"/>
      <c r="I152" s="199"/>
    </row>
    <row r="153" spans="1:10" ht="33" customHeight="1" x14ac:dyDescent="0.25">
      <c r="A153" s="207" t="s">
        <v>385</v>
      </c>
      <c r="B153" s="261">
        <f>'A3 Exploitation'!D463</f>
        <v>0</v>
      </c>
      <c r="C153" s="261"/>
      <c r="D153" s="199"/>
      <c r="E153" s="199"/>
      <c r="F153" s="199"/>
      <c r="G153" s="199"/>
      <c r="H153" s="199"/>
      <c r="I153" s="199"/>
    </row>
    <row r="154" spans="1:10" ht="33" customHeight="1" x14ac:dyDescent="0.25">
      <c r="A154" s="207" t="s">
        <v>386</v>
      </c>
      <c r="B154" s="261">
        <f>'A4 Exploitation'!D463</f>
        <v>0</v>
      </c>
      <c r="C154" s="261"/>
      <c r="D154" s="199"/>
      <c r="E154" s="199"/>
      <c r="F154" s="199"/>
      <c r="G154" s="199"/>
      <c r="H154" s="199"/>
      <c r="I154" s="199"/>
    </row>
    <row r="155" spans="1:10" ht="33" customHeight="1" x14ac:dyDescent="0.25">
      <c r="A155" s="206" t="s">
        <v>387</v>
      </c>
      <c r="B155" s="261">
        <f>'A5 Exploitation'!D463</f>
        <v>0</v>
      </c>
      <c r="C155" s="261"/>
      <c r="D155" s="199"/>
      <c r="E155" s="199"/>
      <c r="F155" s="199"/>
      <c r="G155" s="199"/>
      <c r="H155" s="199"/>
      <c r="I155" s="199"/>
    </row>
    <row r="156" spans="1:10" ht="33" customHeight="1" x14ac:dyDescent="0.25">
      <c r="A156" s="206" t="s">
        <v>388</v>
      </c>
      <c r="B156" s="261">
        <f>'A6 Exploitation'!D463</f>
        <v>0</v>
      </c>
      <c r="C156" s="26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0" t="s">
        <v>403</v>
      </c>
      <c r="C159" s="260"/>
      <c r="D159" s="199"/>
      <c r="E159" s="199"/>
      <c r="F159" s="199"/>
      <c r="G159" s="199"/>
      <c r="H159" s="199"/>
      <c r="I159" s="199"/>
      <c r="J159" s="198" t="str">
        <f>D18</f>
        <v>Medina Jedida</v>
      </c>
    </row>
    <row r="160" spans="1:10" ht="33" customHeight="1" x14ac:dyDescent="0.25">
      <c r="A160" s="207" t="s">
        <v>383</v>
      </c>
      <c r="B160" s="261">
        <f>'A1 Exploitation'!D471</f>
        <v>1</v>
      </c>
      <c r="C160" s="261"/>
      <c r="D160" s="199"/>
      <c r="E160" s="199"/>
      <c r="F160" s="199"/>
      <c r="G160" s="199"/>
      <c r="H160" s="199"/>
      <c r="I160" s="199"/>
    </row>
    <row r="161" spans="1:10" ht="33" customHeight="1" x14ac:dyDescent="0.25">
      <c r="A161" s="206" t="s">
        <v>384</v>
      </c>
      <c r="B161" s="261">
        <f>'A2 Exploitation'!D472</f>
        <v>0</v>
      </c>
      <c r="C161" s="261"/>
      <c r="D161" s="199"/>
      <c r="E161" s="199"/>
      <c r="F161" s="199"/>
      <c r="G161" s="199"/>
      <c r="H161" s="199"/>
      <c r="I161" s="199"/>
    </row>
    <row r="162" spans="1:10" ht="33" customHeight="1" x14ac:dyDescent="0.25">
      <c r="A162" s="207" t="s">
        <v>385</v>
      </c>
      <c r="B162" s="261">
        <f>'A3 Exploitation'!D472</f>
        <v>0</v>
      </c>
      <c r="C162" s="261"/>
      <c r="D162" s="199"/>
      <c r="E162" s="199"/>
      <c r="F162" s="199"/>
      <c r="G162" s="199"/>
      <c r="H162" s="199"/>
      <c r="I162" s="199"/>
    </row>
    <row r="163" spans="1:10" ht="33" customHeight="1" x14ac:dyDescent="0.25">
      <c r="A163" s="207" t="s">
        <v>386</v>
      </c>
      <c r="B163" s="261">
        <f>'A4 Exploitation'!D472</f>
        <v>0</v>
      </c>
      <c r="C163" s="261"/>
      <c r="D163" s="199"/>
      <c r="E163" s="199"/>
      <c r="F163" s="199"/>
      <c r="G163" s="199"/>
      <c r="H163" s="199"/>
      <c r="I163" s="199"/>
    </row>
    <row r="164" spans="1:10" ht="33" customHeight="1" x14ac:dyDescent="0.25">
      <c r="A164" s="206" t="s">
        <v>387</v>
      </c>
      <c r="B164" s="261">
        <f>'A5 Exploitation'!D472</f>
        <v>0</v>
      </c>
      <c r="C164" s="261"/>
      <c r="D164" s="199"/>
      <c r="E164" s="199"/>
      <c r="F164" s="199"/>
      <c r="G164" s="199"/>
      <c r="H164" s="199"/>
      <c r="I164" s="199"/>
    </row>
    <row r="165" spans="1:10" ht="33" customHeight="1" x14ac:dyDescent="0.25">
      <c r="A165" s="206" t="s">
        <v>388</v>
      </c>
      <c r="B165" s="261">
        <f>'A6 Exploitation'!D472</f>
        <v>0</v>
      </c>
      <c r="C165" s="261"/>
      <c r="D165" s="199"/>
      <c r="E165" s="199"/>
      <c r="F165" s="199"/>
      <c r="G165" s="199"/>
      <c r="H165" s="199"/>
      <c r="I165" s="199"/>
    </row>
    <row r="166" spans="1:10" ht="18" x14ac:dyDescent="0.25">
      <c r="A166" s="209"/>
      <c r="B166" s="264"/>
      <c r="C166" s="264"/>
      <c r="D166" s="199"/>
      <c r="E166" s="199"/>
      <c r="F166" s="199"/>
      <c r="G166" s="199"/>
      <c r="H166" s="199"/>
      <c r="I166" s="199"/>
    </row>
    <row r="167" spans="1:10" ht="18" x14ac:dyDescent="0.25">
      <c r="A167" s="209"/>
      <c r="B167" s="264"/>
      <c r="C167" s="264"/>
      <c r="D167" s="199"/>
      <c r="E167" s="199"/>
      <c r="F167" s="199"/>
      <c r="G167" s="199"/>
      <c r="H167" s="199"/>
      <c r="I167" s="199"/>
    </row>
    <row r="168" spans="1:10" ht="33" customHeight="1" x14ac:dyDescent="0.25">
      <c r="A168" s="206" t="s">
        <v>381</v>
      </c>
      <c r="B168" s="260" t="s">
        <v>404</v>
      </c>
      <c r="C168" s="260"/>
      <c r="D168" s="199"/>
      <c r="E168" s="199"/>
      <c r="F168" s="199"/>
      <c r="G168" s="199"/>
      <c r="H168" s="199"/>
      <c r="I168" s="199"/>
      <c r="J168" s="198" t="str">
        <f>D18</f>
        <v>Medina Jedida</v>
      </c>
    </row>
    <row r="169" spans="1:10" ht="33" customHeight="1" x14ac:dyDescent="0.25">
      <c r="A169" s="207" t="s">
        <v>383</v>
      </c>
      <c r="B169" s="261">
        <f>'A1 Exploitation'!D492</f>
        <v>0.95</v>
      </c>
      <c r="C169" s="261"/>
      <c r="D169" s="199"/>
      <c r="E169" s="199"/>
      <c r="F169" s="199"/>
      <c r="G169" s="199"/>
      <c r="H169" s="199"/>
      <c r="I169" s="199"/>
    </row>
    <row r="170" spans="1:10" ht="33" customHeight="1" x14ac:dyDescent="0.25">
      <c r="A170" s="206" t="s">
        <v>384</v>
      </c>
      <c r="B170" s="261">
        <f>'A2 Exploitation'!D493</f>
        <v>0</v>
      </c>
      <c r="C170" s="261"/>
      <c r="D170" s="199"/>
      <c r="E170" s="199"/>
      <c r="F170" s="199"/>
      <c r="G170" s="199"/>
      <c r="H170" s="199"/>
      <c r="I170" s="199"/>
    </row>
    <row r="171" spans="1:10" ht="33" customHeight="1" x14ac:dyDescent="0.25">
      <c r="A171" s="207" t="s">
        <v>385</v>
      </c>
      <c r="B171" s="261">
        <f>'A3 Exploitation'!D493</f>
        <v>0</v>
      </c>
      <c r="C171" s="261"/>
      <c r="D171" s="199"/>
      <c r="E171" s="199"/>
      <c r="F171" s="199"/>
      <c r="G171" s="199"/>
      <c r="H171" s="199"/>
      <c r="I171" s="199"/>
    </row>
    <row r="172" spans="1:10" ht="33" customHeight="1" x14ac:dyDescent="0.25">
      <c r="A172" s="207" t="s">
        <v>386</v>
      </c>
      <c r="B172" s="261">
        <f>'A4 Exploitation'!D493</f>
        <v>0</v>
      </c>
      <c r="C172" s="261"/>
    </row>
    <row r="173" spans="1:10" ht="33" customHeight="1" x14ac:dyDescent="0.25">
      <c r="A173" s="206" t="s">
        <v>387</v>
      </c>
      <c r="B173" s="261">
        <f>'A5 Exploitation'!D493</f>
        <v>0</v>
      </c>
      <c r="C173" s="261"/>
    </row>
    <row r="174" spans="1:10" ht="33" customHeight="1" x14ac:dyDescent="0.25">
      <c r="A174" s="206" t="s">
        <v>388</v>
      </c>
      <c r="B174" s="261">
        <f>'A6 Exploitation'!D493</f>
        <v>0</v>
      </c>
      <c r="C174" s="261"/>
    </row>
    <row r="175" spans="1:10" ht="18.75" x14ac:dyDescent="0.25">
      <c r="A175" s="210"/>
      <c r="B175" s="203"/>
      <c r="C175" s="203"/>
    </row>
    <row r="176" spans="1:10" ht="18.75" x14ac:dyDescent="0.25">
      <c r="A176" s="210"/>
      <c r="B176" s="203"/>
      <c r="C176" s="203"/>
    </row>
    <row r="177" spans="1:10" ht="33" customHeight="1" x14ac:dyDescent="0.25">
      <c r="A177" s="206" t="s">
        <v>381</v>
      </c>
      <c r="B177" s="260" t="s">
        <v>405</v>
      </c>
      <c r="C177" s="260"/>
      <c r="J177" s="198" t="str">
        <f>D18</f>
        <v>Medina Jedida</v>
      </c>
    </row>
    <row r="178" spans="1:10" ht="33" customHeight="1" x14ac:dyDescent="0.25">
      <c r="A178" s="207" t="s">
        <v>383</v>
      </c>
      <c r="B178" s="261">
        <f>'A1 Exploitation'!D501</f>
        <v>1</v>
      </c>
      <c r="C178" s="261"/>
    </row>
    <row r="179" spans="1:10" ht="33" customHeight="1" x14ac:dyDescent="0.25">
      <c r="A179" s="206" t="s">
        <v>384</v>
      </c>
      <c r="B179" s="261">
        <f>'A2 Exploitation'!D502</f>
        <v>0</v>
      </c>
      <c r="C179" s="261"/>
    </row>
    <row r="180" spans="1:10" ht="33" customHeight="1" x14ac:dyDescent="0.25">
      <c r="A180" s="207" t="s">
        <v>385</v>
      </c>
      <c r="B180" s="261">
        <f>'A3 Exploitation'!D502</f>
        <v>0</v>
      </c>
      <c r="C180" s="261"/>
    </row>
    <row r="181" spans="1:10" ht="33" customHeight="1" x14ac:dyDescent="0.25">
      <c r="A181" s="207" t="s">
        <v>386</v>
      </c>
      <c r="B181" s="261">
        <f>'A4 Exploitation'!D502</f>
        <v>0</v>
      </c>
      <c r="C181" s="261"/>
    </row>
    <row r="182" spans="1:10" ht="33" customHeight="1" x14ac:dyDescent="0.25">
      <c r="A182" s="206" t="s">
        <v>387</v>
      </c>
      <c r="B182" s="261">
        <f>'A5 Exploitation'!D502</f>
        <v>0</v>
      </c>
      <c r="C182" s="261"/>
    </row>
    <row r="183" spans="1:10" ht="33" customHeight="1" x14ac:dyDescent="0.25">
      <c r="A183" s="206" t="s">
        <v>388</v>
      </c>
      <c r="B183" s="261">
        <f>'A6 Exploitation'!D502</f>
        <v>0</v>
      </c>
      <c r="C183" s="261"/>
    </row>
    <row r="184" spans="1:10" ht="18.75" x14ac:dyDescent="0.25">
      <c r="A184" s="210"/>
      <c r="B184" s="203"/>
      <c r="C184" s="203"/>
    </row>
    <row r="185" spans="1:10" ht="18.75" x14ac:dyDescent="0.25">
      <c r="A185" s="210"/>
      <c r="B185" s="203"/>
      <c r="C185" s="203"/>
    </row>
    <row r="186" spans="1:10" ht="33" customHeight="1" x14ac:dyDescent="0.25">
      <c r="A186" s="206" t="s">
        <v>381</v>
      </c>
      <c r="B186" s="260" t="s">
        <v>406</v>
      </c>
      <c r="C186" s="260"/>
      <c r="J186" s="198" t="str">
        <f>D18</f>
        <v>Medina Jedida</v>
      </c>
    </row>
    <row r="187" spans="1:10" ht="33" customHeight="1" x14ac:dyDescent="0.25">
      <c r="A187" s="207" t="s">
        <v>383</v>
      </c>
      <c r="B187" s="261">
        <f>'A1 Technique'!D198</f>
        <v>0.88317757009345799</v>
      </c>
      <c r="C187" s="261"/>
    </row>
    <row r="188" spans="1:10" ht="33" customHeight="1" x14ac:dyDescent="0.25">
      <c r="A188" s="206" t="s">
        <v>384</v>
      </c>
      <c r="B188" s="261">
        <f>'A2 Technique'!D198</f>
        <v>0</v>
      </c>
      <c r="C188" s="261"/>
    </row>
    <row r="189" spans="1:10" ht="33" customHeight="1" x14ac:dyDescent="0.25">
      <c r="A189" s="207" t="s">
        <v>385</v>
      </c>
      <c r="B189" s="261">
        <f>'A3 Technique'!D198</f>
        <v>0</v>
      </c>
      <c r="C189" s="261"/>
    </row>
    <row r="190" spans="1:10" ht="33" customHeight="1" x14ac:dyDescent="0.25">
      <c r="A190" s="207" t="s">
        <v>386</v>
      </c>
      <c r="B190" s="261">
        <f>'A4 Technique'!D198</f>
        <v>0</v>
      </c>
      <c r="C190" s="261"/>
    </row>
    <row r="191" spans="1:10" ht="33" customHeight="1" x14ac:dyDescent="0.25">
      <c r="A191" s="206" t="s">
        <v>387</v>
      </c>
      <c r="B191" s="261">
        <f>'A5 Technique'!D198</f>
        <v>0</v>
      </c>
      <c r="C191" s="261"/>
    </row>
    <row r="192" spans="1:10" ht="33" customHeight="1" x14ac:dyDescent="0.25">
      <c r="A192" s="206" t="s">
        <v>388</v>
      </c>
      <c r="B192" s="261">
        <f>'A6 Technique'!D198</f>
        <v>0</v>
      </c>
      <c r="C192" s="261"/>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Medina Jedida</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6"/>
      <c r="C10" s="276"/>
      <c r="D10" s="276"/>
      <c r="E10" s="276"/>
      <c r="F10" s="276"/>
      <c r="G10" s="216"/>
      <c r="H10" s="216"/>
      <c r="I10" s="213"/>
    </row>
    <row r="11" spans="1:9" ht="24.75" x14ac:dyDescent="0.5">
      <c r="A11" s="38" t="s">
        <v>45</v>
      </c>
      <c r="B11" s="270"/>
      <c r="C11" s="270"/>
      <c r="D11" s="270"/>
      <c r="E11" s="270"/>
      <c r="F11" s="270"/>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Medina Jedida</v>
      </c>
      <c r="B7" s="273"/>
      <c r="C7" s="273"/>
      <c r="D7" s="273"/>
      <c r="E7" s="273"/>
      <c r="F7" s="273"/>
      <c r="G7" s="216"/>
      <c r="H7" s="216"/>
      <c r="I7" s="216"/>
    </row>
    <row r="8" spans="1:9" s="36" customFormat="1" ht="24.75" x14ac:dyDescent="0.5">
      <c r="A8" s="38" t="s">
        <v>44</v>
      </c>
      <c r="B8" s="297">
        <f>'A5 Exploitation'!B9:F9</f>
        <v>0</v>
      </c>
      <c r="C8" s="297"/>
      <c r="D8" s="297"/>
      <c r="E8" s="297"/>
      <c r="F8" s="297"/>
      <c r="G8" s="216"/>
      <c r="H8" s="216"/>
      <c r="I8" s="216"/>
    </row>
    <row r="9" spans="1:9" s="36" customFormat="1" ht="24.75" x14ac:dyDescent="0.5">
      <c r="A9" s="39" t="s">
        <v>46</v>
      </c>
      <c r="B9" s="298">
        <f>'A5 Exploitation'!B10:F10</f>
        <v>0</v>
      </c>
      <c r="C9" s="298"/>
      <c r="D9" s="298"/>
      <c r="E9" s="298"/>
      <c r="F9" s="298"/>
      <c r="G9" s="216"/>
      <c r="H9" s="216"/>
      <c r="I9" s="216"/>
    </row>
    <row r="10" spans="1:9" s="36" customFormat="1" ht="24.75" x14ac:dyDescent="0.5">
      <c r="A10" s="38" t="s">
        <v>45</v>
      </c>
      <c r="B10" s="295">
        <f>'A5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Medina Jedida</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6"/>
      <c r="C10" s="276"/>
      <c r="D10" s="276"/>
      <c r="E10" s="276"/>
      <c r="F10" s="276"/>
      <c r="G10" s="216"/>
      <c r="H10" s="216"/>
      <c r="I10" s="213"/>
    </row>
    <row r="11" spans="1:9" ht="24.75" x14ac:dyDescent="0.5">
      <c r="A11" s="38" t="s">
        <v>45</v>
      </c>
      <c r="B11" s="270"/>
      <c r="C11" s="270"/>
      <c r="D11" s="270"/>
      <c r="E11" s="270"/>
      <c r="F11" s="270"/>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Medina Jedida</v>
      </c>
      <c r="B7" s="273"/>
      <c r="C7" s="273"/>
      <c r="D7" s="273"/>
      <c r="E7" s="273"/>
      <c r="F7" s="273"/>
      <c r="G7" s="216"/>
      <c r="H7" s="216"/>
      <c r="I7" s="216"/>
    </row>
    <row r="8" spans="1:9" s="36" customFormat="1" ht="24.75" x14ac:dyDescent="0.5">
      <c r="A8" s="38" t="s">
        <v>44</v>
      </c>
      <c r="B8" s="297">
        <f>'A6 Exploitation'!B9:F9</f>
        <v>0</v>
      </c>
      <c r="C8" s="297"/>
      <c r="D8" s="297"/>
      <c r="E8" s="297"/>
      <c r="F8" s="297"/>
      <c r="G8" s="216"/>
      <c r="H8" s="216"/>
      <c r="I8" s="216"/>
    </row>
    <row r="9" spans="1:9" s="36" customFormat="1" ht="24.75" x14ac:dyDescent="0.5">
      <c r="A9" s="39" t="s">
        <v>46</v>
      </c>
      <c r="B9" s="298">
        <f>'A6 Exploitation'!B10:F10</f>
        <v>0</v>
      </c>
      <c r="C9" s="298"/>
      <c r="D9" s="298"/>
      <c r="E9" s="298"/>
      <c r="F9" s="298"/>
      <c r="G9" s="216"/>
      <c r="H9" s="216"/>
      <c r="I9" s="216"/>
    </row>
    <row r="10" spans="1:9" s="36" customFormat="1" ht="24.75" x14ac:dyDescent="0.5">
      <c r="A10" s="38" t="s">
        <v>45</v>
      </c>
      <c r="B10" s="295">
        <f>'A6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31" zoomScale="90" zoomScaleNormal="71" zoomScaleSheetLayoutView="90" workbookViewId="0">
      <selection activeCell="D235" sqref="D23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1"/>
      <c r="E1" s="271"/>
      <c r="F1" s="271"/>
      <c r="G1" s="271"/>
      <c r="H1" s="271"/>
      <c r="I1" s="27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2" t="s">
        <v>201</v>
      </c>
      <c r="B7" s="272"/>
      <c r="C7" s="272"/>
      <c r="D7" s="272"/>
      <c r="E7" s="272"/>
      <c r="F7" s="272"/>
      <c r="G7" s="124"/>
      <c r="H7" s="124"/>
      <c r="I7" s="124"/>
    </row>
    <row r="8" spans="1:9" ht="29.25" x14ac:dyDescent="0.45">
      <c r="A8" s="273" t="str">
        <f>'Page de garde'!D18</f>
        <v>Medina Jedida</v>
      </c>
      <c r="B8" s="273"/>
      <c r="C8" s="273"/>
      <c r="D8" s="273"/>
      <c r="E8" s="273"/>
      <c r="F8" s="273"/>
      <c r="G8" s="126"/>
      <c r="H8" s="126"/>
      <c r="I8" s="124"/>
    </row>
    <row r="9" spans="1:9" ht="24" x14ac:dyDescent="0.45">
      <c r="A9" s="38" t="s">
        <v>44</v>
      </c>
      <c r="B9" s="274" t="s">
        <v>412</v>
      </c>
      <c r="C9" s="274"/>
      <c r="D9" s="274"/>
      <c r="E9" s="274"/>
      <c r="F9" s="274"/>
      <c r="G9" s="126"/>
      <c r="H9" s="126"/>
      <c r="I9" s="124"/>
    </row>
    <row r="10" spans="1:9" ht="24.75" x14ac:dyDescent="0.5">
      <c r="A10" s="39" t="s">
        <v>46</v>
      </c>
      <c r="B10" s="275" t="s">
        <v>413</v>
      </c>
      <c r="C10" s="276"/>
      <c r="D10" s="276"/>
      <c r="E10" s="276"/>
      <c r="F10" s="276"/>
      <c r="G10" s="126"/>
      <c r="H10" s="126"/>
      <c r="I10" s="124"/>
    </row>
    <row r="11" spans="1:9" ht="24" x14ac:dyDescent="0.45">
      <c r="A11" s="38" t="s">
        <v>45</v>
      </c>
      <c r="B11" s="270">
        <v>42830</v>
      </c>
      <c r="C11" s="270"/>
      <c r="D11" s="270"/>
      <c r="E11" s="270"/>
      <c r="F11" s="270"/>
      <c r="G11" s="126"/>
      <c r="H11" s="126"/>
      <c r="I11" s="124"/>
    </row>
    <row r="12" spans="1:9" ht="24" x14ac:dyDescent="0.45">
      <c r="A12" s="38" t="s">
        <v>276</v>
      </c>
      <c r="B12" s="277">
        <f>D505</f>
        <v>0.94007490636704116</v>
      </c>
      <c r="C12" s="277"/>
      <c r="D12" s="277"/>
      <c r="E12" s="277"/>
      <c r="F12" s="277"/>
      <c r="G12" s="126"/>
      <c r="H12" s="126"/>
      <c r="I12" s="124"/>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42830</v>
      </c>
      <c r="B17" s="36"/>
      <c r="C17" s="36"/>
      <c r="D17" s="36"/>
      <c r="E17" s="36"/>
      <c r="F17" s="36"/>
      <c r="G17" s="36"/>
      <c r="H17" s="36"/>
    </row>
    <row r="18" spans="1:8" ht="18" x14ac:dyDescent="0.25">
      <c r="A18" s="282" t="s">
        <v>1</v>
      </c>
      <c r="B18" s="283"/>
      <c r="C18" s="283"/>
      <c r="D18" s="283"/>
      <c r="E18" s="283"/>
      <c r="F18" s="283"/>
    </row>
    <row r="19" spans="1:8" x14ac:dyDescent="0.25">
      <c r="A19" s="17" t="s">
        <v>10</v>
      </c>
      <c r="B19" s="136">
        <v>2</v>
      </c>
      <c r="C19" s="136"/>
      <c r="D19" s="135"/>
      <c r="E19" s="66"/>
      <c r="F19" s="66"/>
    </row>
    <row r="20" spans="1:8" x14ac:dyDescent="0.25">
      <c r="A20" s="17" t="s">
        <v>211</v>
      </c>
      <c r="B20" s="170" t="s">
        <v>34</v>
      </c>
      <c r="C20" s="136"/>
      <c r="D20" s="135" t="s">
        <v>414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5" t="s">
        <v>18</v>
      </c>
      <c r="B26" s="266"/>
      <c r="C26" s="266"/>
      <c r="D26" s="266"/>
      <c r="E26" s="266"/>
      <c r="F26" s="266"/>
    </row>
    <row r="27" spans="1:8" x14ac:dyDescent="0.25">
      <c r="A27" s="18" t="s">
        <v>2</v>
      </c>
      <c r="B27" s="130">
        <v>2</v>
      </c>
      <c r="C27" s="130"/>
      <c r="D27" s="128"/>
      <c r="E27" s="66"/>
      <c r="F27" s="66"/>
    </row>
    <row r="28" spans="1:8" ht="18" x14ac:dyDescent="0.35">
      <c r="A28" s="76" t="s">
        <v>186</v>
      </c>
      <c r="B28" s="170">
        <v>2</v>
      </c>
      <c r="C28" s="217" t="str">
        <f>IF(B28=0, -5, "0")</f>
        <v>0</v>
      </c>
      <c r="D28" s="128" t="s">
        <v>488</v>
      </c>
      <c r="E28" s="66"/>
      <c r="F28" s="66"/>
    </row>
    <row r="29" spans="1:8" ht="30" x14ac:dyDescent="0.25">
      <c r="A29" s="17" t="s">
        <v>170</v>
      </c>
      <c r="B29" s="170">
        <v>2</v>
      </c>
      <c r="C29" s="130"/>
      <c r="D29" s="128"/>
      <c r="E29" s="66"/>
      <c r="F29" s="66"/>
    </row>
    <row r="30" spans="1:8" ht="45" x14ac:dyDescent="0.25">
      <c r="A30" s="17" t="s">
        <v>165</v>
      </c>
      <c r="B30" s="170">
        <v>2</v>
      </c>
      <c r="C30" s="130"/>
      <c r="D30" s="132" t="s">
        <v>489</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t="s">
        <v>451</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67" t="s">
        <v>137</v>
      </c>
      <c r="B43" s="267"/>
      <c r="C43" s="267"/>
      <c r="D43" s="267"/>
      <c r="E43" s="267"/>
      <c r="F43" s="267"/>
    </row>
    <row r="44" spans="1:7" x14ac:dyDescent="0.25">
      <c r="A44" s="183">
        <f>B11</f>
        <v>42830</v>
      </c>
      <c r="B44" s="6"/>
      <c r="C44" s="7"/>
      <c r="D44" s="6"/>
    </row>
    <row r="45" spans="1:7" ht="16.5" x14ac:dyDescent="0.25">
      <c r="A45" s="268" t="s">
        <v>63</v>
      </c>
      <c r="B45" s="269"/>
      <c r="C45" s="269"/>
      <c r="D45" s="269"/>
      <c r="E45" s="269"/>
      <c r="F45" s="269"/>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5" t="s">
        <v>65</v>
      </c>
      <c r="B57" s="266"/>
      <c r="C57" s="266"/>
      <c r="D57" s="266"/>
      <c r="E57" s="266"/>
      <c r="F57" s="266"/>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2</v>
      </c>
      <c r="C60" s="144"/>
      <c r="D60" s="143" t="s">
        <v>448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90" x14ac:dyDescent="0.25">
      <c r="A63" s="17" t="s">
        <v>277</v>
      </c>
      <c r="B63" s="170" t="s">
        <v>34</v>
      </c>
      <c r="C63" s="144"/>
      <c r="D63" s="142" t="s">
        <v>432</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447</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45" x14ac:dyDescent="0.25">
      <c r="A71" s="17" t="s">
        <v>291</v>
      </c>
      <c r="B71" s="170">
        <v>1</v>
      </c>
      <c r="C71" s="145"/>
      <c r="D71" s="152" t="s">
        <v>490</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ht="60" x14ac:dyDescent="0.25">
      <c r="A74" s="17" t="s">
        <v>188</v>
      </c>
      <c r="B74" s="170">
        <v>1</v>
      </c>
      <c r="C74" s="145"/>
      <c r="D74" s="152" t="s">
        <v>461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32</v>
      </c>
    </row>
    <row r="82" spans="1:6" x14ac:dyDescent="0.25">
      <c r="A82" s="19" t="s">
        <v>37</v>
      </c>
      <c r="B82" s="20"/>
      <c r="C82" s="21"/>
      <c r="D82" s="63">
        <f>D81/(COUNT(B58:C80)*2)</f>
        <v>0.94117647058823528</v>
      </c>
    </row>
    <row r="83" spans="1:6" ht="15" customHeight="1" x14ac:dyDescent="0.25">
      <c r="A83" s="9"/>
      <c r="B83" s="6"/>
      <c r="C83" s="7"/>
      <c r="D83" s="6"/>
    </row>
    <row r="84" spans="1:6" ht="15" customHeight="1" x14ac:dyDescent="0.25">
      <c r="A84" s="265" t="s">
        <v>25</v>
      </c>
      <c r="B84" s="266"/>
      <c r="C84" s="266"/>
      <c r="D84" s="266"/>
      <c r="E84" s="266"/>
      <c r="F84" s="266"/>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75" x14ac:dyDescent="0.25">
      <c r="A90" s="17" t="s">
        <v>293</v>
      </c>
      <c r="B90" s="170">
        <v>1</v>
      </c>
      <c r="C90" s="153"/>
      <c r="D90" s="156" t="s">
        <v>462</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6.5" customHeight="1" x14ac:dyDescent="0.25">
      <c r="A97" s="78" t="s">
        <v>224</v>
      </c>
      <c r="B97" s="84"/>
      <c r="C97" s="85"/>
      <c r="D97" s="82">
        <f>D96/(COUNT(B85:C91,B46:C53,B58:C80)*2)</f>
        <v>0.95161290322580649</v>
      </c>
    </row>
    <row r="98" spans="1:6" x14ac:dyDescent="0.25">
      <c r="A98" s="5"/>
      <c r="B98" s="6"/>
      <c r="C98" s="7"/>
      <c r="D98" s="6"/>
    </row>
    <row r="99" spans="1:6" ht="18" x14ac:dyDescent="0.35">
      <c r="A99" s="267" t="s">
        <v>129</v>
      </c>
      <c r="B99" s="267"/>
      <c r="C99" s="267"/>
      <c r="D99" s="267"/>
      <c r="E99" s="267"/>
      <c r="F99" s="267"/>
    </row>
    <row r="100" spans="1:6" x14ac:dyDescent="0.25">
      <c r="A100" s="183">
        <f>B11</f>
        <v>42830</v>
      </c>
      <c r="B100" s="6"/>
      <c r="C100" s="7"/>
      <c r="D100" s="6"/>
    </row>
    <row r="101" spans="1:6" ht="16.5" x14ac:dyDescent="0.25">
      <c r="A101" s="268" t="s">
        <v>63</v>
      </c>
      <c r="B101" s="269"/>
      <c r="C101" s="269"/>
      <c r="D101" s="269"/>
      <c r="E101" s="269"/>
      <c r="F101" s="269"/>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5" t="s">
        <v>133</v>
      </c>
      <c r="B113" s="266"/>
      <c r="C113" s="266"/>
      <c r="D113" s="266"/>
      <c r="E113" s="266"/>
      <c r="F113" s="266"/>
    </row>
    <row r="114" spans="1:6" ht="45" x14ac:dyDescent="0.25">
      <c r="A114" s="17" t="s">
        <v>314</v>
      </c>
      <c r="B114" s="153">
        <v>1</v>
      </c>
      <c r="C114" s="153"/>
      <c r="D114" s="142" t="s">
        <v>491</v>
      </c>
      <c r="E114" s="142"/>
      <c r="F114" s="147"/>
    </row>
    <row r="115" spans="1:6" x14ac:dyDescent="0.25">
      <c r="A115" s="18" t="s">
        <v>294</v>
      </c>
      <c r="B115" s="170">
        <v>1</v>
      </c>
      <c r="C115" s="153"/>
      <c r="D115" s="143" t="s">
        <v>463</v>
      </c>
      <c r="E115" s="143"/>
      <c r="F115" s="147"/>
    </row>
    <row r="116" spans="1:6" x14ac:dyDescent="0.25">
      <c r="A116" s="18" t="s">
        <v>71</v>
      </c>
      <c r="B116" s="170">
        <v>2</v>
      </c>
      <c r="C116" s="153"/>
      <c r="D116" s="143"/>
      <c r="E116" s="148"/>
      <c r="F116" s="147"/>
    </row>
    <row r="117" spans="1:6" ht="30" x14ac:dyDescent="0.25">
      <c r="A117" s="17" t="s">
        <v>295</v>
      </c>
      <c r="B117" s="170">
        <v>1</v>
      </c>
      <c r="C117" s="153"/>
      <c r="D117" s="11" t="s">
        <v>492</v>
      </c>
      <c r="E117" s="148"/>
      <c r="F117" s="147"/>
    </row>
    <row r="118" spans="1:6" ht="75" x14ac:dyDescent="0.25">
      <c r="A118" s="18" t="s">
        <v>64</v>
      </c>
      <c r="B118" s="170">
        <v>1</v>
      </c>
      <c r="C118" s="153"/>
      <c r="D118" s="12" t="s">
        <v>493</v>
      </c>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87.75" customHeight="1" x14ac:dyDescent="0.25">
      <c r="A125" s="108" t="s">
        <v>272</v>
      </c>
      <c r="B125" s="170" t="s">
        <v>34</v>
      </c>
      <c r="C125" s="217" t="str">
        <f>IF(B125=0, -5, "0")</f>
        <v>0</v>
      </c>
      <c r="D125" s="142" t="s">
        <v>432</v>
      </c>
      <c r="E125" s="142"/>
      <c r="F125" s="147"/>
    </row>
    <row r="126" spans="1:6" ht="30.75" x14ac:dyDescent="0.3">
      <c r="A126" s="49" t="s">
        <v>271</v>
      </c>
      <c r="B126" s="177">
        <v>1</v>
      </c>
      <c r="C126" s="177"/>
      <c r="D126" s="184" t="s">
        <v>431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0.86842105263157898</v>
      </c>
    </row>
    <row r="136" spans="1:6" x14ac:dyDescent="0.25">
      <c r="A136" s="9"/>
      <c r="B136" s="6"/>
      <c r="C136" s="7"/>
      <c r="D136" s="6"/>
    </row>
    <row r="137" spans="1:6" ht="18" x14ac:dyDescent="0.25">
      <c r="A137" s="265" t="s">
        <v>73</v>
      </c>
      <c r="B137" s="266"/>
      <c r="C137" s="266"/>
      <c r="D137" s="266"/>
      <c r="E137" s="266"/>
      <c r="F137" s="266"/>
    </row>
    <row r="138" spans="1:6" ht="30" x14ac:dyDescent="0.25">
      <c r="A138" s="17" t="s">
        <v>372</v>
      </c>
      <c r="B138" s="153">
        <v>2</v>
      </c>
      <c r="C138" s="153"/>
      <c r="D138" s="142"/>
      <c r="E138" s="146"/>
      <c r="F138" s="147"/>
    </row>
    <row r="139" spans="1:6" ht="30" x14ac:dyDescent="0.25">
      <c r="A139" s="18" t="s">
        <v>144</v>
      </c>
      <c r="B139" s="170">
        <v>1</v>
      </c>
      <c r="C139" s="153"/>
      <c r="D139" s="143" t="s">
        <v>437</v>
      </c>
      <c r="E139" s="147"/>
      <c r="F139" s="147"/>
    </row>
    <row r="140" spans="1:6" ht="76.5" x14ac:dyDescent="0.35">
      <c r="A140" s="76" t="s">
        <v>59</v>
      </c>
      <c r="B140" s="170">
        <v>0</v>
      </c>
      <c r="C140" s="217">
        <f>IF(B140=0, -5, "0")</f>
        <v>-5</v>
      </c>
      <c r="D140" s="142" t="s">
        <v>494</v>
      </c>
      <c r="E140" s="142" t="s">
        <v>495</v>
      </c>
      <c r="F140" s="147"/>
    </row>
    <row r="141" spans="1:6" ht="36" x14ac:dyDescent="0.35">
      <c r="A141" s="83" t="s">
        <v>55</v>
      </c>
      <c r="B141" s="170">
        <v>2</v>
      </c>
      <c r="C141" s="217" t="str">
        <f>IF(B141=0, -5, "0")</f>
        <v>0</v>
      </c>
      <c r="D141" s="12"/>
      <c r="E141" s="142"/>
      <c r="F141" s="147"/>
    </row>
    <row r="142" spans="1:6" ht="33" customHeight="1" x14ac:dyDescent="0.3">
      <c r="A142" s="53" t="s">
        <v>149</v>
      </c>
      <c r="B142" s="170">
        <v>1</v>
      </c>
      <c r="C142" s="153"/>
      <c r="D142" s="143" t="s">
        <v>464</v>
      </c>
      <c r="E142" s="147"/>
      <c r="F142" s="147"/>
    </row>
    <row r="143" spans="1:6" ht="18" x14ac:dyDescent="0.35">
      <c r="A143" s="83" t="s">
        <v>465</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0.77142857142857146</v>
      </c>
    </row>
    <row r="151" spans="1:6" x14ac:dyDescent="0.25">
      <c r="A151" s="9"/>
      <c r="B151" s="6"/>
      <c r="C151" s="7"/>
      <c r="D151" s="6"/>
    </row>
    <row r="152" spans="1:6" ht="18" x14ac:dyDescent="0.35">
      <c r="A152" s="267" t="s">
        <v>130</v>
      </c>
      <c r="B152" s="267"/>
      <c r="C152" s="267"/>
      <c r="D152" s="267"/>
      <c r="E152" s="267"/>
      <c r="F152" s="267"/>
    </row>
    <row r="153" spans="1:6" x14ac:dyDescent="0.25">
      <c r="A153" s="183">
        <f>B11</f>
        <v>42830</v>
      </c>
      <c r="B153" s="6"/>
      <c r="C153" s="7"/>
      <c r="D153" s="59"/>
    </row>
    <row r="154" spans="1:6" ht="16.5" x14ac:dyDescent="0.25">
      <c r="A154" s="268" t="s">
        <v>63</v>
      </c>
      <c r="B154" s="269"/>
      <c r="C154" s="269"/>
      <c r="D154" s="269"/>
      <c r="E154" s="269"/>
      <c r="F154" s="269"/>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5" t="s">
        <v>134</v>
      </c>
      <c r="B166" s="266"/>
      <c r="C166" s="266"/>
      <c r="D166" s="266"/>
      <c r="E166" s="266"/>
      <c r="F166" s="266"/>
    </row>
    <row r="167" spans="1:6" x14ac:dyDescent="0.25">
      <c r="A167" s="17" t="s">
        <v>314</v>
      </c>
      <c r="B167" s="153">
        <v>2</v>
      </c>
      <c r="C167" s="153"/>
      <c r="D167" s="143"/>
      <c r="E167" s="147"/>
      <c r="F167" s="66"/>
    </row>
    <row r="168" spans="1:6" ht="30" x14ac:dyDescent="0.25">
      <c r="A168" s="18" t="s">
        <v>102</v>
      </c>
      <c r="B168" s="170">
        <v>1</v>
      </c>
      <c r="C168" s="153"/>
      <c r="D168" s="143" t="s">
        <v>428</v>
      </c>
      <c r="E168" s="147"/>
      <c r="F168" s="66"/>
    </row>
    <row r="169" spans="1:6" x14ac:dyDescent="0.25">
      <c r="A169" s="18" t="s">
        <v>135</v>
      </c>
      <c r="B169" s="170">
        <v>2</v>
      </c>
      <c r="C169" s="153"/>
      <c r="D169" s="143"/>
      <c r="E169" s="147"/>
      <c r="F169" s="66"/>
    </row>
    <row r="170" spans="1:6" ht="90" x14ac:dyDescent="0.25">
      <c r="A170" s="18" t="s">
        <v>64</v>
      </c>
      <c r="B170" s="170">
        <v>1</v>
      </c>
      <c r="C170" s="153"/>
      <c r="D170" s="12" t="s">
        <v>426</v>
      </c>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8.75" customHeight="1" x14ac:dyDescent="0.35">
      <c r="A174" s="76" t="s">
        <v>251</v>
      </c>
      <c r="B174" s="170">
        <v>1</v>
      </c>
      <c r="C174" s="217" t="str">
        <f>IF(B174=0, -5, "0")</f>
        <v>0</v>
      </c>
      <c r="D174" s="12" t="s">
        <v>496</v>
      </c>
      <c r="E174" s="142"/>
      <c r="F174" s="66"/>
    </row>
    <row r="175" spans="1:6" ht="135" x14ac:dyDescent="0.25">
      <c r="A175" s="17" t="s">
        <v>313</v>
      </c>
      <c r="B175" s="170">
        <v>1</v>
      </c>
      <c r="C175" s="153"/>
      <c r="D175" s="156" t="s">
        <v>466</v>
      </c>
      <c r="E175" s="147"/>
      <c r="F175" s="66"/>
    </row>
    <row r="176" spans="1:6" ht="36" x14ac:dyDescent="0.35">
      <c r="A176" s="86" t="s">
        <v>209</v>
      </c>
      <c r="B176" s="170">
        <v>2</v>
      </c>
      <c r="C176" s="217" t="str">
        <f>IF(B176=0, -5, "0")</f>
        <v>0</v>
      </c>
      <c r="D176" s="142" t="s">
        <v>429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67" t="s">
        <v>167</v>
      </c>
      <c r="B192" s="267"/>
      <c r="C192" s="267"/>
      <c r="D192" s="267"/>
      <c r="E192" s="267"/>
      <c r="F192" s="267"/>
    </row>
    <row r="193" spans="1:7" x14ac:dyDescent="0.25">
      <c r="A193" s="189">
        <f>B11</f>
        <v>42830</v>
      </c>
      <c r="B193" s="6"/>
      <c r="C193" s="7"/>
      <c r="D193" s="6"/>
    </row>
    <row r="194" spans="1:7" ht="18" x14ac:dyDescent="0.25">
      <c r="A194" s="265" t="s">
        <v>158</v>
      </c>
      <c r="B194" s="266"/>
      <c r="C194" s="266"/>
      <c r="D194" s="266"/>
      <c r="E194" s="266"/>
      <c r="F194" s="266"/>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4.25" customHeight="1" x14ac:dyDescent="0.25">
      <c r="A202" s="33" t="s">
        <v>155</v>
      </c>
      <c r="B202" s="170">
        <v>0</v>
      </c>
      <c r="C202" s="153"/>
      <c r="D202" s="168" t="s">
        <v>467</v>
      </c>
      <c r="E202" s="168" t="s">
        <v>497</v>
      </c>
      <c r="F202" s="66"/>
    </row>
    <row r="203" spans="1:7" ht="18" x14ac:dyDescent="0.35">
      <c r="A203" s="190" t="s">
        <v>419</v>
      </c>
      <c r="B203" s="170">
        <v>2</v>
      </c>
      <c r="C203" s="217" t="str">
        <f>IF(B203=0, -5, "0")</f>
        <v>0</v>
      </c>
      <c r="D203" s="142"/>
      <c r="E203" s="147"/>
      <c r="F203" s="66"/>
    </row>
    <row r="204" spans="1:7" ht="45.75" x14ac:dyDescent="0.3">
      <c r="A204" s="191" t="s">
        <v>417</v>
      </c>
      <c r="B204" s="170">
        <v>1</v>
      </c>
      <c r="C204" s="217" t="str">
        <f>IF(B204=0, -5, "0")</f>
        <v>0</v>
      </c>
      <c r="D204" s="146" t="s">
        <v>498</v>
      </c>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65" t="s">
        <v>76</v>
      </c>
      <c r="B209" s="266"/>
      <c r="C209" s="266"/>
      <c r="D209" s="266"/>
      <c r="E209" s="266"/>
      <c r="F209" s="266"/>
    </row>
    <row r="210" spans="1:7" x14ac:dyDescent="0.25">
      <c r="A210" s="17" t="s">
        <v>314</v>
      </c>
      <c r="B210" s="153" t="s">
        <v>34</v>
      </c>
      <c r="C210" s="153"/>
      <c r="D210" s="142"/>
      <c r="E210" s="146"/>
      <c r="F210" s="66"/>
    </row>
    <row r="211" spans="1:7" ht="54" x14ac:dyDescent="0.35">
      <c r="A211" s="83" t="s">
        <v>363</v>
      </c>
      <c r="B211" s="170">
        <v>2</v>
      </c>
      <c r="C211" s="217" t="str">
        <f>IF(B211=0, -5, "0")</f>
        <v>0</v>
      </c>
      <c r="D211" s="142"/>
      <c r="E211" s="147"/>
      <c r="F211" s="66"/>
    </row>
    <row r="212" spans="1:7" x14ac:dyDescent="0.25">
      <c r="A212" s="18" t="s">
        <v>192</v>
      </c>
      <c r="B212" s="170">
        <v>1</v>
      </c>
      <c r="C212" s="153"/>
      <c r="D212" s="143" t="s">
        <v>422</v>
      </c>
      <c r="E212" s="147"/>
      <c r="F212" s="66"/>
    </row>
    <row r="213" spans="1:7" ht="50.25" customHeight="1" x14ac:dyDescent="0.25">
      <c r="A213" s="17" t="s">
        <v>176</v>
      </c>
      <c r="B213" s="170">
        <v>2</v>
      </c>
      <c r="C213" s="153"/>
      <c r="D213" s="143" t="s">
        <v>423</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35</v>
      </c>
    </row>
    <row r="230" spans="1:6" x14ac:dyDescent="0.25">
      <c r="A230" s="19" t="s">
        <v>37</v>
      </c>
      <c r="B230" s="20"/>
      <c r="C230" s="21"/>
      <c r="D230" s="63">
        <f>D229/(COUNT(B210:C228)*2)</f>
        <v>0.97222222222222221</v>
      </c>
    </row>
    <row r="231" spans="1:6" x14ac:dyDescent="0.25">
      <c r="A231" s="9"/>
      <c r="B231" s="6"/>
      <c r="C231" s="7"/>
      <c r="D231" s="6"/>
    </row>
    <row r="232" spans="1:6" ht="18" x14ac:dyDescent="0.25">
      <c r="A232" s="265" t="s">
        <v>191</v>
      </c>
      <c r="B232" s="266"/>
      <c r="C232" s="266"/>
      <c r="D232" s="266"/>
      <c r="E232" s="266"/>
      <c r="F232" s="266"/>
    </row>
    <row r="233" spans="1:6" ht="120" x14ac:dyDescent="0.25">
      <c r="A233" s="17" t="s">
        <v>314</v>
      </c>
      <c r="B233" s="145">
        <v>0</v>
      </c>
      <c r="C233" s="145"/>
      <c r="D233" s="152" t="s">
        <v>502</v>
      </c>
      <c r="E233" s="168" t="s">
        <v>499</v>
      </c>
      <c r="F233" s="66"/>
    </row>
    <row r="234" spans="1:6" ht="30" x14ac:dyDescent="0.25">
      <c r="A234" s="18" t="s">
        <v>205</v>
      </c>
      <c r="B234" s="171">
        <v>2</v>
      </c>
      <c r="C234" s="153"/>
      <c r="D234" s="155"/>
      <c r="E234" s="66"/>
      <c r="F234" s="66"/>
    </row>
    <row r="235" spans="1:6" ht="76.5" x14ac:dyDescent="0.35">
      <c r="A235" s="76" t="s">
        <v>59</v>
      </c>
      <c r="B235" s="171">
        <v>2</v>
      </c>
      <c r="C235" s="217" t="str">
        <f>IF(B235=0, -5, "0")</f>
        <v>0</v>
      </c>
      <c r="D235" s="157" t="s">
        <v>503</v>
      </c>
      <c r="E235" s="66"/>
      <c r="F235" s="66"/>
    </row>
    <row r="236" spans="1:6" ht="36" x14ac:dyDescent="0.35">
      <c r="A236" s="83" t="s">
        <v>468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0.91891891891891897</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42830</v>
      </c>
      <c r="B249" s="6"/>
      <c r="C249" s="7"/>
      <c r="D249" s="6"/>
    </row>
    <row r="250" spans="1:6" s="3" customFormat="1" ht="18" x14ac:dyDescent="0.25">
      <c r="A250" s="265" t="s">
        <v>79</v>
      </c>
      <c r="B250" s="266"/>
      <c r="C250" s="266"/>
      <c r="D250" s="266"/>
      <c r="E250" s="266"/>
      <c r="F250" s="266"/>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t="s">
        <v>451</v>
      </c>
      <c r="E256" s="67"/>
      <c r="F256" s="67"/>
    </row>
    <row r="257" spans="1:6" s="3" customFormat="1" ht="30" x14ac:dyDescent="0.25">
      <c r="A257" s="33" t="s">
        <v>193</v>
      </c>
      <c r="B257" s="170">
        <v>2</v>
      </c>
      <c r="C257" s="27"/>
      <c r="D257" s="156" t="s">
        <v>452</v>
      </c>
      <c r="E257" s="67"/>
      <c r="F257" s="67"/>
    </row>
    <row r="258" spans="1:6" s="3" customFormat="1" x14ac:dyDescent="0.25">
      <c r="A258" s="33" t="s">
        <v>160</v>
      </c>
      <c r="B258" s="170">
        <v>2</v>
      </c>
      <c r="C258" s="27"/>
      <c r="D258" s="156" t="s">
        <v>453</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469</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75" x14ac:dyDescent="0.25">
      <c r="A270" s="17" t="s">
        <v>149</v>
      </c>
      <c r="B270" s="171">
        <v>1</v>
      </c>
      <c r="C270" s="27"/>
      <c r="D270" s="11" t="s">
        <v>430</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10.25" customHeight="1" x14ac:dyDescent="0.25">
      <c r="A277" s="108" t="s">
        <v>173</v>
      </c>
      <c r="B277" s="171">
        <v>2</v>
      </c>
      <c r="C277" s="218" t="str">
        <f>IF(B277=0, -5, "0")</f>
        <v>0</v>
      </c>
      <c r="D277" s="164" t="s">
        <v>500</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42830</v>
      </c>
      <c r="B292" s="6"/>
      <c r="C292" s="7"/>
      <c r="D292" s="59"/>
    </row>
    <row r="293" spans="1:7" ht="18" x14ac:dyDescent="0.25">
      <c r="A293" s="265" t="s">
        <v>19</v>
      </c>
      <c r="B293" s="266"/>
      <c r="C293" s="266"/>
      <c r="D293" s="266"/>
      <c r="E293" s="266"/>
      <c r="F293" s="266"/>
    </row>
    <row r="294" spans="1:7" ht="20.25" customHeight="1" x14ac:dyDescent="0.25">
      <c r="A294" s="32" t="s">
        <v>62</v>
      </c>
      <c r="B294" s="153">
        <v>2</v>
      </c>
      <c r="C294" s="153"/>
      <c r="D294" s="142"/>
      <c r="E294" s="66"/>
      <c r="F294" s="66"/>
    </row>
    <row r="295" spans="1:7" x14ac:dyDescent="0.25">
      <c r="A295" s="22" t="s">
        <v>6</v>
      </c>
      <c r="B295" s="170">
        <v>2</v>
      </c>
      <c r="C295" s="153"/>
      <c r="D295" s="142" t="s">
        <v>501</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12</v>
      </c>
    </row>
    <row r="303" spans="1:7" x14ac:dyDescent="0.25">
      <c r="A303" s="19" t="s">
        <v>37</v>
      </c>
      <c r="B303" s="20"/>
      <c r="C303" s="21"/>
      <c r="D303" s="63">
        <f>D302/(COUNT(B294:C301)*2)</f>
        <v>1</v>
      </c>
    </row>
    <row r="304" spans="1:7" x14ac:dyDescent="0.25">
      <c r="A304" s="34"/>
      <c r="B304" s="6"/>
      <c r="C304" s="7"/>
      <c r="D304" s="6"/>
    </row>
    <row r="305" spans="1:6" ht="18" x14ac:dyDescent="0.25">
      <c r="A305" s="265" t="s">
        <v>122</v>
      </c>
      <c r="B305" s="266"/>
      <c r="C305" s="266"/>
      <c r="D305" s="266"/>
      <c r="E305" s="266"/>
      <c r="F305" s="266"/>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1</v>
      </c>
    </row>
    <row r="323" spans="1:9" x14ac:dyDescent="0.25">
      <c r="A323" s="9"/>
      <c r="B323" s="6"/>
      <c r="C323" s="7"/>
      <c r="D323" s="6"/>
    </row>
    <row r="324" spans="1:9" ht="18" x14ac:dyDescent="0.35">
      <c r="A324" s="267" t="s">
        <v>21</v>
      </c>
      <c r="B324" s="267"/>
      <c r="C324" s="267"/>
      <c r="D324" s="267"/>
      <c r="E324" s="267"/>
      <c r="F324" s="267"/>
    </row>
    <row r="325" spans="1:9" x14ac:dyDescent="0.25">
      <c r="A325" s="193">
        <f>B11</f>
        <v>42830</v>
      </c>
      <c r="B325" s="6"/>
      <c r="C325" s="7"/>
      <c r="D325" s="6"/>
    </row>
    <row r="326" spans="1:9" ht="18" x14ac:dyDescent="0.25">
      <c r="A326" s="265" t="s">
        <v>12</v>
      </c>
      <c r="B326" s="266"/>
      <c r="C326" s="266"/>
      <c r="D326" s="266"/>
      <c r="E326" s="266"/>
      <c r="F326" s="266"/>
    </row>
    <row r="327" spans="1:9" ht="34.5" customHeight="1" x14ac:dyDescent="0.25">
      <c r="A327" s="17" t="s">
        <v>109</v>
      </c>
      <c r="B327" s="153">
        <v>2</v>
      </c>
      <c r="C327" s="153"/>
      <c r="D327" s="143" t="s">
        <v>454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t="s">
        <v>458</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65" t="s">
        <v>25</v>
      </c>
      <c r="B339" s="266"/>
      <c r="C339" s="266"/>
      <c r="D339" s="266"/>
      <c r="E339" s="266"/>
      <c r="F339" s="266"/>
    </row>
    <row r="340" spans="1:6" ht="16.5" customHeight="1" x14ac:dyDescent="0.25">
      <c r="A340" s="17" t="s">
        <v>110</v>
      </c>
      <c r="B340" s="153">
        <v>1</v>
      </c>
      <c r="C340" s="153"/>
      <c r="D340" s="142" t="s">
        <v>456</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67" t="s">
        <v>8</v>
      </c>
      <c r="B352" s="267"/>
      <c r="C352" s="267"/>
      <c r="D352" s="267"/>
      <c r="E352" s="267"/>
      <c r="F352" s="267"/>
    </row>
    <row r="353" spans="1:6" x14ac:dyDescent="0.25">
      <c r="A353" s="183">
        <f>B11</f>
        <v>42830</v>
      </c>
      <c r="B353" s="6"/>
      <c r="C353" s="7"/>
      <c r="D353" s="59"/>
    </row>
    <row r="354" spans="1:6" ht="16.5" x14ac:dyDescent="0.25">
      <c r="A354" s="268" t="s">
        <v>113</v>
      </c>
      <c r="B354" s="269"/>
      <c r="C354" s="269"/>
      <c r="D354" s="269"/>
      <c r="E354" s="269"/>
      <c r="F354" s="26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65" t="s">
        <v>25</v>
      </c>
      <c r="B366" s="266"/>
      <c r="C366" s="266"/>
      <c r="D366" s="266"/>
      <c r="E366" s="266"/>
      <c r="F366" s="266"/>
    </row>
    <row r="367" spans="1:6" x14ac:dyDescent="0.25">
      <c r="A367" s="17" t="s">
        <v>314</v>
      </c>
      <c r="B367" s="145">
        <v>2</v>
      </c>
      <c r="C367" s="145"/>
      <c r="D367" s="152"/>
      <c r="E367" s="66"/>
      <c r="F367" s="66"/>
    </row>
    <row r="368" spans="1:6" x14ac:dyDescent="0.25">
      <c r="A368" s="18" t="s">
        <v>105</v>
      </c>
      <c r="B368" s="171">
        <v>2</v>
      </c>
      <c r="C368" s="153"/>
      <c r="D368" s="143" t="s">
        <v>455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5" t="s">
        <v>124</v>
      </c>
      <c r="B382" s="266"/>
      <c r="C382" s="266"/>
      <c r="D382" s="266"/>
      <c r="E382" s="266"/>
      <c r="F382" s="26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42830</v>
      </c>
      <c r="B406" s="6"/>
      <c r="C406" s="7"/>
      <c r="D406" s="6"/>
    </row>
    <row r="407" spans="1:6" ht="16.5" x14ac:dyDescent="0.25">
      <c r="A407" s="268" t="s">
        <v>19</v>
      </c>
      <c r="B407" s="269"/>
      <c r="C407" s="269"/>
      <c r="D407" s="269"/>
      <c r="E407" s="269"/>
      <c r="F407" s="26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v>2</v>
      </c>
      <c r="C419" s="217" t="str">
        <f>IF(B419=0, -5, "0")</f>
        <v>0</v>
      </c>
      <c r="D419" s="4"/>
      <c r="E419" s="66"/>
      <c r="F419" s="66"/>
    </row>
    <row r="420" spans="1:6" ht="30" x14ac:dyDescent="0.25">
      <c r="A420" s="17" t="s">
        <v>281</v>
      </c>
      <c r="B420" s="170">
        <v>2</v>
      </c>
      <c r="C420" s="27"/>
      <c r="D420" s="4" t="s">
        <v>504</v>
      </c>
      <c r="E420" s="66"/>
      <c r="F420" s="66"/>
    </row>
    <row r="421" spans="1:6" x14ac:dyDescent="0.25">
      <c r="A421" s="17" t="s">
        <v>407</v>
      </c>
      <c r="B421" s="170">
        <v>2</v>
      </c>
      <c r="C421" s="27"/>
      <c r="D421" s="4" t="s">
        <v>445</v>
      </c>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67" t="s">
        <v>374</v>
      </c>
      <c r="B435" s="267"/>
      <c r="C435" s="267"/>
      <c r="D435" s="267"/>
      <c r="E435" s="267"/>
      <c r="F435" s="267"/>
    </row>
    <row r="436" spans="1:7" s="167" customFormat="1" x14ac:dyDescent="0.25">
      <c r="A436" s="195">
        <f>+B11</f>
        <v>42830</v>
      </c>
      <c r="B436" s="6"/>
      <c r="C436" s="7"/>
      <c r="D436" s="6"/>
    </row>
    <row r="437" spans="1:7" ht="18" x14ac:dyDescent="0.25">
      <c r="A437" s="265" t="s">
        <v>375</v>
      </c>
      <c r="B437" s="266"/>
      <c r="C437" s="266"/>
      <c r="D437" s="266"/>
      <c r="E437" s="266"/>
      <c r="F437" s="26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5" t="s">
        <v>31</v>
      </c>
      <c r="B444" s="266"/>
      <c r="C444" s="266"/>
      <c r="D444" s="266"/>
      <c r="E444" s="266"/>
      <c r="F444" s="266"/>
    </row>
    <row r="445" spans="1:7" x14ac:dyDescent="0.25">
      <c r="A445" s="22" t="s">
        <v>3</v>
      </c>
      <c r="B445" s="153">
        <v>2</v>
      </c>
      <c r="C445" s="153"/>
      <c r="D445" s="142"/>
      <c r="E445" s="66"/>
      <c r="F445" s="66"/>
    </row>
    <row r="446" spans="1:7" x14ac:dyDescent="0.25">
      <c r="A446" s="32" t="s">
        <v>30</v>
      </c>
      <c r="B446" s="170">
        <v>2</v>
      </c>
      <c r="C446" s="153"/>
      <c r="D446" s="142" t="s">
        <v>442</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53">
        <v>2</v>
      </c>
      <c r="C456" s="153"/>
      <c r="D456" s="142"/>
      <c r="E456" s="66"/>
      <c r="F456" s="66"/>
    </row>
    <row r="457" spans="1:6" ht="30" x14ac:dyDescent="0.25">
      <c r="A457" s="32" t="s">
        <v>245</v>
      </c>
      <c r="B457" s="170">
        <v>1</v>
      </c>
      <c r="C457" s="153"/>
      <c r="D457" s="156" t="s">
        <v>443</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45">
        <v>2</v>
      </c>
      <c r="C466" s="145"/>
      <c r="D466" s="146" t="s">
        <v>439</v>
      </c>
      <c r="E466" s="148"/>
      <c r="F466" s="66"/>
    </row>
    <row r="467" spans="1:7" ht="18" customHeight="1" x14ac:dyDescent="0.3">
      <c r="A467" s="181" t="s">
        <v>306</v>
      </c>
      <c r="B467" s="171" t="s">
        <v>34</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460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415</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416</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19</v>
      </c>
      <c r="H491" s="167"/>
      <c r="I491" s="167"/>
      <c r="J491" s="167"/>
      <c r="K491" s="167"/>
      <c r="L491" s="167"/>
      <c r="M491" s="167"/>
      <c r="N491" s="167"/>
    </row>
    <row r="492" spans="1:14" x14ac:dyDescent="0.25">
      <c r="A492" s="19" t="s">
        <v>37</v>
      </c>
      <c r="B492" s="20"/>
      <c r="C492" s="21"/>
      <c r="D492" s="63">
        <f>D491/(COUNT(B475:C489)*2)</f>
        <v>0.95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7" t="s">
        <v>152</v>
      </c>
      <c r="B494" s="267"/>
      <c r="C494" s="267"/>
      <c r="D494" s="267"/>
      <c r="E494" s="267"/>
      <c r="F494" s="26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0.94007490636704116</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abSelected="1" view="pageBreakPreview" zoomScale="90" zoomScaleSheetLayoutView="90" workbookViewId="0">
      <selection activeCell="D60" sqref="D6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2" t="s">
        <v>52</v>
      </c>
      <c r="B6" s="272"/>
      <c r="C6" s="272"/>
      <c r="D6" s="272"/>
      <c r="E6" s="272"/>
      <c r="F6" s="272"/>
      <c r="G6" s="126"/>
      <c r="H6" s="126"/>
      <c r="I6" s="126"/>
    </row>
    <row r="7" spans="1:9" s="36" customFormat="1" ht="21.75" customHeight="1" x14ac:dyDescent="0.5">
      <c r="A7" s="273" t="str">
        <f>'A1 Exploitation'!A8:F8</f>
        <v>Medina Jedida</v>
      </c>
      <c r="B7" s="273"/>
      <c r="C7" s="273"/>
      <c r="D7" s="273"/>
      <c r="E7" s="273"/>
      <c r="F7" s="273"/>
      <c r="G7" s="126"/>
      <c r="H7" s="126"/>
      <c r="I7" s="126"/>
    </row>
    <row r="8" spans="1:9" s="36" customFormat="1" ht="24.75" x14ac:dyDescent="0.5">
      <c r="A8" s="38" t="s">
        <v>44</v>
      </c>
      <c r="B8" s="297" t="str">
        <f>'A1 Exploitation'!B9:F9</f>
        <v>Mme Meriam CHOUCHENE</v>
      </c>
      <c r="C8" s="297"/>
      <c r="D8" s="297"/>
      <c r="E8" s="297"/>
      <c r="F8" s="297"/>
      <c r="G8" s="126"/>
      <c r="H8" s="126"/>
      <c r="I8" s="126"/>
    </row>
    <row r="9" spans="1:9" s="36" customFormat="1" ht="24.75" x14ac:dyDescent="0.5">
      <c r="A9" s="39" t="s">
        <v>46</v>
      </c>
      <c r="B9" s="298" t="str">
        <f>'A1 Exploitation'!B10:F10</f>
        <v>Directeur magasin &amp; chefs rayons</v>
      </c>
      <c r="C9" s="298"/>
      <c r="D9" s="298"/>
      <c r="E9" s="298"/>
      <c r="F9" s="298"/>
      <c r="G9" s="126"/>
      <c r="H9" s="126"/>
      <c r="I9" s="126"/>
    </row>
    <row r="10" spans="1:9" s="36" customFormat="1" ht="24.75" x14ac:dyDescent="0.5">
      <c r="A10" s="38" t="s">
        <v>45</v>
      </c>
      <c r="B10" s="295">
        <f>'A1 Exploitation'!B11:F11</f>
        <v>42830</v>
      </c>
      <c r="C10" s="295"/>
      <c r="D10" s="295"/>
      <c r="E10" s="295"/>
      <c r="F10" s="295"/>
      <c r="G10" s="126"/>
      <c r="H10" s="126"/>
      <c r="I10" s="126"/>
    </row>
    <row r="11" spans="1:9" s="36" customFormat="1" ht="24.75" x14ac:dyDescent="0.5">
      <c r="A11" s="38" t="s">
        <v>341</v>
      </c>
      <c r="B11" s="287">
        <f>D198</f>
        <v>0.88317757009345799</v>
      </c>
      <c r="C11" s="287"/>
      <c r="D11" s="287"/>
      <c r="E11" s="287"/>
      <c r="F11" s="287"/>
      <c r="G11" s="126"/>
      <c r="H11" s="126"/>
      <c r="I11" s="12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0" t="s">
        <v>38</v>
      </c>
      <c r="B22" s="291"/>
      <c r="C22" s="292"/>
      <c r="D22" s="127">
        <f>SUM(B17:C21)</f>
        <v>10</v>
      </c>
    </row>
    <row r="23" spans="1:6" x14ac:dyDescent="0.3">
      <c r="A23" s="284" t="s">
        <v>342</v>
      </c>
      <c r="B23" s="285"/>
      <c r="C23" s="286"/>
      <c r="D23" s="65">
        <f>D22/(COUNT(B17:C21)*2)</f>
        <v>1</v>
      </c>
    </row>
    <row r="24" spans="1:6" s="50" customFormat="1" x14ac:dyDescent="0.3">
      <c r="A24" s="54"/>
      <c r="B24" s="55"/>
      <c r="C24" s="55"/>
      <c r="D24" s="56"/>
    </row>
    <row r="25" spans="1:6" ht="19.5" x14ac:dyDescent="0.4">
      <c r="A25" s="293" t="s">
        <v>4</v>
      </c>
      <c r="B25" s="294"/>
      <c r="C25" s="294"/>
      <c r="D25" s="294"/>
      <c r="E25" s="294"/>
      <c r="F25" s="294"/>
    </row>
    <row r="26" spans="1:6" ht="33.75" x14ac:dyDescent="0.35">
      <c r="A26" s="76" t="s">
        <v>107</v>
      </c>
      <c r="B26" s="221">
        <v>1</v>
      </c>
      <c r="C26" s="248" t="str">
        <f>IF(B26=0, -5, "0")</f>
        <v>0</v>
      </c>
      <c r="D26" s="222" t="s">
        <v>478</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4" t="s">
        <v>38</v>
      </c>
      <c r="B32" s="285"/>
      <c r="C32" s="286"/>
      <c r="D32" s="125">
        <f>SUM(B26:C31)</f>
        <v>11</v>
      </c>
    </row>
    <row r="33" spans="1:6" x14ac:dyDescent="0.3">
      <c r="A33" s="284" t="s">
        <v>342</v>
      </c>
      <c r="B33" s="285"/>
      <c r="C33" s="286"/>
      <c r="D33" s="65">
        <f>D32/(COUNT(B26:C31)*2)</f>
        <v>0.91666666666666663</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t="s">
        <v>446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4" t="s">
        <v>38</v>
      </c>
      <c r="B41" s="285"/>
      <c r="C41" s="286"/>
      <c r="D41" s="125">
        <f>SUM(B36:C40)</f>
        <v>8</v>
      </c>
      <c r="E41" s="37"/>
      <c r="F41" s="37"/>
    </row>
    <row r="42" spans="1:6" s="50" customFormat="1" x14ac:dyDescent="0.3">
      <c r="A42" s="284" t="s">
        <v>342</v>
      </c>
      <c r="B42" s="285"/>
      <c r="C42" s="286"/>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ht="66" customHeight="1" x14ac:dyDescent="0.3">
      <c r="A45" s="41" t="s">
        <v>317</v>
      </c>
      <c r="B45" s="221">
        <v>1</v>
      </c>
      <c r="C45" s="221"/>
      <c r="D45" s="222" t="s">
        <v>472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125">
        <f>SUM(B45:C50)</f>
        <v>9</v>
      </c>
    </row>
    <row r="52" spans="1:6" x14ac:dyDescent="0.3">
      <c r="A52" s="284" t="s">
        <v>342</v>
      </c>
      <c r="B52" s="285"/>
      <c r="C52" s="286"/>
      <c r="D52" s="65">
        <f>D51/(COUNT(B45:C50)*2)</f>
        <v>0.9</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505</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479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4" t="s">
        <v>38</v>
      </c>
      <c r="B62" s="285"/>
      <c r="C62" s="286"/>
      <c r="D62" s="125">
        <f>SUM(B55:C61)</f>
        <v>13</v>
      </c>
    </row>
    <row r="63" spans="1:6" x14ac:dyDescent="0.3">
      <c r="A63" s="284" t="s">
        <v>342</v>
      </c>
      <c r="B63" s="285"/>
      <c r="C63" s="286"/>
      <c r="D63" s="65">
        <f>D62/(COUNT(B55:C61)*2)</f>
        <v>0.9285714285714286</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2</v>
      </c>
      <c r="C66" s="228"/>
      <c r="D66" s="229"/>
      <c r="E66" s="229"/>
      <c r="F66" s="221"/>
    </row>
    <row r="67" spans="1:6" ht="51" x14ac:dyDescent="0.4">
      <c r="A67" s="41" t="s">
        <v>319</v>
      </c>
      <c r="B67" s="227">
        <v>0</v>
      </c>
      <c r="C67" s="228"/>
      <c r="D67" s="222" t="s">
        <v>480</v>
      </c>
      <c r="E67" s="222" t="s">
        <v>481</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22" t="s">
        <v>449</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50.25" x14ac:dyDescent="0.35">
      <c r="A79" s="83" t="s">
        <v>184</v>
      </c>
      <c r="B79" s="227">
        <v>2</v>
      </c>
      <c r="C79" s="248" t="str">
        <f>IF(B79=0, -5, "0")</f>
        <v>0</v>
      </c>
      <c r="D79" s="222" t="s">
        <v>450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482</v>
      </c>
      <c r="E82" s="235"/>
      <c r="F82" s="221"/>
    </row>
    <row r="83" spans="1:6" x14ac:dyDescent="0.3">
      <c r="A83" s="284" t="s">
        <v>38</v>
      </c>
      <c r="B83" s="285"/>
      <c r="C83" s="286"/>
      <c r="D83" s="125">
        <f>SUM(B66:C82)</f>
        <v>19</v>
      </c>
    </row>
    <row r="84" spans="1:6" x14ac:dyDescent="0.3">
      <c r="A84" s="284" t="s">
        <v>342</v>
      </c>
      <c r="B84" s="285"/>
      <c r="C84" s="286"/>
      <c r="D84" s="65">
        <f>D83/(COUNT(B66:C82)*2)</f>
        <v>0.86363636363636365</v>
      </c>
    </row>
    <row r="85" spans="1:6" s="50" customFormat="1" x14ac:dyDescent="0.3">
      <c r="A85" s="54"/>
      <c r="B85" s="55"/>
      <c r="C85" s="55"/>
      <c r="D85" s="56"/>
    </row>
    <row r="86" spans="1:6" ht="19.5" x14ac:dyDescent="0.4">
      <c r="A86" s="293" t="s">
        <v>237</v>
      </c>
      <c r="B86" s="294"/>
      <c r="C86" s="294"/>
      <c r="D86" s="294"/>
      <c r="E86" s="294"/>
      <c r="F86" s="294"/>
    </row>
    <row r="87" spans="1:6" ht="51" x14ac:dyDescent="0.4">
      <c r="A87" s="93" t="s">
        <v>320</v>
      </c>
      <c r="B87" s="237">
        <v>1</v>
      </c>
      <c r="C87" s="228"/>
      <c r="D87" s="222" t="s">
        <v>459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67.5" x14ac:dyDescent="0.4">
      <c r="A90" s="51" t="s">
        <v>348</v>
      </c>
      <c r="B90" s="237">
        <v>0</v>
      </c>
      <c r="C90" s="228"/>
      <c r="D90" s="222" t="s">
        <v>483</v>
      </c>
      <c r="E90" s="222" t="s">
        <v>436</v>
      </c>
      <c r="F90" s="221"/>
    </row>
    <row r="91" spans="1:6" ht="51" x14ac:dyDescent="0.4">
      <c r="A91" s="48" t="s">
        <v>286</v>
      </c>
      <c r="B91" s="237">
        <v>1</v>
      </c>
      <c r="C91" s="228"/>
      <c r="D91" s="222" t="s">
        <v>473</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0</v>
      </c>
      <c r="C94" s="221"/>
      <c r="D94" s="222" t="s">
        <v>433</v>
      </c>
      <c r="E94" s="221" t="s">
        <v>434</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45.75" customHeight="1" x14ac:dyDescent="0.3">
      <c r="A97" s="41" t="s">
        <v>147</v>
      </c>
      <c r="B97" s="237">
        <v>1</v>
      </c>
      <c r="C97" s="221"/>
      <c r="D97" s="222" t="s">
        <v>474</v>
      </c>
      <c r="E97" s="221"/>
      <c r="F97" s="221"/>
    </row>
    <row r="98" spans="1:6" ht="36" x14ac:dyDescent="0.35">
      <c r="A98" s="89" t="s">
        <v>216</v>
      </c>
      <c r="B98" s="237">
        <v>2</v>
      </c>
      <c r="C98" s="248" t="str">
        <f>IF(B98=0, -5, "0")</f>
        <v>0</v>
      </c>
      <c r="D98" s="222" t="s">
        <v>435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4" t="s">
        <v>38</v>
      </c>
      <c r="B101" s="285"/>
      <c r="C101" s="286"/>
      <c r="D101" s="125">
        <f>SUM(B87:C100)</f>
        <v>21</v>
      </c>
    </row>
    <row r="102" spans="1:6" x14ac:dyDescent="0.3">
      <c r="A102" s="284" t="s">
        <v>342</v>
      </c>
      <c r="B102" s="285"/>
      <c r="C102" s="286"/>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424</v>
      </c>
      <c r="E114" s="221"/>
      <c r="F114" s="221"/>
    </row>
    <row r="115" spans="1:6" s="50" customFormat="1" ht="33.75" x14ac:dyDescent="0.35">
      <c r="A115" s="89" t="s">
        <v>366</v>
      </c>
      <c r="B115" s="237">
        <v>2</v>
      </c>
      <c r="C115" s="248" t="str">
        <f>IF(B115=0, -5, "0")</f>
        <v>0</v>
      </c>
      <c r="D115" s="222" t="s">
        <v>425</v>
      </c>
      <c r="E115" s="221"/>
      <c r="F115" s="233"/>
    </row>
    <row r="116" spans="1:6" s="50" customFormat="1" x14ac:dyDescent="0.3">
      <c r="A116" s="94" t="s">
        <v>263</v>
      </c>
      <c r="B116" s="237">
        <v>2</v>
      </c>
      <c r="C116" s="221"/>
      <c r="D116" s="234"/>
      <c r="E116" s="221"/>
      <c r="F116" s="221"/>
    </row>
    <row r="117" spans="1:6" s="50" customFormat="1" x14ac:dyDescent="0.3">
      <c r="A117" s="284" t="s">
        <v>38</v>
      </c>
      <c r="B117" s="285"/>
      <c r="C117" s="286"/>
      <c r="D117" s="125">
        <f>SUM(B106:C116)</f>
        <v>22</v>
      </c>
      <c r="E117" s="37"/>
      <c r="F117" s="37"/>
    </row>
    <row r="118" spans="1:6" s="50" customFormat="1" x14ac:dyDescent="0.3">
      <c r="A118" s="284" t="s">
        <v>342</v>
      </c>
      <c r="B118" s="285"/>
      <c r="C118" s="286"/>
      <c r="D118" s="65">
        <f>D117/(COUNT(B106:C116)*2)</f>
        <v>1</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420</v>
      </c>
      <c r="E127" s="222"/>
      <c r="F127" s="221"/>
    </row>
    <row r="128" spans="1:6" x14ac:dyDescent="0.3">
      <c r="A128" s="48" t="s">
        <v>183</v>
      </c>
      <c r="B128" s="238">
        <v>2</v>
      </c>
      <c r="C128" s="241"/>
      <c r="D128" s="222"/>
      <c r="E128" s="222"/>
      <c r="F128" s="221"/>
    </row>
    <row r="129" spans="1:6" ht="83.25" x14ac:dyDescent="0.35">
      <c r="A129" s="83" t="s">
        <v>217</v>
      </c>
      <c r="B129" s="238">
        <v>2</v>
      </c>
      <c r="C129" s="249" t="str">
        <f>IF(B129=0, -5, "0")</f>
        <v>0</v>
      </c>
      <c r="D129" s="222" t="s">
        <v>475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c r="E131" s="229"/>
      <c r="F131" s="233"/>
    </row>
    <row r="132" spans="1:6" x14ac:dyDescent="0.3">
      <c r="A132" s="284" t="s">
        <v>38</v>
      </c>
      <c r="B132" s="285"/>
      <c r="C132" s="286"/>
      <c r="D132" s="125">
        <f>SUM(B121:C131)</f>
        <v>22</v>
      </c>
    </row>
    <row r="133" spans="1:6" x14ac:dyDescent="0.3">
      <c r="A133" s="284" t="s">
        <v>342</v>
      </c>
      <c r="B133" s="285"/>
      <c r="C133" s="286"/>
      <c r="D133" s="63">
        <f>D132/(COUNT(B121:C131)*2)</f>
        <v>1</v>
      </c>
    </row>
    <row r="134" spans="1:6" s="50" customFormat="1" x14ac:dyDescent="0.3">
      <c r="A134" s="54"/>
      <c r="B134" s="55"/>
      <c r="C134" s="55"/>
      <c r="D134" s="61"/>
    </row>
    <row r="135" spans="1:6" ht="24.75" customHeight="1" x14ac:dyDescent="0.4">
      <c r="A135" s="293" t="s">
        <v>78</v>
      </c>
      <c r="B135" s="294"/>
      <c r="C135" s="294"/>
      <c r="D135" s="294"/>
      <c r="E135" s="294"/>
      <c r="F135" s="294"/>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440</v>
      </c>
      <c r="E137" s="221"/>
      <c r="F137" s="221"/>
    </row>
    <row r="138" spans="1:6" x14ac:dyDescent="0.3">
      <c r="A138" s="49" t="s">
        <v>324</v>
      </c>
      <c r="B138" s="237">
        <v>2</v>
      </c>
      <c r="C138" s="222"/>
      <c r="D138" s="242"/>
      <c r="E138" s="221"/>
      <c r="F138" s="221"/>
    </row>
    <row r="139" spans="1:6" ht="37.5" customHeight="1" x14ac:dyDescent="0.3">
      <c r="A139" s="95" t="s">
        <v>325</v>
      </c>
      <c r="B139" s="237">
        <v>1</v>
      </c>
      <c r="C139" s="222"/>
      <c r="D139" s="254" t="s">
        <v>478</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1</v>
      </c>
      <c r="C146" s="222"/>
      <c r="D146" s="245" t="s">
        <v>441</v>
      </c>
      <c r="E146" s="221"/>
      <c r="F146" s="221"/>
    </row>
    <row r="147" spans="1:6" x14ac:dyDescent="0.3">
      <c r="A147" s="41" t="s">
        <v>352</v>
      </c>
      <c r="B147" s="237">
        <v>1</v>
      </c>
      <c r="C147" s="222"/>
      <c r="D147" s="245" t="s">
        <v>484</v>
      </c>
      <c r="E147" s="221"/>
      <c r="F147" s="221"/>
    </row>
    <row r="148" spans="1:6" x14ac:dyDescent="0.3">
      <c r="A148" s="284" t="s">
        <v>38</v>
      </c>
      <c r="B148" s="285"/>
      <c r="C148" s="286"/>
      <c r="D148" s="125">
        <f>SUM(B136:C147)</f>
        <v>21</v>
      </c>
    </row>
    <row r="149" spans="1:6" x14ac:dyDescent="0.3">
      <c r="A149" s="284" t="s">
        <v>342</v>
      </c>
      <c r="B149" s="285"/>
      <c r="C149" s="286"/>
      <c r="D149" s="65">
        <f>D148/(COUNT(B136:C147)*2)</f>
        <v>0.875</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421</v>
      </c>
      <c r="E155" s="221"/>
      <c r="F155" s="221"/>
    </row>
    <row r="156" spans="1:6" ht="34.5" customHeight="1" x14ac:dyDescent="0.35">
      <c r="A156" s="76" t="s">
        <v>355</v>
      </c>
      <c r="B156" s="221">
        <v>1</v>
      </c>
      <c r="C156" s="248" t="str">
        <f>IF(B156=0, -5, "0")</f>
        <v>0</v>
      </c>
      <c r="D156" s="222" t="s">
        <v>427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4" t="s">
        <v>38</v>
      </c>
      <c r="B160" s="291"/>
      <c r="C160" s="292"/>
      <c r="D160" s="188">
        <f>SUM(B152:C159)</f>
        <v>14</v>
      </c>
    </row>
    <row r="161" spans="1:6" x14ac:dyDescent="0.3">
      <c r="A161" s="284" t="s">
        <v>342</v>
      </c>
      <c r="B161" s="285"/>
      <c r="C161" s="286"/>
      <c r="D161" s="65">
        <f>D160/(COUNT(B152:C159)*2)</f>
        <v>0.875</v>
      </c>
    </row>
    <row r="162" spans="1:6" s="50" customFormat="1" ht="28.15" customHeigh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v>2</v>
      </c>
      <c r="C164" s="248" t="str">
        <f>IF(B164=0, -5, "0")</f>
        <v>0</v>
      </c>
      <c r="D164" s="221"/>
      <c r="E164" s="221"/>
      <c r="F164" s="221"/>
    </row>
    <row r="165" spans="1:6" ht="33" x14ac:dyDescent="0.3">
      <c r="A165" s="41" t="s">
        <v>334</v>
      </c>
      <c r="B165" s="221">
        <v>1</v>
      </c>
      <c r="C165" s="221"/>
      <c r="D165" s="222" t="s">
        <v>438</v>
      </c>
      <c r="E165" s="221"/>
      <c r="F165" s="221"/>
    </row>
    <row r="166" spans="1:6" x14ac:dyDescent="0.3">
      <c r="A166" s="87" t="s">
        <v>241</v>
      </c>
      <c r="B166" s="221" t="s">
        <v>34</v>
      </c>
      <c r="C166" s="221"/>
      <c r="D166" s="222" t="s">
        <v>485</v>
      </c>
      <c r="E166" s="221"/>
      <c r="F166" s="221"/>
    </row>
    <row r="167" spans="1:6" ht="19.5" customHeight="1" x14ac:dyDescent="0.3">
      <c r="A167" s="41" t="s">
        <v>95</v>
      </c>
      <c r="B167" s="221">
        <v>2</v>
      </c>
      <c r="C167" s="221"/>
      <c r="D167" s="221"/>
      <c r="E167" s="222"/>
      <c r="F167" s="221"/>
    </row>
    <row r="168" spans="1:6" ht="17.25" customHeight="1" x14ac:dyDescent="0.3">
      <c r="A168" s="284" t="s">
        <v>38</v>
      </c>
      <c r="B168" s="285"/>
      <c r="C168" s="286"/>
      <c r="D168" s="125">
        <f>SUM(B164:C167)</f>
        <v>5</v>
      </c>
    </row>
    <row r="169" spans="1:6" x14ac:dyDescent="0.3">
      <c r="A169" s="284" t="s">
        <v>342</v>
      </c>
      <c r="B169" s="285"/>
      <c r="C169" s="286"/>
      <c r="D169" s="65">
        <f>D168/(COUNT(B164:C167)*2)</f>
        <v>0.83333333333333337</v>
      </c>
    </row>
    <row r="170" spans="1:6" s="50" customFormat="1" x14ac:dyDescent="0.3">
      <c r="A170" s="54"/>
      <c r="B170" s="55"/>
      <c r="C170" s="55"/>
      <c r="D170" s="56"/>
    </row>
    <row r="171" spans="1:6" ht="19.5" x14ac:dyDescent="0.4">
      <c r="A171" s="301" t="s">
        <v>17</v>
      </c>
      <c r="B171" s="302"/>
      <c r="C171" s="302"/>
      <c r="D171" s="302"/>
      <c r="E171" s="302"/>
      <c r="F171" s="302"/>
    </row>
    <row r="172" spans="1:6" ht="66" x14ac:dyDescent="0.3">
      <c r="A172" s="48" t="s">
        <v>202</v>
      </c>
      <c r="B172" s="221">
        <v>1</v>
      </c>
      <c r="C172" s="221"/>
      <c r="D172" s="241" t="s">
        <v>444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4" t="s">
        <v>38</v>
      </c>
      <c r="B176" s="285"/>
      <c r="C176" s="286"/>
      <c r="D176" s="125">
        <f>SUM(B172:C175)</f>
        <v>7</v>
      </c>
    </row>
    <row r="177" spans="1:6" x14ac:dyDescent="0.3">
      <c r="A177" s="284" t="s">
        <v>342</v>
      </c>
      <c r="B177" s="285"/>
      <c r="C177" s="286"/>
      <c r="D177" s="65">
        <f>D176/(COUNT(B172:C175)*2)</f>
        <v>0.875</v>
      </c>
    </row>
    <row r="178" spans="1:6" s="50" customFormat="1" x14ac:dyDescent="0.3">
      <c r="A178" s="54"/>
      <c r="B178" s="55"/>
      <c r="C178" s="55"/>
      <c r="D178" s="56"/>
    </row>
    <row r="179" spans="1:6" ht="19.5" x14ac:dyDescent="0.4">
      <c r="A179" s="293" t="s">
        <v>87</v>
      </c>
      <c r="B179" s="294"/>
      <c r="C179" s="294"/>
      <c r="D179" s="294"/>
      <c r="E179" s="294"/>
      <c r="F179" s="294"/>
    </row>
    <row r="180" spans="1:6" ht="66" x14ac:dyDescent="0.3">
      <c r="A180" s="87" t="s">
        <v>364</v>
      </c>
      <c r="B180" s="221">
        <v>0</v>
      </c>
      <c r="C180" s="221"/>
      <c r="D180" s="222" t="s">
        <v>486</v>
      </c>
      <c r="E180" s="222" t="s">
        <v>457</v>
      </c>
      <c r="F180" s="221"/>
    </row>
    <row r="181" spans="1:6" x14ac:dyDescent="0.3">
      <c r="A181" s="95" t="s">
        <v>247</v>
      </c>
      <c r="B181" s="221">
        <v>2</v>
      </c>
      <c r="C181" s="221"/>
      <c r="D181" s="222"/>
      <c r="E181" s="168"/>
      <c r="F181" s="221"/>
    </row>
    <row r="182" spans="1:6" ht="82.5" x14ac:dyDescent="0.3">
      <c r="A182" s="41" t="s">
        <v>97</v>
      </c>
      <c r="B182" s="221">
        <v>0</v>
      </c>
      <c r="C182" s="221"/>
      <c r="D182" s="222" t="s">
        <v>487</v>
      </c>
      <c r="E182" s="222" t="s">
        <v>477</v>
      </c>
      <c r="F182" s="221"/>
    </row>
    <row r="183" spans="1:6" x14ac:dyDescent="0.3">
      <c r="A183" s="48" t="s">
        <v>269</v>
      </c>
      <c r="B183" s="221">
        <v>2</v>
      </c>
      <c r="C183" s="221"/>
      <c r="D183" s="222"/>
      <c r="E183" s="221"/>
      <c r="F183" s="221"/>
    </row>
    <row r="184" spans="1:6" ht="49.5" x14ac:dyDescent="0.3">
      <c r="A184" s="41" t="s">
        <v>356</v>
      </c>
      <c r="B184" s="221">
        <v>1</v>
      </c>
      <c r="C184" s="221"/>
      <c r="D184" s="222" t="s">
        <v>418</v>
      </c>
      <c r="E184" s="221"/>
      <c r="F184" s="221"/>
    </row>
    <row r="185" spans="1:6" x14ac:dyDescent="0.3">
      <c r="A185" s="284" t="s">
        <v>38</v>
      </c>
      <c r="B185" s="285"/>
      <c r="C185" s="286"/>
      <c r="D185" s="125">
        <f>SUM(B180:C184)</f>
        <v>5</v>
      </c>
    </row>
    <row r="186" spans="1:6" x14ac:dyDescent="0.3">
      <c r="A186" s="284" t="s">
        <v>342</v>
      </c>
      <c r="B186" s="285"/>
      <c r="C186" s="286"/>
      <c r="D186" s="65">
        <f>D185/(COUNT(B180:C184)*2)</f>
        <v>0.5</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4" t="s">
        <v>38</v>
      </c>
      <c r="B193" s="285"/>
      <c r="C193" s="286"/>
      <c r="D193" s="97">
        <f>SUM(B189:C192)</f>
        <v>2</v>
      </c>
    </row>
    <row r="194" spans="1:4" x14ac:dyDescent="0.3">
      <c r="A194" s="284" t="s">
        <v>342</v>
      </c>
      <c r="B194" s="285"/>
      <c r="C194" s="286"/>
      <c r="D194" s="65">
        <f>D193/(COUNT(B189:C192)*2)</f>
        <v>1</v>
      </c>
    </row>
    <row r="196" spans="1:4" ht="18" x14ac:dyDescent="0.35">
      <c r="A196" s="121" t="s">
        <v>476</v>
      </c>
      <c r="B196" s="120"/>
      <c r="C196" s="120"/>
      <c r="D196" s="220">
        <v>0.6</v>
      </c>
    </row>
    <row r="197" spans="1:4" ht="22.5" x14ac:dyDescent="0.3">
      <c r="A197" s="71" t="s">
        <v>47</v>
      </c>
      <c r="B197" s="72"/>
      <c r="C197" s="73"/>
      <c r="D197" s="74">
        <f>SUM(D193,D185,D176,D168,D160,D62,D51,D32,D22,D117,D148,D132,D101,D83,D41)</f>
        <v>189</v>
      </c>
    </row>
    <row r="198" spans="1:4" ht="22.5" x14ac:dyDescent="0.3">
      <c r="A198" s="71" t="s">
        <v>378</v>
      </c>
      <c r="B198" s="72"/>
      <c r="C198" s="73"/>
      <c r="D198" s="75">
        <f>D197/(COUNT(B189:C192,B180:C184,B172:C175,B164:C167,B152:C159,B55:C61,B45:C50,B26:C31,B17:C21,B106:C116,B136:C147,B121:C131,B87:C100,B66:C82,B36:C40)*2)</f>
        <v>0.88317757009345799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Medina Jedida</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6"/>
      <c r="C10" s="276"/>
      <c r="D10" s="276"/>
      <c r="E10" s="276"/>
      <c r="F10" s="276"/>
      <c r="G10" s="216"/>
      <c r="H10" s="216"/>
      <c r="I10" s="213"/>
    </row>
    <row r="11" spans="1:9" ht="24.75" x14ac:dyDescent="0.5">
      <c r="A11" s="38" t="s">
        <v>45</v>
      </c>
      <c r="B11" s="270"/>
      <c r="C11" s="270"/>
      <c r="D11" s="270"/>
      <c r="E11" s="270"/>
      <c r="F11" s="270"/>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Medina Jedida</v>
      </c>
      <c r="B7" s="273"/>
      <c r="C7" s="273"/>
      <c r="D7" s="273"/>
      <c r="E7" s="273"/>
      <c r="F7" s="273"/>
      <c r="G7" s="216"/>
      <c r="H7" s="216"/>
      <c r="I7" s="216"/>
    </row>
    <row r="8" spans="1:9" s="36" customFormat="1" ht="24.75" x14ac:dyDescent="0.5">
      <c r="A8" s="38" t="s">
        <v>44</v>
      </c>
      <c r="B8" s="297">
        <f>'A2 Exploitation'!B9:F9</f>
        <v>0</v>
      </c>
      <c r="C8" s="297"/>
      <c r="D8" s="297"/>
      <c r="E8" s="297"/>
      <c r="F8" s="297"/>
      <c r="G8" s="216"/>
      <c r="H8" s="216"/>
      <c r="I8" s="216"/>
    </row>
    <row r="9" spans="1:9" s="36" customFormat="1" ht="24.75" x14ac:dyDescent="0.5">
      <c r="A9" s="39" t="s">
        <v>46</v>
      </c>
      <c r="B9" s="298">
        <f>'A2 Exploitation'!B10:F10</f>
        <v>0</v>
      </c>
      <c r="C9" s="298"/>
      <c r="D9" s="298"/>
      <c r="E9" s="298"/>
      <c r="F9" s="298"/>
      <c r="G9" s="216"/>
      <c r="H9" s="216"/>
      <c r="I9" s="216"/>
    </row>
    <row r="10" spans="1:9" s="36" customFormat="1" ht="24.75" x14ac:dyDescent="0.5">
      <c r="A10" s="38" t="s">
        <v>45</v>
      </c>
      <c r="B10" s="295">
        <f>'A2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Medina Jedida</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6"/>
      <c r="C10" s="276"/>
      <c r="D10" s="276"/>
      <c r="E10" s="276"/>
      <c r="F10" s="276"/>
      <c r="G10" s="216"/>
      <c r="H10" s="216"/>
      <c r="I10" s="213"/>
    </row>
    <row r="11" spans="1:9" ht="24.75" x14ac:dyDescent="0.5">
      <c r="A11" s="38" t="s">
        <v>45</v>
      </c>
      <c r="B11" s="270"/>
      <c r="C11" s="270"/>
      <c r="D11" s="270"/>
      <c r="E11" s="270"/>
      <c r="F11" s="270"/>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Medina Jedida</v>
      </c>
      <c r="B7" s="273"/>
      <c r="C7" s="273"/>
      <c r="D7" s="273"/>
      <c r="E7" s="273"/>
      <c r="F7" s="273"/>
      <c r="G7" s="216"/>
      <c r="H7" s="216"/>
      <c r="I7" s="216"/>
    </row>
    <row r="8" spans="1:9" s="36" customFormat="1" ht="24.75" x14ac:dyDescent="0.5">
      <c r="A8" s="38" t="s">
        <v>44</v>
      </c>
      <c r="B8" s="297">
        <f>'A3 Exploitation'!B9:F9</f>
        <v>0</v>
      </c>
      <c r="C8" s="297"/>
      <c r="D8" s="297"/>
      <c r="E8" s="297"/>
      <c r="F8" s="297"/>
      <c r="G8" s="216"/>
      <c r="H8" s="216"/>
      <c r="I8" s="216"/>
    </row>
    <row r="9" spans="1:9" s="36" customFormat="1" ht="24.75" x14ac:dyDescent="0.5">
      <c r="A9" s="39" t="s">
        <v>46</v>
      </c>
      <c r="B9" s="298">
        <f>'A3 Exploitation'!B10:F10</f>
        <v>0</v>
      </c>
      <c r="C9" s="298"/>
      <c r="D9" s="298"/>
      <c r="E9" s="298"/>
      <c r="F9" s="298"/>
      <c r="G9" s="216"/>
      <c r="H9" s="216"/>
      <c r="I9" s="216"/>
    </row>
    <row r="10" spans="1:9" s="36" customFormat="1" ht="24.75" x14ac:dyDescent="0.5">
      <c r="A10" s="38" t="s">
        <v>45</v>
      </c>
      <c r="B10" s="295">
        <f>'A3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7" x14ac:dyDescent="0.3">
      <c r="A33" s="284" t="s">
        <v>342</v>
      </c>
      <c r="B33" s="285"/>
      <c r="C33" s="286"/>
      <c r="D33" s="65">
        <f>D32/(COUNT(B26:C31)*2)</f>
        <v>0</v>
      </c>
    </row>
    <row r="34" spans="1:7" s="50" customFormat="1" x14ac:dyDescent="0.3">
      <c r="A34" s="54"/>
      <c r="B34" s="55"/>
      <c r="C34" s="55"/>
      <c r="D34" s="56"/>
    </row>
    <row r="35" spans="1:7" s="50" customFormat="1" ht="19.5" x14ac:dyDescent="0.4">
      <c r="A35" s="293" t="s">
        <v>246</v>
      </c>
      <c r="B35" s="294"/>
      <c r="C35" s="294"/>
      <c r="D35" s="294"/>
      <c r="E35" s="294"/>
      <c r="F35" s="29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4" t="s">
        <v>38</v>
      </c>
      <c r="B41" s="285"/>
      <c r="C41" s="286"/>
      <c r="D41" s="214">
        <f>SUM(B36:C40)</f>
        <v>0</v>
      </c>
      <c r="E41" s="37"/>
      <c r="F41" s="37"/>
    </row>
    <row r="42" spans="1:7" s="50" customFormat="1" x14ac:dyDescent="0.3">
      <c r="A42" s="284" t="s">
        <v>342</v>
      </c>
      <c r="B42" s="285"/>
      <c r="C42" s="286"/>
      <c r="D42" s="65">
        <f>D41/(COUNT(B36:C40)*2)</f>
        <v>0</v>
      </c>
      <c r="E42" s="37"/>
      <c r="F42" s="37"/>
    </row>
    <row r="43" spans="1:7" s="50" customFormat="1" x14ac:dyDescent="0.3">
      <c r="A43" s="90"/>
      <c r="B43" s="91"/>
      <c r="C43" s="91"/>
      <c r="D43" s="92"/>
    </row>
    <row r="44" spans="1:7" ht="19.5" x14ac:dyDescent="0.4">
      <c r="A44" s="299" t="s">
        <v>21</v>
      </c>
      <c r="B44" s="300"/>
      <c r="C44" s="300"/>
      <c r="D44" s="300"/>
      <c r="E44" s="300"/>
      <c r="F44" s="300"/>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Medina Jedida</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6"/>
      <c r="C10" s="276"/>
      <c r="D10" s="276"/>
      <c r="E10" s="276"/>
      <c r="F10" s="276"/>
      <c r="G10" s="216"/>
      <c r="H10" s="216"/>
      <c r="I10" s="213"/>
    </row>
    <row r="11" spans="1:9" ht="24.75" x14ac:dyDescent="0.5">
      <c r="A11" s="38" t="s">
        <v>45</v>
      </c>
      <c r="B11" s="270"/>
      <c r="C11" s="270"/>
      <c r="D11" s="270"/>
      <c r="E11" s="270"/>
      <c r="F11" s="270"/>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Medina Jedida</v>
      </c>
      <c r="B7" s="273"/>
      <c r="C7" s="273"/>
      <c r="D7" s="273"/>
      <c r="E7" s="273"/>
      <c r="F7" s="273"/>
      <c r="G7" s="216"/>
      <c r="H7" s="216"/>
      <c r="I7" s="216"/>
    </row>
    <row r="8" spans="1:9" s="36" customFormat="1" ht="24.75" x14ac:dyDescent="0.5">
      <c r="A8" s="38" t="s">
        <v>44</v>
      </c>
      <c r="B8" s="297">
        <f>'A4 Exploitation'!B9:F9</f>
        <v>0</v>
      </c>
      <c r="C8" s="297"/>
      <c r="D8" s="297"/>
      <c r="E8" s="297"/>
      <c r="F8" s="297"/>
      <c r="G8" s="216"/>
      <c r="H8" s="216"/>
      <c r="I8" s="216"/>
    </row>
    <row r="9" spans="1:9" s="36" customFormat="1" ht="24.75" x14ac:dyDescent="0.5">
      <c r="A9" s="39" t="s">
        <v>46</v>
      </c>
      <c r="B9" s="298">
        <f>'A4 Exploitation'!B10:F10</f>
        <v>0</v>
      </c>
      <c r="C9" s="298"/>
      <c r="D9" s="298"/>
      <c r="E9" s="298"/>
      <c r="F9" s="298"/>
      <c r="G9" s="216"/>
      <c r="H9" s="216"/>
      <c r="I9" s="216"/>
    </row>
    <row r="10" spans="1:9" s="36" customFormat="1" ht="24.75" x14ac:dyDescent="0.5">
      <c r="A10" s="38" t="s">
        <v>45</v>
      </c>
      <c r="B10" s="295">
        <f>'A4 Exploitation'!B11:F11</f>
        <v>0</v>
      </c>
      <c r="C10" s="295"/>
      <c r="D10" s="295"/>
      <c r="E10" s="295"/>
      <c r="F10" s="295"/>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2017-04-13T12:46:48Z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