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3335" windowHeight="6960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Exploitation'!$A$1:$F$505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3" i="20" l="1"/>
  <c r="D461" i="20"/>
  <c r="D462" i="20" s="1"/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9" i="21" l="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B45" i="29"/>
  <c r="C498" i="20"/>
  <c r="D500" i="20" s="1"/>
  <c r="D501" i="20" s="1"/>
  <c r="C477" i="20"/>
  <c r="C476" i="20"/>
  <c r="C467" i="20"/>
  <c r="D470" i="20" s="1"/>
  <c r="D471" i="20" s="1"/>
  <c r="B162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388" i="26" l="1"/>
  <c r="D389" i="26" s="1"/>
  <c r="B153" i="29"/>
  <c r="D491" i="26"/>
  <c r="D492" i="26" s="1"/>
  <c r="B174" i="29" s="1"/>
  <c r="D54" i="26"/>
  <c r="D55" i="26" s="1"/>
  <c r="D388" i="24"/>
  <c r="D389" i="24" s="1"/>
  <c r="D132" i="19"/>
  <c r="D133" i="19" s="1"/>
  <c r="D148" i="19"/>
  <c r="D149" i="19" s="1"/>
  <c r="D491" i="20"/>
  <c r="D492" i="20" s="1"/>
  <c r="B171" i="29" s="1"/>
  <c r="D37" i="22"/>
  <c r="D38" i="22" s="1"/>
  <c r="D206" i="22"/>
  <c r="D207" i="22" s="1"/>
  <c r="D491" i="22"/>
  <c r="D492" i="22" s="1"/>
  <c r="B172" i="29" s="1"/>
  <c r="D134" i="24"/>
  <c r="D135" i="24" s="1"/>
  <c r="D146" i="24"/>
  <c r="D451" i="24"/>
  <c r="D452" i="24" s="1"/>
  <c r="B146" i="29" s="1"/>
  <c r="D491" i="24"/>
  <c r="D492" i="24" s="1"/>
  <c r="B173" i="29" s="1"/>
  <c r="D37" i="26"/>
  <c r="D40" i="26" s="1"/>
  <c r="D41" i="26" s="1"/>
  <c r="D110" i="26"/>
  <c r="D111" i="26" s="1"/>
  <c r="D62" i="25"/>
  <c r="D63" i="25" s="1"/>
  <c r="D83" i="27"/>
  <c r="D84" i="27" s="1"/>
  <c r="D117" i="27"/>
  <c r="D118" i="27" s="1"/>
  <c r="D132" i="27"/>
  <c r="D133" i="27" s="1"/>
  <c r="D148" i="27"/>
  <c r="D149" i="27" s="1"/>
  <c r="D160" i="19"/>
  <c r="D161" i="19" s="1"/>
  <c r="D83" i="19"/>
  <c r="D84" i="19" s="1"/>
  <c r="D491" i="18"/>
  <c r="D492" i="18" s="1"/>
  <c r="B170" i="29" s="1"/>
  <c r="D388" i="18"/>
  <c r="D389" i="18" s="1"/>
  <c r="D54" i="18"/>
  <c r="D55" i="18" s="1"/>
  <c r="D37" i="18"/>
  <c r="D40" i="18" s="1"/>
  <c r="D41" i="18" s="1"/>
  <c r="D110" i="18"/>
  <c r="D111" i="18" s="1"/>
  <c r="D206" i="18"/>
  <c r="D207" i="18" s="1"/>
  <c r="D242" i="18"/>
  <c r="D451" i="18"/>
  <c r="D452" i="18" s="1"/>
  <c r="B143" i="29" s="1"/>
  <c r="D186" i="20"/>
  <c r="D187" i="20" s="1"/>
  <c r="D229" i="20"/>
  <c r="D230" i="20" s="1"/>
  <c r="D134" i="22"/>
  <c r="D135" i="22" s="1"/>
  <c r="D146" i="22"/>
  <c r="D147" i="22" s="1"/>
  <c r="D388" i="22"/>
  <c r="D389" i="22" s="1"/>
  <c r="D429" i="24"/>
  <c r="D432" i="24" s="1"/>
  <c r="D433" i="24" s="1"/>
  <c r="B137" i="29" s="1"/>
  <c r="D206" i="26"/>
  <c r="D207" i="26" s="1"/>
  <c r="D242" i="26"/>
  <c r="D62" i="19"/>
  <c r="D63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62" i="27"/>
  <c r="D63" i="27" s="1"/>
  <c r="D81" i="18"/>
  <c r="D82" i="18" s="1"/>
  <c r="D379" i="18"/>
  <c r="D380" i="18" s="1"/>
  <c r="D399" i="18"/>
  <c r="D37" i="20"/>
  <c r="D38" i="20" s="1"/>
  <c r="D110" i="20"/>
  <c r="D111" i="20" s="1"/>
  <c r="D54" i="22"/>
  <c r="D55" i="22" s="1"/>
  <c r="D186" i="22"/>
  <c r="D187" i="22" s="1"/>
  <c r="D37" i="24"/>
  <c r="D110" i="24"/>
  <c r="D111" i="24" s="1"/>
  <c r="D206" i="24"/>
  <c r="D207" i="24" s="1"/>
  <c r="D318" i="24"/>
  <c r="D321" i="24" s="1"/>
  <c r="D322" i="24" s="1"/>
  <c r="D336" i="24"/>
  <c r="D337" i="24" s="1"/>
  <c r="D81" i="26"/>
  <c r="D96" i="26" s="1"/>
  <c r="D97" i="26" s="1"/>
  <c r="D379" i="26"/>
  <c r="D380" i="26" s="1"/>
  <c r="D399" i="26"/>
  <c r="D400" i="26" s="1"/>
  <c r="D117" i="19"/>
  <c r="D118" i="19" s="1"/>
  <c r="D62" i="21"/>
  <c r="D63" i="21" s="1"/>
  <c r="D134" i="18"/>
  <c r="D135" i="18" s="1"/>
  <c r="D146" i="18"/>
  <c r="D147" i="18" s="1"/>
  <c r="D285" i="20"/>
  <c r="D286" i="20" s="1"/>
  <c r="D379" i="22"/>
  <c r="D380" i="22" s="1"/>
  <c r="D399" i="22"/>
  <c r="D400" i="22" s="1"/>
  <c r="D81" i="24"/>
  <c r="D82" i="24" s="1"/>
  <c r="D379" i="24"/>
  <c r="D380" i="24" s="1"/>
  <c r="D399" i="24"/>
  <c r="D400" i="24" s="1"/>
  <c r="D134" i="26"/>
  <c r="D135" i="26" s="1"/>
  <c r="D146" i="26"/>
  <c r="D117" i="21"/>
  <c r="D118" i="21" s="1"/>
  <c r="D62" i="23"/>
  <c r="D63" i="23" s="1"/>
  <c r="D83" i="25"/>
  <c r="D84" i="25" s="1"/>
  <c r="D132" i="25"/>
  <c r="D133" i="25" s="1"/>
  <c r="D148" i="25"/>
  <c r="D149" i="25" s="1"/>
  <c r="D318" i="20"/>
  <c r="D321" i="20" s="1"/>
  <c r="D322" i="20" s="1"/>
  <c r="D263" i="18"/>
  <c r="D264" i="18" s="1"/>
  <c r="D336" i="20"/>
  <c r="D337" i="20" s="1"/>
  <c r="D429" i="20"/>
  <c r="D430" i="20" s="1"/>
  <c r="D263" i="26"/>
  <c r="D264" i="26" s="1"/>
  <c r="D451" i="26"/>
  <c r="D452" i="26" s="1"/>
  <c r="B147" i="29" s="1"/>
  <c r="D186" i="18"/>
  <c r="D187" i="18" s="1"/>
  <c r="D229" i="18"/>
  <c r="D230" i="18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81" i="20"/>
  <c r="D82" i="20" s="1"/>
  <c r="D134" i="20"/>
  <c r="D135" i="20" s="1"/>
  <c r="D146" i="20"/>
  <c r="D147" i="20" s="1"/>
  <c r="D206" i="20"/>
  <c r="D207" i="20" s="1"/>
  <c r="D242" i="20"/>
  <c r="D243" i="20" s="1"/>
  <c r="D263" i="20"/>
  <c r="D264" i="20" s="1"/>
  <c r="D379" i="20"/>
  <c r="D380" i="20" s="1"/>
  <c r="D388" i="20"/>
  <c r="D389" i="20" s="1"/>
  <c r="D399" i="20"/>
  <c r="D400" i="20" s="1"/>
  <c r="D81" i="22"/>
  <c r="D82" i="22" s="1"/>
  <c r="D110" i="22"/>
  <c r="D111" i="22" s="1"/>
  <c r="D229" i="22"/>
  <c r="D230" i="22" s="1"/>
  <c r="D242" i="22"/>
  <c r="D243" i="22" s="1"/>
  <c r="D263" i="22"/>
  <c r="D264" i="22" s="1"/>
  <c r="D285" i="22"/>
  <c r="D286" i="22" s="1"/>
  <c r="D318" i="22"/>
  <c r="D319" i="22" s="1"/>
  <c r="D336" i="22"/>
  <c r="D337" i="22" s="1"/>
  <c r="D429" i="22"/>
  <c r="D432" i="22" s="1"/>
  <c r="D433" i="22" s="1"/>
  <c r="B136" i="29" s="1"/>
  <c r="D451" i="22"/>
  <c r="D452" i="22" s="1"/>
  <c r="B145" i="29" s="1"/>
  <c r="D186" i="24"/>
  <c r="D187" i="24" s="1"/>
  <c r="D229" i="24"/>
  <c r="D230" i="24" s="1"/>
  <c r="D242" i="24"/>
  <c r="D243" i="24" s="1"/>
  <c r="D263" i="24"/>
  <c r="D264" i="24" s="1"/>
  <c r="D285" i="24"/>
  <c r="D286" i="24" s="1"/>
  <c r="D443" i="24"/>
  <c r="D186" i="26"/>
  <c r="D187" i="26" s="1"/>
  <c r="D229" i="26"/>
  <c r="D230" i="26" s="1"/>
  <c r="D285" i="26"/>
  <c r="D286" i="26" s="1"/>
  <c r="D318" i="26"/>
  <c r="D321" i="26" s="1"/>
  <c r="D322" i="26" s="1"/>
  <c r="D336" i="26"/>
  <c r="D337" i="26" s="1"/>
  <c r="D429" i="26"/>
  <c r="D432" i="26" s="1"/>
  <c r="D433" i="26" s="1"/>
  <c r="B138" i="29" s="1"/>
  <c r="D101" i="19"/>
  <c r="D102" i="19" s="1"/>
  <c r="D101" i="21"/>
  <c r="D102" i="21" s="1"/>
  <c r="D101" i="23"/>
  <c r="D102" i="23" s="1"/>
  <c r="D117" i="23"/>
  <c r="D118" i="23" s="1"/>
  <c r="D160" i="23"/>
  <c r="D161" i="23" s="1"/>
  <c r="D101" i="25"/>
  <c r="D102" i="25" s="1"/>
  <c r="D117" i="25"/>
  <c r="D118" i="25" s="1"/>
  <c r="D160" i="25"/>
  <c r="D161" i="25" s="1"/>
  <c r="D101" i="27"/>
  <c r="D102" i="27" s="1"/>
  <c r="D160" i="27"/>
  <c r="D161" i="27" s="1"/>
  <c r="D40" i="24"/>
  <c r="D41" i="24" s="1"/>
  <c r="D194" i="27"/>
  <c r="D194" i="25"/>
  <c r="D194" i="23"/>
  <c r="D194" i="21"/>
  <c r="D194" i="19"/>
  <c r="D243" i="26"/>
  <c r="D501" i="26"/>
  <c r="B183" i="29" s="1"/>
  <c r="D147" i="26"/>
  <c r="D164" i="26"/>
  <c r="D347" i="26"/>
  <c r="D449" i="26"/>
  <c r="D147" i="24"/>
  <c r="D164" i="24"/>
  <c r="D96" i="24"/>
  <c r="D97" i="24" s="1"/>
  <c r="D430" i="24"/>
  <c r="D38" i="24"/>
  <c r="D347" i="24"/>
  <c r="D347" i="22"/>
  <c r="D501" i="22"/>
  <c r="B181" i="29" s="1"/>
  <c r="D164" i="22"/>
  <c r="D321" i="22"/>
  <c r="D322" i="22" s="1"/>
  <c r="D449" i="22"/>
  <c r="D349" i="20"/>
  <c r="B180" i="29"/>
  <c r="D189" i="20"/>
  <c r="D190" i="20" s="1"/>
  <c r="D164" i="20"/>
  <c r="D451" i="20"/>
  <c r="D452" i="20" s="1"/>
  <c r="B144" i="29" s="1"/>
  <c r="D347" i="20"/>
  <c r="D40" i="20"/>
  <c r="D41" i="20" s="1"/>
  <c r="D449" i="20"/>
  <c r="D501" i="18"/>
  <c r="B179" i="29" s="1"/>
  <c r="D164" i="18"/>
  <c r="D347" i="18"/>
  <c r="D449" i="18"/>
  <c r="D40" i="22" l="1"/>
  <c r="D41" i="22" s="1"/>
  <c r="D430" i="22"/>
  <c r="D189" i="22"/>
  <c r="D190" i="22" s="1"/>
  <c r="D288" i="22"/>
  <c r="D289" i="22" s="1"/>
  <c r="B100" i="29" s="1"/>
  <c r="D430" i="26"/>
  <c r="D82" i="26"/>
  <c r="D288" i="24"/>
  <c r="D289" i="24" s="1"/>
  <c r="D349" i="24"/>
  <c r="D350" i="24" s="1"/>
  <c r="D350" i="20"/>
  <c r="D432" i="20"/>
  <c r="D433" i="20" s="1"/>
  <c r="B135" i="29" s="1"/>
  <c r="D149" i="20"/>
  <c r="D150" i="20" s="1"/>
  <c r="B72" i="29" s="1"/>
  <c r="D319" i="24"/>
  <c r="D38" i="26"/>
  <c r="D149" i="22"/>
  <c r="D150" i="22" s="1"/>
  <c r="B73" i="29" s="1"/>
  <c r="D349" i="22"/>
  <c r="D350" i="22" s="1"/>
  <c r="B118" i="29" s="1"/>
  <c r="D319" i="26"/>
  <c r="D149" i="26"/>
  <c r="D150" i="26" s="1"/>
  <c r="D149" i="24"/>
  <c r="D150" i="24" s="1"/>
  <c r="D402" i="20"/>
  <c r="D403" i="20" s="1"/>
  <c r="B126" i="29" s="1"/>
  <c r="D288" i="20"/>
  <c r="D289" i="20" s="1"/>
  <c r="B99" i="29" s="1"/>
  <c r="D319" i="20"/>
  <c r="D402" i="22"/>
  <c r="D403" i="22" s="1"/>
  <c r="B127" i="29" s="1"/>
  <c r="D402" i="24"/>
  <c r="D403" i="24" s="1"/>
  <c r="B128" i="29" s="1"/>
  <c r="D189" i="26"/>
  <c r="D190" i="26" s="1"/>
  <c r="B84" i="29" s="1"/>
  <c r="D197" i="25"/>
  <c r="D198" i="25" s="1"/>
  <c r="B11" i="25" s="1"/>
  <c r="D402" i="18"/>
  <c r="D403" i="18" s="1"/>
  <c r="D432" i="18"/>
  <c r="D433" i="18" s="1"/>
  <c r="B134" i="29" s="1"/>
  <c r="D400" i="18"/>
  <c r="D319" i="18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38" i="18"/>
  <c r="D243" i="18"/>
  <c r="D245" i="20"/>
  <c r="D246" i="20" s="1"/>
  <c r="B90" i="29" s="1"/>
  <c r="D96" i="22"/>
  <c r="D97" i="22" s="1"/>
  <c r="B64" i="29" s="1"/>
  <c r="D402" i="26"/>
  <c r="D403" i="26" s="1"/>
  <c r="B129" i="29" s="1"/>
  <c r="D245" i="26"/>
  <c r="D246" i="26" s="1"/>
  <c r="D197" i="21"/>
  <c r="D198" i="21" s="1"/>
  <c r="B11" i="21" s="1"/>
  <c r="D288" i="18"/>
  <c r="D289" i="18" s="1"/>
  <c r="B98" i="29" s="1"/>
  <c r="D245" i="22"/>
  <c r="D246" i="22" s="1"/>
  <c r="B91" i="29" s="1"/>
  <c r="D189" i="24"/>
  <c r="D190" i="24" s="1"/>
  <c r="D288" i="26"/>
  <c r="D289" i="26" s="1"/>
  <c r="B102" i="29" s="1"/>
  <c r="D96" i="20"/>
  <c r="D97" i="20" s="1"/>
  <c r="B63" i="29" s="1"/>
  <c r="D245" i="24"/>
  <c r="D246" i="24" s="1"/>
  <c r="B92" i="29" s="1"/>
  <c r="D197" i="19"/>
  <c r="D198" i="19" s="1"/>
  <c r="B11" i="19" s="1"/>
  <c r="D197" i="23"/>
  <c r="D198" i="23" s="1"/>
  <c r="B11" i="23" s="1"/>
  <c r="D197" i="27"/>
  <c r="D198" i="27" s="1"/>
  <c r="B11" i="27" s="1"/>
  <c r="D349" i="26"/>
  <c r="D350" i="26" s="1"/>
  <c r="B120" i="29" s="1"/>
  <c r="D349" i="18"/>
  <c r="D350" i="18" s="1"/>
  <c r="B116" i="29" s="1"/>
  <c r="B125" i="29"/>
  <c r="B53" i="29"/>
  <c r="B93" i="29"/>
  <c r="B75" i="29"/>
  <c r="B101" i="29"/>
  <c r="B55" i="29"/>
  <c r="B107" i="29"/>
  <c r="B192" i="29"/>
  <c r="B191" i="29"/>
  <c r="B119" i="29"/>
  <c r="B117" i="29"/>
  <c r="B111" i="29"/>
  <c r="B110" i="29"/>
  <c r="B109" i="29"/>
  <c r="B108" i="29"/>
  <c r="B83" i="29"/>
  <c r="B82" i="29"/>
  <c r="B81" i="29"/>
  <c r="B74" i="29"/>
  <c r="B66" i="29"/>
  <c r="B65" i="29"/>
  <c r="B57" i="29"/>
  <c r="B56" i="29"/>
  <c r="B54" i="29"/>
  <c r="D504" i="22" l="1"/>
  <c r="D505" i="22" s="1"/>
  <c r="B27" i="29" s="1"/>
  <c r="D504" i="20"/>
  <c r="D505" i="20" s="1"/>
  <c r="B188" i="29"/>
  <c r="D504" i="18"/>
  <c r="D504" i="24"/>
  <c r="D505" i="24" s="1"/>
  <c r="D504" i="26"/>
  <c r="D505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7" i="29" l="1"/>
  <c r="B12" i="22"/>
  <c r="B12" i="26"/>
  <c r="B39" i="29"/>
  <c r="B29" i="29"/>
  <c r="B12" i="20"/>
  <c r="B36" i="29"/>
  <c r="B26" i="29"/>
  <c r="B12" i="24"/>
  <c r="B38" i="29"/>
  <c r="B28" i="29"/>
  <c r="D505" i="18"/>
  <c r="B12" i="18" s="1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<sst xmlns="http://schemas.openxmlformats.org/spreadsheetml/2006/main" count="5127" uniqueCount="540">
  <si>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</si>
  <si>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</si>
  <si>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</si>
  <si>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</si>
  <si>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</si>
  <si>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</si>
  <si>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</si>
  <si>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</si>
  <si>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</si>
  <si>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</si>
  <si>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</si>
  <si>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</si>
  <si>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</si>
  <si>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</si>
  <si>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</si>
  <si>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</si>
  <si>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</si>
  <si>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</si>
  <si>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</si>
  <si>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</si>
  <si>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</si>
  <si>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</si>
  <si>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</si>
  <si>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</si>
  <si>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</si>
  <si>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</si>
  <si>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</si>
  <si>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</si>
  <si>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</si>
  <si>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</si>
  <si>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</si>
  <si>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</si>
  <si>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</si>
  <si>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</si>
  <si>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</si>
  <si>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</si>
  <si>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</si>
  <si>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</si>
  <si>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</si>
  <si>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</si>
  <si>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</si>
  <si>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</si>
  <si>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</si>
  <si>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</si>
  <si>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</si>
  <si>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</si>
  <si>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</si>
  <si>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</si>
  <si>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</si>
  <si>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</si>
  <si>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</si>
  <si>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</si>
  <si>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</si>
  <si>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</si>
  <si>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</si>
  <si>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</si>
  <si>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</si>
  <si>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</si>
  <si>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</si>
  <si>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</si>
  <si>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</si>
  <si>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</si>
  <si>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</si>
  <si>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</si>
  <si>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</si>
  <si>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</si>
  <si>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</si>
  <si>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</si>
  <si>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</si>
  <si>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</si>
  <si>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</si>
  <si>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</si>
  <si>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</si>
  <si>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</si>
  <si>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</si>
  <si>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</si>
  <si>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</si>
  <si>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</si>
  <si>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</si>
  <si>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</si>
  <si>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</si>
  <si>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</si>
  <si>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</si>
  <si>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</si>
  <si>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</si>
  <si>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</si>
  <si>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</si>
  <si>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</si>
  <si>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</si>
  <si>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</si>
  <si>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</si>
  <si>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</si>
  <si>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</si>
  <si>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</si>
  <si>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</si>
  <si>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</si>
  <si>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</si>
  <si>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</si>
  <si>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</si>
  <si>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</si>
  <si>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</si>
  <si>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</si>
  <si>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</si>
  <si>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</si>
  <si>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</si>
  <si>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</si>
  <si>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</si>
  <si>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</si>
  <si>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</si>
  <si>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</si>
  <si>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</si>
  <si>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</si>
  <si>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</si>
  <si>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</si>
  <si>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</si>
  <si>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</si>
  <si>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</si>
  <si>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</si>
  <si>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</si>
  <si>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</si>
  <si>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</si>
  <si>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</si>
  <si>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</si>
  <si>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</si>
  <si>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</si>
  <si>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</si>
  <si>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</si>
  <si>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</si>
  <si>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</si>
  <si>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</si>
  <si>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</si>
  <si>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</si>
  <si>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</si>
  <si>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</si>
  <si>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</si>
  <si>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</si>
  <si>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</si>
  <si>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</si>
  <si>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</si>
  <si>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</si>
  <si>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</si>
  <si>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</si>
  <si>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</si>
  <si>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</si>
  <si>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</si>
  <si>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</si>
  <si>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</si>
  <si>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</si>
  <si>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</si>
  <si>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</si>
  <si>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</si>
  <si>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</si>
  <si>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</si>
  <si>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</si>
  <si>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</si>
  <si>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</si>
  <si>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</si>
  <si>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</si>
  <si>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</si>
  <si>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</si>
  <si>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</si>
  <si>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</si>
  <si>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</si>
  <si>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</si>
  <si>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</si>
  <si>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</si>
  <si>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</si>
  <si>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</si>
  <si>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</si>
  <si>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</si>
  <si>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</si>
  <si>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</si>
  <si>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</si>
  <si>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</si>
  <si>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</si>
  <si>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</si>
  <si>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</si>
  <si>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</si>
  <si>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</si>
  <si>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</si>
  <si>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</si>
  <si>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</si>
  <si>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</si>
  <si>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</si>
  <si>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</si>
  <si>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</si>
  <si>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</si>
  <si>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</si>
  <si>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</si>
  <si>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</si>
  <si>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</si>
  <si>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</si>
  <si>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</si>
  <si>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</si>
  <si>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</si>
  <si>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</si>
  <si>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</si>
  <si>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</si>
  <si>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</si>
  <si>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</si>
  <si>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</si>
  <si>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</si>
  <si>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</si>
  <si>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</si>
  <si>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</si>
  <si>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</si>
  <si>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</si>
  <si>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</si>
  <si>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</si>
  <si>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</si>
  <si>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</si>
  <si>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</si>
  <si>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</si>
  <si>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</si>
  <si>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</si>
  <si>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</si>
  <si>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</si>
  <si>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</si>
  <si>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</si>
  <si>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</si>
  <si>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</si>
  <si>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</si>
  <si>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</si>
  <si>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</si>
  <si>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</si>
  <si>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</si>
  <si>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</si>
  <si>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</si>
  <si>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</si>
  <si>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</si>
  <si>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</si>
  <si>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</si>
  <si>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</si>
  <si>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</si>
  <si>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</si>
  <si>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</si>
  <si>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</si>
  <si>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</si>
  <si>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</si>
  <si>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</si>
  <si>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</si>
  <si>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</si>
  <si>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</si>
  <si>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</si>
  <si>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</si>
  <si>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</si>
  <si>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</si>
  <si>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</si>
  <si>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</si>
  <si>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</si>
  <si>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</si>
  <si>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</si>
  <si>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</si>
  <si>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</si>
  <si>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</si>
  <si>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</si>
  <si>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</si>
  <si>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</si>
  <si>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</si>
  <si>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</si>
  <si>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</si>
  <si>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</si>
  <si>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</si>
  <si>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</si>
  <si>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</si>
  <si>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</si>
  <si>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</si>
  <si>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</si>
  <si>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</si>
  <si>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</si>
  <si>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</si>
  <si>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</si>
  <si>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</si>
  <si>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</si>
  <si>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</si>
  <si>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</si>
  <si>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</si>
  <si>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</si>
  <si>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</si>
  <si>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</si>
  <si>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</si>
  <si>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</si>
  <si>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</si>
  <si>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</si>
  <si>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</si>
  <si>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</si>
  <si>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</si>
  <si>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</si>
  <si>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</si>
  <si>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</si>
  <si>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</si>
  <si>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</si>
  <si>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</si>
  <si>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</si>
  <si>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</si>
  <si>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</si>
  <si>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</si>
  <si>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</si>
  <si>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</si>
  <si>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</si>
  <si>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</si>
  <si>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</si>
  <si>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</si>
  <si>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</si>
  <si>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</si>
  <si>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</si>
  <si>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</si>
  <si>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</si>
  <si>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</si>
  <si>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</si>
  <si>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</si>
  <si>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</si>
  <si>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</si>
  <si>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</si>
  <si>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</si>
  <si>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</si>
  <si>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</si>
  <si>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</si>
  <si>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</si>
  <si>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</si>
  <si>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</si>
  <si>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</si>
  <si>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</si>
  <si>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</si>
  <si>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</si>
  <si>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</si>
  <si>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</si>
  <si>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</si>
  <si>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</si>
  <si>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</si>
  <si>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</si>
  <si>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</si>
  <si>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</si>
  <si>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</si>
  <si>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</si>
  <si>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</si>
  <si>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</si>
  <si>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</si>
  <si>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</si>
  <si>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</si>
  <si>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</si>
  <si>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</si>
  <si>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</si>
  <si>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</si>
  <si>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</si>
  <si>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</si>
  <si>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</si>
  <si>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</si>
  <si>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</si>
  <si>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</si>
  <si>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</si>
  <si>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</si>
  <si>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</si>
  <si>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</si>
  <si>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</si>
  <si>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</si>
  <si>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</si>
  <si>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</si>
  <si>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</si>
  <si>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</si>
  <si>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</si>
  <si>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</si>
  <si>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</si>
  <si>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</si>
  <si>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</si>
  <si>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</si>
  <si>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</si>
  <si>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</si>
  <si>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</si>
  <si>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</si>
  <si>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</si>
  <si>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</si>
  <si>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</si>
  <si>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</si>
  <si>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</si>
  <si>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</si>
  <si>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</si>
  <si>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</si>
  <si>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</si>
  <si>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</si>
  <si>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</si>
  <si>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</si>
  <si>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</si>
  <si>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</si>
  <si>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</si>
  <si>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</si>
  <si>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</si>
  <si>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</si>
  <si>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</si>
  <si>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</si>
  <si>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</si>
  <si>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</si>
  <si>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</si>
  <si>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</si>
  <si>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</si>
  <si>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</si>
  <si>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</si>
  <si>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</si>
  <si>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</si>
  <si>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</si>
  <si>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</si>
  <si>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</si>
  <si>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</si>
  <si>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</si>
  <si>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</si>
  <si>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</si>
  <si>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</si>
  <si>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</si>
  <si>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</si>
  <si>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</si>
  <si>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</si>
  <si>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</si>
  <si>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Mme Sameh SLAIMI &amp; M. Haithem BOUGAALECH</t>
  </si>
  <si>
    <t>Le local poubelle n'est pas climatisé</t>
  </si>
  <si>
    <t>prévoir un système de climatisation du local</t>
  </si>
  <si>
    <t>Les instructions sont imprimées en couleur noir et blanc</t>
  </si>
  <si>
    <t>Renforcer le nettoyage à ce niveau</t>
  </si>
  <si>
    <t>Les horaires de sortie de la poubelle ne sont pas fixés</t>
  </si>
  <si>
    <t>Manouba</t>
  </si>
  <si>
    <t>Directeur magasin Mr. Chawki REZGUI</t>
  </si>
  <si>
    <t>Le quai de réception manquait de propreté</t>
  </si>
  <si>
    <t xml:space="preserve">Rangement insuffisant </t>
  </si>
  <si>
    <t xml:space="preserve">Absence d'aération dans le local, une élévation de la température à été constaté </t>
  </si>
  <si>
    <t xml:space="preserve">Prévoir un système d'aération </t>
  </si>
  <si>
    <t>Température de la chambre froide 
affichée : 5,1°C
mesurée : 5,5°C</t>
  </si>
  <si>
    <t>La vérification du thermomètre du mois de mars 2017 n'était pas conforme.</t>
  </si>
  <si>
    <t>1/ Afficher l'instruction de séparation de décontamination
2/ Le local dispose d'une plonge à 2 bacs. Afficher le protocole correspondant (2bacs)</t>
  </si>
  <si>
    <t>Température du linéaire des produits préemballés
Affiché : 11°C
Mesuré : 10°C</t>
  </si>
  <si>
    <t xml:space="preserve">Le linéaire des légumes et celui des produits préemballés manquaient de propreté. </t>
  </si>
  <si>
    <t xml:space="preserve">Espace de stockage insuffisant et propreté insuffisante </t>
  </si>
  <si>
    <t>Propreté moyenne</t>
  </si>
  <si>
    <t xml:space="preserve">1/ Les sacs de sucre sont entreposés sur des palettes en bois. Cette pratique est proscrite. 
2/ Les sacs de sucre sont entreposés à l'entrée du magasin et à côté de la poubelle, cet emplacement favorise la contamination croisée  </t>
  </si>
  <si>
    <t>1/ Transvaser les sacs sur des palettes en PVC afin de protéger ce produit.
2/ Changer l'emplacement des palettes de sucre</t>
  </si>
  <si>
    <t>Taux d'humidité 57°C</t>
  </si>
  <si>
    <t>Température du meuble des surgelés
affiché : -15,9
mesuré : -16,7</t>
  </si>
  <si>
    <t xml:space="preserve">Présence de piqûres de moisissures sur les supports de fromage </t>
  </si>
  <si>
    <t>Absence de cache du distributeur de papier commun</t>
  </si>
  <si>
    <t>L'appreil DEIV du rayon fruits et légumes est situé sur le linéaire des légumes. Les cadavres d'insectes risquent de tomber sur les produits exposés</t>
  </si>
  <si>
    <t>Le quai de réception manquait d'étanchièté</t>
  </si>
  <si>
    <t>Les dernières analyses datent depuis 21/03/2016</t>
  </si>
  <si>
    <t>Mettre à jour l'état des analyses de l'année 2017</t>
  </si>
  <si>
    <t>Absence de plan d'action des analyses non conformes</t>
  </si>
  <si>
    <t>Le système GTC n'est pas fonctionnel</t>
  </si>
  <si>
    <t>Le revêtement du sol de la chambre froide est écaillé</t>
  </si>
  <si>
    <t>Chambre froide pâtisserie : Présence de rouille au niveau de la jointure du sol</t>
  </si>
  <si>
    <t>1/ La portière de l'appareil UV ne ferme pas
2/ Les plaques de cuisson à pain sont usés, la couche anti-adhésive est écaillée
3/ Linéaire des gâteaux : Les portes étiquettes sont usées</t>
  </si>
  <si>
    <t>La liste des ingrédients du kaak dattes (fournisseur: Société Essaada de Pâtisserie Tunisienne) ne mentionne pas l'existence du sésame présent dans le produit. La non-conformité est d'ordre réglementaire (AM:03/09/2008). Aviser le fournisseur sur cet écart.</t>
  </si>
  <si>
    <t>L'afficheur de la température du linéaire des gâteaux n'est pas fonctionnel
Température mesurée 5,2°C</t>
  </si>
  <si>
    <t>Le linéaire des gâteaux n'était pas propre</t>
  </si>
  <si>
    <t>Les meubles d'exposition (baguette et cake) sont usés</t>
  </si>
  <si>
    <t>Le fraise en barquette est moisi. Renforcer le tri au niveau du linéaire et du stockage</t>
  </si>
  <si>
    <t xml:space="preserve">Le carrelage du sol de la réserve est crevassé </t>
  </si>
  <si>
    <t>La vitre de la fenêtre du sanitaire des hommes est brisée</t>
  </si>
  <si>
    <t>le thermomètre n’est plus fiable si l’écart est &gt; 2°C</t>
  </si>
  <si>
    <t>1/ Présence de boite de conserve de tomate cabosées. Renforcer le tri
2/ Entreposage des produits à même le sol</t>
  </si>
  <si>
    <t>Mme Sameh SLAIMI</t>
  </si>
  <si>
    <t>Le produit "forêt noir x2" exposé au niveau du linéaire le 31/05/2017 n'est pas enregistré sur la fiche de traçabilité</t>
  </si>
  <si>
    <t>Les prélèvements sont réalisés. Les résultats sont en cours</t>
  </si>
  <si>
    <t>Humidité : 56%</t>
  </si>
  <si>
    <t>Température du congélateur :
affichée : -18,5°C
mesurée : -18,2°C</t>
  </si>
  <si>
    <t>Température du linéaire des gâteaux 
mesurée : +6,8°C
Température du meuble des produits surgelés 
affichée : -15,6°C
mesurée : -15,1°C</t>
  </si>
  <si>
    <t>Le four manquait de propreté</t>
  </si>
  <si>
    <t>Présence de pains semi-cuits sans identification : absence de date de réception</t>
  </si>
  <si>
    <t>L'appareil DEIV n'était pas fonctionnel le jour de l'audit</t>
  </si>
  <si>
    <t>La propreté du meuble des gâteaux n'était pas satisfaisante (remarque recurrente)</t>
  </si>
  <si>
    <t xml:space="preserve">Présence d'un produit avec double étiquetage. Eviter cette pratique et veiller à laisser l'étiquette du fournisseur </t>
  </si>
  <si>
    <t>Les présentoirs de pain libanais emballés et celle des baguettes sont usés</t>
  </si>
  <si>
    <t>1/ Remplacer l'afficheur
2/ Remplacer les portes étiquettes usés</t>
  </si>
  <si>
    <t>Les caisses du fournisseur des baguettes ne sont pas propres. Aviser le fournisseur sur cet écart</t>
  </si>
  <si>
    <t>Le rayon des produits laitiers manquait de propreté</t>
  </si>
  <si>
    <t>Le sol de la chambre froide et du congélateur n'étaient pas propres</t>
  </si>
  <si>
    <t>Renforcer le nettoyage à ces niveaux</t>
  </si>
  <si>
    <t xml:space="preserve">Chambre froide : Présence d'un seau de nappage dont la DLC est dépassée : 10/02/2017 </t>
  </si>
  <si>
    <t>Vérifier la DLC des matières premières avant utilisation</t>
  </si>
  <si>
    <t>1/ Le sol de la chambre froide est crevassé
2/ La jointure du sol de la chambre froide est décollée</t>
  </si>
  <si>
    <t>Réparer le sol et la jointure de la chambre froide</t>
  </si>
  <si>
    <t>Le tube néon du meuble des produits surgelés n'est pas fonctionnel</t>
  </si>
  <si>
    <t xml:space="preserve">1/ Le rayon (sol et étagères) n'était pas propre
2/ Présence d'insectes au alentours du rayon </t>
  </si>
  <si>
    <t>Vérifier la DLC des produits exposés</t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</si>
  <si>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6 boites de Kaiser Mozzarella DLC 31/05/2017, 
2/ 1 fromage Rondelait DLC 27/05/2017</t>
    </r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</si>
  <si>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11 pots de miel DLC Avril 2017, 
2/ 7 pots de Nutella DLC 27/05/2017</t>
    </r>
  </si>
  <si>
    <t>Le distributeur de papier de local pâtisserie est dépourvu de cache. Le rouleau de papier était déposé sur la table de travail</t>
  </si>
  <si>
    <t>1/ L'afficheur de température du linéaire des gâteaux est défaillant
2/ Les portes-étiquette du meuble des gâteaux sont usés</t>
  </si>
  <si>
    <t>La vérification du thermomètre du mois d'avril et mai 2017 n'était pas conforme.</t>
  </si>
  <si>
    <t>Le thermomètre n’est plus fiable si l’écart est                             &gt; ou = à 2°C</t>
  </si>
  <si>
    <t>Absence d'une armoire pour le stockage des produits casse / retour</t>
  </si>
  <si>
    <t>Température à cœur du produit Raieb Délice 350gr ; 5,7°C, correct</t>
  </si>
  <si>
    <t>Remplacer les meubles usés</t>
  </si>
  <si>
    <t>L'horaire de sortie des poubelles est affiché</t>
  </si>
  <si>
    <t>Absence d'un local poubelle</t>
  </si>
  <si>
    <t>Absence de salle de pause</t>
  </si>
  <si>
    <t>Absence d'un plan préventif anti-nuisibles</t>
  </si>
  <si>
    <t>Contacter le prestataire et préparer le plan de lutte contre les nuisibles</t>
  </si>
  <si>
    <t>Correct</t>
  </si>
  <si>
    <t>Le carrelage du sol de la zone de réception est ébréché</t>
  </si>
  <si>
    <t>Température du meuble 4ème gamme 
Affichée : +8°C 
Mesurée : +9,1°C</t>
  </si>
  <si>
    <t xml:space="preserve">Propreté moyenne </t>
  </si>
  <si>
    <t>Les meubles d'exposition sont usés, le nettoyage est difficile à ce niveau</t>
  </si>
  <si>
    <t>Le sol de la chambre froide est crevassé</t>
  </si>
  <si>
    <t>Présence de givre au niveau du meuble des produits surgelés</t>
  </si>
  <si>
    <t>Température du congélateur, mesurée -16,9 °C, affichée -17 °C</t>
  </si>
  <si>
    <t>Température de la chambre froide
Affichée : +4,8°C 
Mesurée : +5,6°C</t>
  </si>
  <si>
    <t>Température du meuble des gâteaux
Mesurée : +6,8°C</t>
  </si>
  <si>
    <t>L'afficheur de température du linéaire des gâteaux est défaillant</t>
  </si>
  <si>
    <t xml:space="preserve">Réparer l'afficheur </t>
  </si>
  <si>
    <t>Les meubles des baguettes sont usés</t>
  </si>
  <si>
    <t>En absence de dispositif de conservation, les employés mettent les repas dans la chambre froide PLS</t>
  </si>
  <si>
    <t>Absence d'enregistrement du relevé mensuel des chambre froide à la thermosonde pour le mois d'août 2017</t>
  </si>
  <si>
    <t>Basboussa : la durée de vie mentionnée sur l'étiquette balance (10 jours) est différente à celle mentionnée sur l'étiquette du fournisseur (3 jours)</t>
  </si>
  <si>
    <t>Revoir la durée de vie du produit sur l'étiquette balance</t>
  </si>
  <si>
    <t>Propreté insuffisante au niveau de la zone d'exposition de chapelure</t>
  </si>
  <si>
    <t>H = 36%, correct</t>
  </si>
  <si>
    <t>Prévoir un local fermé pour la poubelle</t>
  </si>
  <si>
    <t>Présence de quelques paquets d'eau minérale stockés à même le sol</t>
  </si>
  <si>
    <t>Note globale exploitation</t>
  </si>
  <si>
    <t>Dr Hend KAMOUN</t>
  </si>
  <si>
    <t>chef rayon PGC</t>
  </si>
  <si>
    <t>Manque denregistrement du contrôle à la réception des produits livrés par l'entrepot</t>
  </si>
  <si>
    <t>manque des produits de nettoyage</t>
  </si>
  <si>
    <t>au linéaire présence de 6 barquettes de biscuits vanille périmés dont la DLC est 05/12/17</t>
  </si>
  <si>
    <t>1/pâtisserie essada indique le même étiquetage de biscuit chocolat sur deux produits différents dont l’un contient du sésame                                                                                                  2/manque d’indication de la composition et du sésame (allergène majeur) sur l’étiquetage carrefour du produit makroudh au Kg                                                               3/Les étiquettes de tartes et tartelettes aux fruits ne comportent pas la mention « décongelé à ne pas recongeler ».                                                                                4/ l’étiquette des produits de halima ben farhat comporte DL à la place de DF (date de fabrication)</t>
  </si>
  <si>
    <t>plusieurs produits non indiqués dans la liste  sur la fiche de contrôle poids pains ex: pain à l'ancienne, petits pains au son, au céréale, complets, etc…</t>
  </si>
  <si>
    <t>une formation sur place a été faite pour le dosage de chlore et d'eau, respecter le dosage d'un quart de verre d'eau de javel pour10 L d'eau</t>
  </si>
  <si>
    <t>DEIV boul/pat non fonctionnel</t>
  </si>
  <si>
    <t>sol de la chambre froide est écaillé</t>
  </si>
  <si>
    <t>présence de 5 tablettes de chocolat lindt dark périmés dont la DLUO est 21/11/17</t>
  </si>
  <si>
    <t>renforcer le contrôle de DLC</t>
  </si>
  <si>
    <t>les meubles d'exposition sont usés</t>
  </si>
  <si>
    <t>manque de verification du thermomètre a sonde</t>
  </si>
  <si>
    <t>manque d'enregistrement des températures du meuble surgelés</t>
  </si>
  <si>
    <t>assurer l'enregistrement des températures du meuble surgelés</t>
  </si>
  <si>
    <t>présence de givre au niveau des conduites du meuble surgelés</t>
  </si>
  <si>
    <t xml:space="preserve">manque d'indication de la température de conservation sur les étiquettes du fournisseur SOLE MIO
</t>
  </si>
  <si>
    <t xml:space="preserve">Armoire frigorifique de conservation des repas est en panne </t>
  </si>
  <si>
    <t>Armoire frigorifique de conservation des repas est en panne d’où le personnel conserve son repas dans la chambre froide PLS</t>
  </si>
  <si>
    <t>réparer l'armoire frigorifique</t>
  </si>
  <si>
    <t>absence de local déchets</t>
  </si>
  <si>
    <t>prévoir un local poubelles</t>
  </si>
  <si>
    <t>Le referentiel affiché c'est celui de 2016</t>
  </si>
  <si>
    <t xml:space="preserve">le magasin n'a pas reçu les résultats des analyses de prélèvements réalisés le 16/10/2017
le magasin n'a pas reçu les résultats des analyses de prélèvements réalisés le 06/10/2017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</si>
</sst>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165" fontId="11" fillId="14" borderId="1" xfId="0" applyNumberFormat="1" applyFont="1" applyFill="1" applyBorder="1" applyAlignment="1" applyProtection="1">
      <alignment horizontal="center"/>
      <protection locked="0"/>
    </xf>
    <xf numFmtId="9" fontId="24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horizontal="righ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25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vertical="center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17" fillId="0" borderId="0" xfId="0" applyFont="1" applyFill="1" applyBorder="1" applyAlignment="1" applyProtection="1"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1</c:v>
                </c:pt>
                <c:pt idx="3">
                  <c:v>0.95833333333333337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E4-433D-BE43-CC3D9A67C4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E4-433D-BE43-CC3D9A67C4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432960"/>
        <c:axId val="171434752"/>
      </c:barChart>
      <c:catAx>
        <c:axId val="17143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434752"/>
        <c:crosses val="autoZero"/>
        <c:auto val="1"/>
        <c:lblAlgn val="ctr"/>
        <c:lblOffset val="100"/>
        <c:noMultiLvlLbl val="0"/>
      </c:catAx>
      <c:valAx>
        <c:axId val="171434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43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9E5-478C-B384-1289336465D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9E5-478C-B384-1289336465D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530688"/>
        <c:axId val="172536576"/>
      </c:barChart>
      <c:catAx>
        <c:axId val="17253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536576"/>
        <c:crosses val="autoZero"/>
        <c:auto val="1"/>
        <c:lblAlgn val="ctr"/>
        <c:lblOffset val="100"/>
        <c:noMultiLvlLbl val="0"/>
      </c:catAx>
      <c:valAx>
        <c:axId val="17253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53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B8-4D1C-A232-9D63686698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B8-4D1C-A232-9D63686698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571264"/>
        <c:axId val="172593536"/>
      </c:barChart>
      <c:catAx>
        <c:axId val="17257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593536"/>
        <c:crosses val="autoZero"/>
        <c:auto val="1"/>
        <c:lblAlgn val="ctr"/>
        <c:lblOffset val="100"/>
        <c:noMultiLvlLbl val="0"/>
      </c:catAx>
      <c:valAx>
        <c:axId val="17259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57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0.75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9B-4F5C-BDC1-B752BD1F019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9B-4F5C-BDC1-B752BD1F01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624128"/>
        <c:axId val="172625920"/>
      </c:barChart>
      <c:catAx>
        <c:axId val="17262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25920"/>
        <c:crosses val="autoZero"/>
        <c:auto val="1"/>
        <c:lblAlgn val="ctr"/>
        <c:lblOffset val="100"/>
        <c:noMultiLvlLbl val="0"/>
      </c:catAx>
      <c:valAx>
        <c:axId val="17262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624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E0-43F1-B583-2720EC80CDE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E0-43F1-B583-2720EC80CDE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672896"/>
        <c:axId val="172674432"/>
      </c:barChart>
      <c:catAx>
        <c:axId val="17267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74432"/>
        <c:crosses val="autoZero"/>
        <c:auto val="1"/>
        <c:lblAlgn val="ctr"/>
        <c:lblOffset val="100"/>
        <c:noMultiLvlLbl val="0"/>
      </c:catAx>
      <c:valAx>
        <c:axId val="17267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67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1</c:v>
                </c:pt>
                <c:pt idx="3">
                  <c:v>0.95833333333333337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56-460B-A62A-41EE179369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056-460B-A62A-41EE179369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852736"/>
        <c:axId val="172854272"/>
      </c:barChart>
      <c:catAx>
        <c:axId val="17285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854272"/>
        <c:crosses val="autoZero"/>
        <c:auto val="1"/>
        <c:lblAlgn val="ctr"/>
        <c:lblOffset val="100"/>
        <c:noMultiLvlLbl val="0"/>
      </c:catAx>
      <c:valAx>
        <c:axId val="17285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85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4A-4620-9641-26F1402D51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4A-4620-9641-26F1402D51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3159552"/>
        <c:axId val="173161088"/>
      </c:barChart>
      <c:catAx>
        <c:axId val="17315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161088"/>
        <c:crosses val="autoZero"/>
        <c:auto val="1"/>
        <c:lblAlgn val="ctr"/>
        <c:lblOffset val="100"/>
        <c:noMultiLvlLbl val="0"/>
      </c:catAx>
      <c:valAx>
        <c:axId val="17316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315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0.89682539682539686</c:v>
                </c:pt>
                <c:pt idx="1">
                  <c:v>0.85245901639344257</c:v>
                </c:pt>
                <c:pt idx="2">
                  <c:v>0.83333333333333337</c:v>
                </c:pt>
                <c:pt idx="3">
                  <c:v>0.90833333333333333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DEF-4B63-A65A-4B0F14884D5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DEF-4B63-A65A-4B0F14884D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3208320"/>
        <c:axId val="173209856"/>
      </c:barChart>
      <c:catAx>
        <c:axId val="17320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209856"/>
        <c:crosses val="autoZero"/>
        <c:auto val="1"/>
        <c:lblAlgn val="ctr"/>
        <c:lblOffset val="100"/>
        <c:noMultiLvlLbl val="0"/>
      </c:catAx>
      <c:valAx>
        <c:axId val="17320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320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0.93065693430656937</c:v>
                </c:pt>
                <c:pt idx="1">
                  <c:v>0.85869565217391308</c:v>
                </c:pt>
                <c:pt idx="2">
                  <c:v>0.97388059701492535</c:v>
                </c:pt>
                <c:pt idx="3">
                  <c:v>0.90441176470588236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D7-436F-808E-68CF3F65C2A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BD7-436F-808E-68CF3F65C2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929408"/>
        <c:axId val="172930944"/>
      </c:barChart>
      <c:catAx>
        <c:axId val="17292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930944"/>
        <c:crosses val="autoZero"/>
        <c:auto val="1"/>
        <c:lblAlgn val="ctr"/>
        <c:lblOffset val="100"/>
        <c:noMultiLvlLbl val="0"/>
      </c:catAx>
      <c:valAx>
        <c:axId val="17293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92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0.91374116556598306</c:v>
                </c:pt>
                <c:pt idx="1">
                  <c:v>0.85557733428367788</c:v>
                </c:pt>
                <c:pt idx="2">
                  <c:v>0.90360696517412942</c:v>
                </c:pt>
                <c:pt idx="3">
                  <c:v>0.90637254901960784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11-4A9C-8923-D510568317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711-4A9C-8923-D51056831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3018496"/>
        <c:axId val="173040768"/>
        <c:extLst xmlns:c16r2="http://schemas.microsoft.com/office/drawing/2015/06/chart"/>
      </c:barChart>
      <c:catAx>
        <c:axId val="173018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040768"/>
        <c:crosses val="autoZero"/>
        <c:auto val="1"/>
        <c:lblAlgn val="ctr"/>
        <c:lblOffset val="100"/>
        <c:noMultiLvlLbl val="0"/>
      </c:catAx>
      <c:valAx>
        <c:axId val="17304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0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DB7-42AC-ADDA-23EC5471509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0.95</c:v>
                </c:pt>
                <c:pt idx="1">
                  <c:v>0.36363636363636365</c:v>
                </c:pt>
                <c:pt idx="2">
                  <c:v>0.45</c:v>
                </c:pt>
                <c:pt idx="3">
                  <c:v>0.41666666666666669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DB7-42AC-ADDA-23EC5471509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7DB7-42AC-ADDA-23EC547150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3102976"/>
        <c:axId val="173104512"/>
        <c:extLst xmlns:c16r2="http://schemas.microsoft.com/office/drawing/2015/06/chart"/>
      </c:barChart>
      <c:catAx>
        <c:axId val="17310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104512"/>
        <c:crosses val="autoZero"/>
        <c:auto val="1"/>
        <c:lblAlgn val="ctr"/>
        <c:lblOffset val="100"/>
        <c:noMultiLvlLbl val="0"/>
      </c:catAx>
      <c:valAx>
        <c:axId val="17310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10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0.69696969696969702</c:v>
                </c:pt>
                <c:pt idx="2">
                  <c:v>0.96875</c:v>
                </c:pt>
                <c:pt idx="3">
                  <c:v>0.81818181818181823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C6-4140-B5A9-B2DE55490F9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7C6-4140-B5A9-B2DE55490F9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079744"/>
        <c:axId val="172085632"/>
      </c:barChart>
      <c:catAx>
        <c:axId val="17207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085632"/>
        <c:crosses val="autoZero"/>
        <c:auto val="1"/>
        <c:lblAlgn val="ctr"/>
        <c:lblOffset val="100"/>
        <c:noMultiLvlLbl val="0"/>
      </c:catAx>
      <c:valAx>
        <c:axId val="17208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07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3C8-4C67-9CBE-9FA1D10C7C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C8-4C67-9CBE-9FA1D10C7C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132608"/>
        <c:axId val="172142592"/>
      </c:barChart>
      <c:catAx>
        <c:axId val="1721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142592"/>
        <c:crosses val="autoZero"/>
        <c:auto val="1"/>
        <c:lblAlgn val="ctr"/>
        <c:lblOffset val="100"/>
        <c:noMultiLvlLbl val="0"/>
      </c:catAx>
      <c:valAx>
        <c:axId val="17214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1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17-47E7-AD93-25CA5B9CE9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17-47E7-AD93-25CA5B9CE9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230528"/>
        <c:axId val="172232064"/>
      </c:barChart>
      <c:catAx>
        <c:axId val="17223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232064"/>
        <c:crosses val="autoZero"/>
        <c:auto val="1"/>
        <c:lblAlgn val="ctr"/>
        <c:lblOffset val="100"/>
        <c:noMultiLvlLbl val="0"/>
      </c:catAx>
      <c:valAx>
        <c:axId val="17223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23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F4E-43DC-92D7-1F3413B389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F4E-43DC-92D7-1F3413B389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293504"/>
        <c:axId val="172295296"/>
      </c:barChart>
      <c:catAx>
        <c:axId val="17229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295296"/>
        <c:crosses val="autoZero"/>
        <c:auto val="1"/>
        <c:lblAlgn val="ctr"/>
        <c:lblOffset val="100"/>
        <c:noMultiLvlLbl val="0"/>
      </c:catAx>
      <c:valAx>
        <c:axId val="17229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29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D5-4338-A4BE-6D8B61A3540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D5-4338-A4BE-6D8B61A3540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346368"/>
        <c:axId val="172352256"/>
      </c:barChart>
      <c:catAx>
        <c:axId val="17234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352256"/>
        <c:crosses val="autoZero"/>
        <c:auto val="1"/>
        <c:lblAlgn val="ctr"/>
        <c:lblOffset val="100"/>
        <c:noMultiLvlLbl val="0"/>
      </c:catAx>
      <c:valAx>
        <c:axId val="172352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34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0.94736842105263153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F3-476C-B090-9D5B17B3D92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F3-476C-B090-9D5B17B3D9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401792"/>
        <c:axId val="172403328"/>
      </c:barChart>
      <c:catAx>
        <c:axId val="17240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403328"/>
        <c:crosses val="autoZero"/>
        <c:auto val="1"/>
        <c:lblAlgn val="ctr"/>
        <c:lblOffset val="100"/>
        <c:noMultiLvlLbl val="0"/>
      </c:catAx>
      <c:valAx>
        <c:axId val="172403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40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0.66666666666666663</c:v>
                </c:pt>
                <c:pt idx="2">
                  <c:v>0.9285714285714286</c:v>
                </c:pt>
                <c:pt idx="3">
                  <c:v>0.7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683-43AF-852D-27AAB3F55D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83-43AF-852D-27AAB3F55D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761856"/>
        <c:axId val="172763392"/>
      </c:barChart>
      <c:catAx>
        <c:axId val="17276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763392"/>
        <c:crosses val="autoZero"/>
        <c:auto val="1"/>
        <c:lblAlgn val="ctr"/>
        <c:lblOffset val="100"/>
        <c:noMultiLvlLbl val="0"/>
      </c:catAx>
      <c:valAx>
        <c:axId val="17276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76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0.859375</c:v>
                </c:pt>
                <c:pt idx="2">
                  <c:v>0.9838709677419355</c:v>
                </c:pt>
                <c:pt idx="3">
                  <c:v>0.95161290322580649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3F-4BE3-8EDE-AD39F82D5DC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3F-4BE3-8EDE-AD39F82D5D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2490752"/>
        <c:axId val="172491904"/>
      </c:barChart>
      <c:catAx>
        <c:axId val="17249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491904"/>
        <c:crosses val="autoZero"/>
        <c:auto val="1"/>
        <c:lblAlgn val="ctr"/>
        <c:lblOffset val="100"/>
        <c:noMultiLvlLbl val="0"/>
      </c:catAx>
      <c:valAx>
        <c:axId val="17249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249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2" zoomScale="90" zoomScaleNormal="100" zoomScaleSheetLayoutView="90" workbookViewId="0">
      <selection activeCell="D194" sqref="D194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8" t="s">
        <v>379</v>
      </c>
      <c r="B18" s="278"/>
      <c r="C18" s="278"/>
      <c r="D18" s="279" t="s">
        <v>418</v>
      </c>
      <c r="E18" s="279"/>
      <c r="F18" s="279"/>
      <c r="G18" s="279"/>
      <c r="H18" s="279"/>
      <c r="I18" s="279"/>
      <c r="J18" s="279"/>
      <c r="K18" s="279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0" t="s">
        <v>380</v>
      </c>
      <c r="B21" s="280"/>
      <c r="C21" s="280"/>
      <c r="D21" s="280"/>
      <c r="E21" s="280"/>
      <c r="F21" s="280"/>
      <c r="G21" s="280"/>
      <c r="H21" s="280"/>
      <c r="I21" s="280"/>
      <c r="J21" s="280"/>
      <c r="K21" s="280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81" t="s">
        <v>382</v>
      </c>
      <c r="C23" s="281"/>
      <c r="D23" s="199"/>
      <c r="E23" s="199"/>
      <c r="F23" s="199"/>
      <c r="G23" s="199"/>
      <c r="H23" s="199"/>
      <c r="I23" s="199"/>
      <c r="J23" s="198" t="str">
        <f>D18</f>
        <v>Manouba</v>
      </c>
    </row>
    <row r="24" spans="1:11" ht="33" customHeight="1" x14ac:dyDescent="0.25">
      <c r="A24" s="207" t="s">
        <v>383</v>
      </c>
      <c r="B24" s="282">
        <f>AVERAGE('A1 Exploitation'!D505,'A1 Technique'!D198)</f>
        <v>0.91374116556598306</v>
      </c>
      <c r="C24" s="282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82">
        <f>AVERAGE('A2 Exploitation'!D505,'A2 Technique'!D198)</f>
        <v>0.85557733428367788</v>
      </c>
      <c r="C25" s="282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82">
        <f>AVERAGE('A3 Exploitation'!D505,'A3 Technique'!D198)</f>
        <v>0.90360696517412942</v>
      </c>
      <c r="C26" s="282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82">
        <f>AVERAGE('A4 Exploitation'!D505,'A4 Technique'!D198)</f>
        <v>0.90637254901960784</v>
      </c>
      <c r="C27" s="282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82">
        <f>AVERAGE('A5 Exploitation'!D505,'A5 Technique'!D198)</f>
        <v>0</v>
      </c>
      <c r="C28" s="282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82">
        <f>AVERAGE('A6 Exploitation'!D505,'A6 Technique'!D198)</f>
        <v>0</v>
      </c>
      <c r="C29" s="282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81" t="s">
        <v>389</v>
      </c>
      <c r="C33" s="281"/>
      <c r="D33" s="199"/>
      <c r="E33" s="199"/>
      <c r="F33" s="199"/>
      <c r="G33" s="199"/>
      <c r="H33" s="199"/>
      <c r="I33" s="199"/>
      <c r="J33" s="198" t="str">
        <f>D18</f>
        <v>Manouba</v>
      </c>
    </row>
    <row r="34" spans="1:10" ht="33" customHeight="1" x14ac:dyDescent="0.25">
      <c r="A34" s="207" t="s">
        <v>383</v>
      </c>
      <c r="B34" s="282">
        <f>'A1 Exploitation'!D505</f>
        <v>0.93065693430656937</v>
      </c>
      <c r="C34" s="282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82">
        <f>'A2 Exploitation'!D505</f>
        <v>0.85869565217391308</v>
      </c>
      <c r="C35" s="282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82">
        <f>'A3 Exploitation'!D505</f>
        <v>0.97388059701492535</v>
      </c>
      <c r="C36" s="282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82">
        <f>'A4 Exploitation'!D505</f>
        <v>0.90441176470588236</v>
      </c>
      <c r="C37" s="282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82">
        <f>'A5 Exploitation'!D505</f>
        <v>0</v>
      </c>
      <c r="C38" s="282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82">
        <f>'A6 Exploitation'!D505</f>
        <v>0</v>
      </c>
      <c r="C39" s="282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3" t="s">
        <v>390</v>
      </c>
      <c r="C42" s="283"/>
      <c r="D42" s="199"/>
      <c r="E42" s="199"/>
      <c r="F42" s="199"/>
      <c r="G42" s="199"/>
      <c r="H42" s="199"/>
      <c r="I42" s="199"/>
      <c r="J42" s="198" t="str">
        <f>D18</f>
        <v>Manouba</v>
      </c>
    </row>
    <row r="43" spans="1:10" ht="33" customHeight="1" x14ac:dyDescent="0.25">
      <c r="A43" s="207" t="s">
        <v>383</v>
      </c>
      <c r="B43" s="282">
        <f>AVERAGE('A1 Exploitation'!D503, 'A1 Technique'!D196)</f>
        <v>0.95</v>
      </c>
      <c r="C43" s="282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82">
        <f>AVERAGE('A2 Exploitation'!D503, 'A2 Technique'!D196)</f>
        <v>0.36363636363636365</v>
      </c>
      <c r="C44" s="282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82">
        <f>AVERAGE('A3 Exploitation'!D503, 'A3 Technique'!D196)</f>
        <v>0.45</v>
      </c>
      <c r="C45" s="282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82">
        <f>AVERAGE('A4 Exploitation'!D503, 'A4 Technique'!D196)</f>
        <v>0.41666666666666669</v>
      </c>
      <c r="C46" s="282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82">
        <f>AVERAGE('A5 Exploitation'!D503, 'A5 Technique'!D196)</f>
        <v>0</v>
      </c>
      <c r="C47" s="282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82">
        <f>AVERAGE('A6 Exploitation'!D503, 'A6 Technique'!D196)</f>
        <v>0</v>
      </c>
      <c r="C48" s="282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81" t="s">
        <v>391</v>
      </c>
      <c r="C51" s="281"/>
      <c r="D51" s="199"/>
      <c r="E51" s="199"/>
      <c r="F51" s="199"/>
      <c r="G51" s="199"/>
      <c r="H51" s="199"/>
      <c r="I51" s="199"/>
      <c r="J51" s="198" t="str">
        <f>D18</f>
        <v>Manouba</v>
      </c>
    </row>
    <row r="52" spans="1:10" ht="33" customHeight="1" x14ac:dyDescent="0.25">
      <c r="A52" s="207" t="s">
        <v>383</v>
      </c>
      <c r="B52" s="284">
        <f>'A1 Exploitation'!D41</f>
        <v>0.91666666666666663</v>
      </c>
      <c r="C52" s="284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4">
        <f>'A2 Exploitation'!D41</f>
        <v>1</v>
      </c>
      <c r="C53" s="284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4">
        <f>'A3 Exploitation'!D41</f>
        <v>1</v>
      </c>
      <c r="C54" s="284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4">
        <f>'A4 Exploitation'!D41</f>
        <v>0.95833333333333337</v>
      </c>
      <c r="C55" s="284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4">
        <f>'A5 Exploitation'!D41</f>
        <v>0</v>
      </c>
      <c r="C56" s="284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4">
        <f>'A6 Exploitation'!D41</f>
        <v>0</v>
      </c>
      <c r="C57" s="284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81" t="s">
        <v>392</v>
      </c>
      <c r="C60" s="281"/>
      <c r="D60" s="199"/>
      <c r="E60" s="199"/>
      <c r="F60" s="199"/>
      <c r="G60" s="199"/>
      <c r="H60" s="199"/>
      <c r="I60" s="199"/>
      <c r="J60" s="198" t="str">
        <f>D18</f>
        <v>Manouba</v>
      </c>
    </row>
    <row r="61" spans="1:10" ht="33" customHeight="1" x14ac:dyDescent="0.25">
      <c r="A61" s="207" t="s">
        <v>383</v>
      </c>
      <c r="B61" s="282">
        <f>'A1 Exploitation'!D97</f>
        <v>0.92647058823529416</v>
      </c>
      <c r="C61" s="282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82">
        <f>'A2 Exploitation'!D97</f>
        <v>0.69696969696969702</v>
      </c>
      <c r="C62" s="282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82">
        <f>'A3 Exploitation'!D97</f>
        <v>0.96875</v>
      </c>
      <c r="C63" s="282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82">
        <f>'A4 Exploitation'!D97</f>
        <v>0.81818181818181823</v>
      </c>
      <c r="C64" s="282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82">
        <f>'A5 Exploitation'!D97</f>
        <v>0</v>
      </c>
      <c r="C65" s="282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82">
        <f>'A6 Exploitation'!D97</f>
        <v>0</v>
      </c>
      <c r="C66" s="282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81" t="s">
        <v>393</v>
      </c>
      <c r="C69" s="281"/>
      <c r="D69" s="199"/>
      <c r="E69" s="199"/>
      <c r="F69" s="199"/>
      <c r="G69" s="199"/>
      <c r="H69" s="199"/>
      <c r="I69" s="199"/>
      <c r="J69" s="198" t="str">
        <f>D18</f>
        <v>Manouba</v>
      </c>
    </row>
    <row r="70" spans="1:10" ht="33" customHeight="1" x14ac:dyDescent="0.25">
      <c r="A70" s="207" t="s">
        <v>383</v>
      </c>
      <c r="B70" s="282" t="e">
        <f>'A1 Exploitation'!D150</f>
        <v>#DIV/0!</v>
      </c>
      <c r="C70" s="282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82" t="e">
        <f>'A2 Exploitation'!D150</f>
        <v>#DIV/0!</v>
      </c>
      <c r="C71" s="282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82" t="e">
        <f>'A3 Exploitation'!D150</f>
        <v>#DIV/0!</v>
      </c>
      <c r="C72" s="282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82" t="e">
        <f>'A4 Exploitation'!D150</f>
        <v>#DIV/0!</v>
      </c>
      <c r="C73" s="282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82">
        <f>'A5 Exploitation'!D150</f>
        <v>0</v>
      </c>
      <c r="C74" s="282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82">
        <f>'A6 Exploitation'!D150</f>
        <v>0</v>
      </c>
      <c r="C75" s="282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81" t="s">
        <v>394</v>
      </c>
      <c r="C78" s="281"/>
      <c r="D78" s="199"/>
      <c r="E78" s="199"/>
      <c r="F78" s="199"/>
      <c r="G78" s="199"/>
      <c r="H78" s="199"/>
      <c r="I78" s="199"/>
      <c r="J78" s="198" t="str">
        <f>D18</f>
        <v>Manouba</v>
      </c>
    </row>
    <row r="79" spans="1:10" ht="33" customHeight="1" x14ac:dyDescent="0.25">
      <c r="A79" s="207" t="s">
        <v>383</v>
      </c>
      <c r="B79" s="282" t="e">
        <f>'A1 Exploitation'!D190</f>
        <v>#DIV/0!</v>
      </c>
      <c r="C79" s="282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82" t="e">
        <f>'A2 Exploitation'!D190</f>
        <v>#DIV/0!</v>
      </c>
      <c r="C80" s="282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82" t="e">
        <f>'A3 Exploitation'!D190</f>
        <v>#DIV/0!</v>
      </c>
      <c r="C81" s="282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82" t="e">
        <f>'A4 Exploitation'!D190</f>
        <v>#DIV/0!</v>
      </c>
      <c r="C82" s="282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82">
        <f>'A5 Exploitation'!D190</f>
        <v>0</v>
      </c>
      <c r="C83" s="282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82">
        <f>'A6 Exploitation'!D190</f>
        <v>0</v>
      </c>
      <c r="C84" s="282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81" t="s">
        <v>395</v>
      </c>
      <c r="C87" s="281"/>
      <c r="D87" s="199"/>
      <c r="E87" s="199"/>
      <c r="F87" s="199"/>
      <c r="G87" s="199"/>
      <c r="H87" s="199"/>
      <c r="I87" s="199"/>
      <c r="J87" s="198" t="str">
        <f>D18</f>
        <v>Manouba</v>
      </c>
    </row>
    <row r="88" spans="1:10" ht="33" customHeight="1" x14ac:dyDescent="0.25">
      <c r="A88" s="207" t="s">
        <v>383</v>
      </c>
      <c r="B88" s="282" t="e">
        <f>'A1 Exploitation'!D246</f>
        <v>#DIV/0!</v>
      </c>
      <c r="C88" s="282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82" t="e">
        <f>'A2 Exploitation'!D246</f>
        <v>#DIV/0!</v>
      </c>
      <c r="C89" s="282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82" t="e">
        <f>'A3 Exploitation'!D246</f>
        <v>#DIV/0!</v>
      </c>
      <c r="C90" s="282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82" t="e">
        <f>'A4 Exploitation'!D246</f>
        <v>#DIV/0!</v>
      </c>
      <c r="C91" s="282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82">
        <f>'A5 Exploitation'!D246</f>
        <v>0</v>
      </c>
      <c r="C92" s="282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82">
        <f>'A6 Exploitation'!D246</f>
        <v>0</v>
      </c>
      <c r="C93" s="282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81" t="s">
        <v>396</v>
      </c>
      <c r="C96" s="281"/>
      <c r="D96" s="199"/>
      <c r="E96" s="199"/>
      <c r="F96" s="199"/>
      <c r="G96" s="199"/>
      <c r="H96" s="199"/>
      <c r="I96" s="199"/>
      <c r="J96" s="198" t="str">
        <f>D18</f>
        <v>Manouba</v>
      </c>
    </row>
    <row r="97" spans="1:10" ht="33" customHeight="1" x14ac:dyDescent="0.25">
      <c r="A97" s="207" t="s">
        <v>383</v>
      </c>
      <c r="B97" s="282" t="e">
        <f>'A1 Exploitation'!D289</f>
        <v>#DIV/0!</v>
      </c>
      <c r="C97" s="282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82" t="e">
        <f>'A2 Exploitation'!D289</f>
        <v>#DIV/0!</v>
      </c>
      <c r="C98" s="282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82" t="e">
        <f>'A3 Exploitation'!D289</f>
        <v>#DIV/0!</v>
      </c>
      <c r="C99" s="282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82" t="e">
        <f>'A4 Exploitation'!D289</f>
        <v>#DIV/0!</v>
      </c>
      <c r="C100" s="282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82">
        <f>'A5 Exploitation'!D289</f>
        <v>0</v>
      </c>
      <c r="C101" s="282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82">
        <f>'A6 Exploitation'!D289</f>
        <v>0</v>
      </c>
      <c r="C102" s="282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81" t="s">
        <v>397</v>
      </c>
      <c r="C105" s="281"/>
      <c r="D105" s="199"/>
      <c r="E105" s="199"/>
      <c r="F105" s="199"/>
      <c r="G105" s="199"/>
      <c r="H105" s="199"/>
      <c r="I105" s="199"/>
      <c r="J105" s="198" t="str">
        <f>D18</f>
        <v>Manouba</v>
      </c>
    </row>
    <row r="106" spans="1:10" ht="33" customHeight="1" x14ac:dyDescent="0.25">
      <c r="A106" s="207" t="s">
        <v>383</v>
      </c>
      <c r="B106" s="282">
        <f>'A1 Exploitation'!D322</f>
        <v>0.92105263157894735</v>
      </c>
      <c r="C106" s="282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82">
        <f>'A2 Exploitation'!D322</f>
        <v>0.94736842105263153</v>
      </c>
      <c r="C107" s="282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82">
        <f>'A3 Exploitation'!D322</f>
        <v>1</v>
      </c>
      <c r="C108" s="282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82">
        <f>'A4 Exploitation'!D322</f>
        <v>1</v>
      </c>
      <c r="C109" s="282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82">
        <f>'A5 Exploitation'!D322</f>
        <v>0</v>
      </c>
      <c r="C110" s="282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82">
        <f>'A6 Exploitation'!D322</f>
        <v>0</v>
      </c>
      <c r="C111" s="282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81" t="s">
        <v>398</v>
      </c>
      <c r="C114" s="281"/>
      <c r="D114" s="199"/>
      <c r="E114" s="199"/>
      <c r="F114" s="199"/>
      <c r="G114" s="199"/>
      <c r="H114" s="199"/>
      <c r="I114" s="199"/>
      <c r="J114" s="198" t="str">
        <f>D18</f>
        <v>Manouba</v>
      </c>
    </row>
    <row r="115" spans="1:10" ht="33" customHeight="1" x14ac:dyDescent="0.25">
      <c r="A115" s="207" t="s">
        <v>383</v>
      </c>
      <c r="B115" s="282">
        <f>'A1 Exploitation'!D350</f>
        <v>0.8214285714285714</v>
      </c>
      <c r="C115" s="282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82">
        <f>'A2 Exploitation'!D350</f>
        <v>0.66666666666666663</v>
      </c>
      <c r="C116" s="282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82">
        <f>'A3 Exploitation'!D350</f>
        <v>0.9285714285714286</v>
      </c>
      <c r="C117" s="282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82">
        <f>'A4 Exploitation'!D350</f>
        <v>0.7</v>
      </c>
      <c r="C118" s="282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82">
        <f>'A5 Exploitation'!D350</f>
        <v>0</v>
      </c>
      <c r="C119" s="282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82">
        <f>'A6 Exploitation'!D350</f>
        <v>0</v>
      </c>
      <c r="C120" s="282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81" t="s">
        <v>399</v>
      </c>
      <c r="C123" s="281"/>
      <c r="D123" s="199"/>
      <c r="E123" s="199"/>
      <c r="F123" s="199"/>
      <c r="G123" s="199"/>
      <c r="H123" s="199"/>
      <c r="I123" s="199"/>
      <c r="J123" s="198" t="str">
        <f>D18</f>
        <v>Manouba</v>
      </c>
    </row>
    <row r="124" spans="1:10" ht="33" customHeight="1" x14ac:dyDescent="0.25">
      <c r="A124" s="207" t="s">
        <v>383</v>
      </c>
      <c r="B124" s="282">
        <f>'A1 Exploitation'!D403</f>
        <v>0.9838709677419355</v>
      </c>
      <c r="C124" s="282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82">
        <f>'A2 Exploitation'!D403</f>
        <v>0.859375</v>
      </c>
      <c r="C125" s="282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82">
        <f>'A3 Exploitation'!D403</f>
        <v>0.9838709677419355</v>
      </c>
      <c r="C126" s="282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82">
        <f>'A4 Exploitation'!D403</f>
        <v>0.95161290322580649</v>
      </c>
      <c r="C127" s="282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82">
        <f>'A5 Exploitation'!D403</f>
        <v>0</v>
      </c>
      <c r="C128" s="282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82">
        <f>'A6 Exploitation'!D403</f>
        <v>0</v>
      </c>
      <c r="C129" s="282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81" t="s">
        <v>400</v>
      </c>
      <c r="C132" s="281"/>
      <c r="D132" s="199"/>
      <c r="E132" s="199"/>
      <c r="F132" s="199"/>
      <c r="G132" s="199"/>
      <c r="H132" s="199"/>
      <c r="I132" s="199"/>
      <c r="J132" s="198" t="str">
        <f>D18</f>
        <v>Manouba</v>
      </c>
    </row>
    <row r="133" spans="1:10" ht="33" customHeight="1" x14ac:dyDescent="0.25">
      <c r="A133" s="207" t="s">
        <v>383</v>
      </c>
      <c r="B133" s="282" t="e">
        <f>'A1 Exploitation'!D433</f>
        <v>#DIV/0!</v>
      </c>
      <c r="C133" s="282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82" t="e">
        <f>'A2 Exploitation'!D433</f>
        <v>#DIV/0!</v>
      </c>
      <c r="C134" s="282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82" t="e">
        <f>'A3 Exploitation'!D433</f>
        <v>#DIV/0!</v>
      </c>
      <c r="C135" s="282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82" t="e">
        <f>'A4 Exploitation'!D433</f>
        <v>#DIV/0!</v>
      </c>
      <c r="C136" s="282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82">
        <f>'A5 Exploitation'!D433</f>
        <v>0</v>
      </c>
      <c r="C137" s="282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82">
        <f>'A6 Exploitation'!D433</f>
        <v>0</v>
      </c>
      <c r="C138" s="282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81" t="s">
        <v>401</v>
      </c>
      <c r="C141" s="281"/>
      <c r="D141" s="199"/>
      <c r="E141" s="199"/>
      <c r="F141" s="199"/>
      <c r="G141" s="199"/>
      <c r="H141" s="199"/>
      <c r="I141" s="199"/>
      <c r="J141" s="198" t="str">
        <f>D18</f>
        <v>Manouba</v>
      </c>
    </row>
    <row r="142" spans="1:10" ht="33" customHeight="1" x14ac:dyDescent="0.25">
      <c r="A142" s="207" t="s">
        <v>383</v>
      </c>
      <c r="B142" s="282">
        <f>'A1 Exploitation'!D452</f>
        <v>1</v>
      </c>
      <c r="C142" s="282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82">
        <f>'A2 Exploitation'!D452</f>
        <v>1</v>
      </c>
      <c r="C143" s="282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82">
        <f>'A3 Exploitation'!D452</f>
        <v>1</v>
      </c>
      <c r="C144" s="282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82">
        <f>'A4 Exploitation'!D452</f>
        <v>1</v>
      </c>
      <c r="C145" s="282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82">
        <f>'A5 Exploitation'!D452</f>
        <v>0</v>
      </c>
      <c r="C146" s="282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82">
        <f>'A6 Exploitation'!D452</f>
        <v>0</v>
      </c>
      <c r="C147" s="282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81" t="s">
        <v>402</v>
      </c>
      <c r="C150" s="281"/>
      <c r="D150" s="199"/>
      <c r="E150" s="199"/>
      <c r="F150" s="199"/>
      <c r="G150" s="199"/>
      <c r="H150" s="199"/>
      <c r="I150" s="199"/>
      <c r="J150" s="198" t="str">
        <f>D18</f>
        <v>Manouba</v>
      </c>
    </row>
    <row r="151" spans="1:10" ht="33" customHeight="1" x14ac:dyDescent="0.25">
      <c r="A151" s="207" t="s">
        <v>383</v>
      </c>
      <c r="B151" s="282">
        <f>'A1 Exploitation'!D462</f>
        <v>0.875</v>
      </c>
      <c r="C151" s="282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82">
        <f>'A2 Exploitation'!D462</f>
        <v>1</v>
      </c>
      <c r="C152" s="282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82">
        <f>'A3 Exploitation'!D462</f>
        <v>0.75</v>
      </c>
      <c r="C153" s="282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82">
        <f>'A4 Exploitation'!D462</f>
        <v>1</v>
      </c>
      <c r="C154" s="282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82">
        <f>'A5 Exploitation'!D462</f>
        <v>0</v>
      </c>
      <c r="C155" s="282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82">
        <f>'A6 Exploitation'!D462</f>
        <v>0</v>
      </c>
      <c r="C156" s="282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81" t="s">
        <v>403</v>
      </c>
      <c r="C159" s="281"/>
      <c r="D159" s="199"/>
      <c r="E159" s="199"/>
      <c r="F159" s="199"/>
      <c r="G159" s="199"/>
      <c r="H159" s="199"/>
      <c r="I159" s="199"/>
      <c r="J159" s="198" t="str">
        <f>D18</f>
        <v>Manouba</v>
      </c>
    </row>
    <row r="160" spans="1:10" ht="33" customHeight="1" x14ac:dyDescent="0.25">
      <c r="A160" s="207" t="s">
        <v>383</v>
      </c>
      <c r="B160" s="282">
        <f>'A1 Exploitation'!D471</f>
        <v>0.83333333333333337</v>
      </c>
      <c r="C160" s="282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82">
        <f>'A2 Exploitation'!D471</f>
        <v>1</v>
      </c>
      <c r="C161" s="282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82">
        <f>'A3 Exploitation'!D471</f>
        <v>1</v>
      </c>
      <c r="C162" s="282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82">
        <f>'A4 Exploitation'!D471</f>
        <v>1</v>
      </c>
      <c r="C163" s="282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82">
        <f>'A5 Exploitation'!D471</f>
        <v>0</v>
      </c>
      <c r="C164" s="282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82">
        <f>'A6 Exploitation'!D471</f>
        <v>0</v>
      </c>
      <c r="C165" s="282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5"/>
      <c r="C166" s="285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5"/>
      <c r="C167" s="285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81" t="s">
        <v>404</v>
      </c>
      <c r="C168" s="281"/>
      <c r="D168" s="199"/>
      <c r="E168" s="199"/>
      <c r="F168" s="199"/>
      <c r="G168" s="199"/>
      <c r="H168" s="199"/>
      <c r="I168" s="199"/>
      <c r="J168" s="198" t="str">
        <f>D18</f>
        <v>Manouba</v>
      </c>
    </row>
    <row r="169" spans="1:10" ht="33" customHeight="1" x14ac:dyDescent="0.25">
      <c r="A169" s="207" t="s">
        <v>383</v>
      </c>
      <c r="B169" s="282">
        <f>'A1 Exploitation'!D492</f>
        <v>0.875</v>
      </c>
      <c r="C169" s="282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82">
        <f>'A2 Exploitation'!D492</f>
        <v>1</v>
      </c>
      <c r="C170" s="282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82">
        <f>'A3 Exploitation'!D492</f>
        <v>1</v>
      </c>
      <c r="C171" s="282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82">
        <f>'A4 Exploitation'!D492</f>
        <v>0.95833333333333337</v>
      </c>
      <c r="C172" s="282"/>
    </row>
    <row r="173" spans="1:10" ht="33" customHeight="1" x14ac:dyDescent="0.25">
      <c r="A173" s="206" t="s">
        <v>387</v>
      </c>
      <c r="B173" s="282">
        <f>'A5 Exploitation'!D492</f>
        <v>0</v>
      </c>
      <c r="C173" s="282"/>
    </row>
    <row r="174" spans="1:10" ht="33" customHeight="1" x14ac:dyDescent="0.25">
      <c r="A174" s="206" t="s">
        <v>388</v>
      </c>
      <c r="B174" s="282">
        <f>'A6 Exploitation'!D492</f>
        <v>0</v>
      </c>
      <c r="C174" s="282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81" t="s">
        <v>405</v>
      </c>
      <c r="C177" s="281"/>
      <c r="J177" s="198" t="str">
        <f>D18</f>
        <v>Manouba</v>
      </c>
    </row>
    <row r="178" spans="1:10" ht="33" customHeight="1" x14ac:dyDescent="0.25">
      <c r="A178" s="207" t="s">
        <v>383</v>
      </c>
      <c r="B178" s="282">
        <f>'A1 Exploitation'!D501</f>
        <v>1</v>
      </c>
      <c r="C178" s="282"/>
    </row>
    <row r="179" spans="1:10" ht="33" customHeight="1" x14ac:dyDescent="0.25">
      <c r="A179" s="206" t="s">
        <v>384</v>
      </c>
      <c r="B179" s="282">
        <f>'A2 Exploitation'!D501</f>
        <v>1</v>
      </c>
      <c r="C179" s="282"/>
    </row>
    <row r="180" spans="1:10" ht="33" customHeight="1" x14ac:dyDescent="0.25">
      <c r="A180" s="207" t="s">
        <v>385</v>
      </c>
      <c r="B180" s="282">
        <f>'A3 Exploitation'!D501</f>
        <v>1</v>
      </c>
      <c r="C180" s="282"/>
    </row>
    <row r="181" spans="1:10" ht="33" customHeight="1" x14ac:dyDescent="0.25">
      <c r="A181" s="207" t="s">
        <v>386</v>
      </c>
      <c r="B181" s="282">
        <f>'A4 Exploitation'!D501</f>
        <v>1</v>
      </c>
      <c r="C181" s="282"/>
    </row>
    <row r="182" spans="1:10" ht="33" customHeight="1" x14ac:dyDescent="0.25">
      <c r="A182" s="206" t="s">
        <v>387</v>
      </c>
      <c r="B182" s="282">
        <f>'A5 Exploitation'!D501</f>
        <v>0</v>
      </c>
      <c r="C182" s="282"/>
    </row>
    <row r="183" spans="1:10" ht="33" customHeight="1" x14ac:dyDescent="0.25">
      <c r="A183" s="206" t="s">
        <v>388</v>
      </c>
      <c r="B183" s="282">
        <f>'A6 Exploitation'!D501</f>
        <v>0</v>
      </c>
      <c r="C183" s="282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81" t="s">
        <v>406</v>
      </c>
      <c r="C186" s="281"/>
      <c r="J186" s="198" t="str">
        <f>D18</f>
        <v>Manouba</v>
      </c>
    </row>
    <row r="187" spans="1:10" ht="33" customHeight="1" x14ac:dyDescent="0.25">
      <c r="A187" s="207" t="s">
        <v>383</v>
      </c>
      <c r="B187" s="282">
        <f>'A1 Technique'!D198</f>
        <v>0.89682539682539686</v>
      </c>
      <c r="C187" s="282"/>
    </row>
    <row r="188" spans="1:10" ht="33" customHeight="1" x14ac:dyDescent="0.25">
      <c r="A188" s="206" t="s">
        <v>384</v>
      </c>
      <c r="B188" s="282">
        <f>'A2 Technique'!D198</f>
        <v>0.85245901639344257</v>
      </c>
      <c r="C188" s="282"/>
    </row>
    <row r="189" spans="1:10" ht="33" customHeight="1" x14ac:dyDescent="0.25">
      <c r="A189" s="207" t="s">
        <v>385</v>
      </c>
      <c r="B189" s="282">
        <f>'A3 Technique'!D198</f>
        <v>0.83333333333333337</v>
      </c>
      <c r="C189" s="282"/>
    </row>
    <row r="190" spans="1:10" ht="33" customHeight="1" x14ac:dyDescent="0.25">
      <c r="A190" s="207" t="s">
        <v>386</v>
      </c>
      <c r="B190" s="282">
        <f>'A4 Technique'!D198</f>
        <v>0.90833333333333333</v>
      </c>
      <c r="C190" s="282"/>
    </row>
    <row r="191" spans="1:10" ht="33" customHeight="1" x14ac:dyDescent="0.25">
      <c r="A191" s="206" t="s">
        <v>387</v>
      </c>
      <c r="B191" s="282">
        <f>'A5 Technique'!D198</f>
        <v>0</v>
      </c>
      <c r="C191" s="282"/>
    </row>
    <row r="192" spans="1:10" ht="33" customHeight="1" x14ac:dyDescent="0.25">
      <c r="A192" s="206" t="s">
        <v>388</v>
      </c>
      <c r="B192" s="282">
        <f>'A6 Technique'!D198</f>
        <v>0</v>
      </c>
      <c r="C192" s="282"/>
    </row>
  </sheetData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86" zoomScale="70" zoomScaleNormal="7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5">
      <c r="A8" s="294" t="str">
        <f>'Page de garde'!D18</f>
        <v>Manouba</v>
      </c>
      <c r="B8" s="294"/>
      <c r="C8" s="294"/>
      <c r="D8" s="294"/>
      <c r="E8" s="294"/>
      <c r="F8" s="294"/>
      <c r="G8" s="216"/>
      <c r="H8" s="216"/>
      <c r="I8" s="213"/>
    </row>
    <row r="9" spans="1:9" ht="24.75" x14ac:dyDescent="0.5">
      <c r="A9" s="38" t="s">
        <v>44</v>
      </c>
      <c r="B9" s="295"/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/>
      <c r="C10" s="296"/>
      <c r="D10" s="296"/>
      <c r="E10" s="296"/>
      <c r="F10" s="296"/>
      <c r="G10" s="216"/>
      <c r="H10" s="216"/>
      <c r="I10" s="213"/>
    </row>
    <row r="11" spans="1:9" ht="24.75" x14ac:dyDescent="0.5">
      <c r="A11" s="38" t="s">
        <v>45</v>
      </c>
      <c r="B11" s="291"/>
      <c r="C11" s="291"/>
      <c r="D11" s="291"/>
      <c r="E11" s="291"/>
      <c r="F11" s="291"/>
      <c r="G11" s="216"/>
      <c r="H11" s="216"/>
      <c r="I11" s="213"/>
    </row>
    <row r="12" spans="1:9" ht="24.75" x14ac:dyDescent="0.5">
      <c r="A12" s="38" t="s">
        <v>276</v>
      </c>
      <c r="B12" s="297">
        <f>D505</f>
        <v>0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VUtfrojbRgkuxqExDzhD3nnwPMzwxf7D9aSGcm6hm3jQ3qKjnPHxnfKLLUw7w0kDRhfWvWB3VhaD7DSLZaDsGg==" saltValue="qpwkwmW/cMaqqe0YTk0UH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5">
      <c r="A7" s="294" t="str">
        <f>'A1 Exploitation'!A8:F8</f>
        <v>Manouba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.75" x14ac:dyDescent="0.5">
      <c r="A8" s="38" t="s">
        <v>44</v>
      </c>
      <c r="B8" s="317">
        <f>'A5 Exploitation'!B9:F9</f>
        <v>0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>
        <f>'A5 Exploitation'!B10:F10</f>
        <v>0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'A5 Exploitation'!B11:F11</f>
        <v>0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07">
        <f>D198</f>
        <v>0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5">
      <c r="A8" s="294" t="str">
        <f>'Page de garde'!D18</f>
        <v>Manouba</v>
      </c>
      <c r="B8" s="294"/>
      <c r="C8" s="294"/>
      <c r="D8" s="294"/>
      <c r="E8" s="294"/>
      <c r="F8" s="294"/>
      <c r="G8" s="216"/>
      <c r="H8" s="216"/>
      <c r="I8" s="213"/>
    </row>
    <row r="9" spans="1:9" ht="24.75" x14ac:dyDescent="0.5">
      <c r="A9" s="38" t="s">
        <v>44</v>
      </c>
      <c r="B9" s="295"/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/>
      <c r="C10" s="296"/>
      <c r="D10" s="296"/>
      <c r="E10" s="296"/>
      <c r="F10" s="296"/>
      <c r="G10" s="216"/>
      <c r="H10" s="216"/>
      <c r="I10" s="213"/>
    </row>
    <row r="11" spans="1:9" ht="24.75" x14ac:dyDescent="0.5">
      <c r="A11" s="38" t="s">
        <v>45</v>
      </c>
      <c r="B11" s="291"/>
      <c r="C11" s="291"/>
      <c r="D11" s="291"/>
      <c r="E11" s="291"/>
      <c r="F11" s="291"/>
      <c r="G11" s="216"/>
      <c r="H11" s="216"/>
      <c r="I11" s="213"/>
    </row>
    <row r="12" spans="1:9" ht="24.75" x14ac:dyDescent="0.5">
      <c r="A12" s="38" t="s">
        <v>276</v>
      </c>
      <c r="B12" s="297">
        <f>D505</f>
        <v>0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5">
      <c r="A7" s="294" t="str">
        <f>'A1 Exploitation'!A8:F8</f>
        <v>Manouba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.75" x14ac:dyDescent="0.5">
      <c r="A8" s="38" t="s">
        <v>44</v>
      </c>
      <c r="B8" s="317">
        <f>'A6 Exploitation'!B9:F9</f>
        <v>0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>
        <f>'A6 Exploitation'!B10:F10</f>
        <v>0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'A6 Exploitation'!B11:F11</f>
        <v>0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07">
        <f>D198</f>
        <v>0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435" zoomScale="90" zoomScaleNormal="71" zoomScaleSheetLayoutView="90" workbookViewId="0">
      <selection activeCell="A450" sqref="A45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124"/>
      <c r="H7" s="124"/>
      <c r="I7" s="124"/>
    </row>
    <row r="8" spans="1:9" ht="29.25" x14ac:dyDescent="0.5">
      <c r="A8" s="294" t="str">
        <f>'Page de garde'!D18</f>
        <v>Manouba</v>
      </c>
      <c r="B8" s="294"/>
      <c r="C8" s="294"/>
      <c r="D8" s="294"/>
      <c r="E8" s="294"/>
      <c r="F8" s="294"/>
      <c r="G8" s="126"/>
      <c r="H8" s="126"/>
      <c r="I8" s="124"/>
    </row>
    <row r="9" spans="1:9" ht="24.75" x14ac:dyDescent="0.5">
      <c r="A9" s="38" t="s">
        <v>44</v>
      </c>
      <c r="B9" s="295" t="s">
        <v>412</v>
      </c>
      <c r="C9" s="295"/>
      <c r="D9" s="295"/>
      <c r="E9" s="295"/>
      <c r="F9" s="295"/>
      <c r="G9" s="126"/>
      <c r="H9" s="126"/>
      <c r="I9" s="124"/>
    </row>
    <row r="10" spans="1:9" ht="24" x14ac:dyDescent="0.45">
      <c r="A10" s="39" t="s">
        <v>46</v>
      </c>
      <c r="B10" s="296" t="s">
        <v>419</v>
      </c>
      <c r="C10" s="296"/>
      <c r="D10" s="296"/>
      <c r="E10" s="296"/>
      <c r="F10" s="296"/>
      <c r="G10" s="126"/>
      <c r="H10" s="126"/>
      <c r="I10" s="124"/>
    </row>
    <row r="11" spans="1:9" ht="24.75" x14ac:dyDescent="0.5">
      <c r="A11" s="38" t="s">
        <v>45</v>
      </c>
      <c r="B11" s="291">
        <v>42818</v>
      </c>
      <c r="C11" s="291"/>
      <c r="D11" s="291"/>
      <c r="E11" s="291"/>
      <c r="F11" s="291"/>
      <c r="G11" s="126"/>
      <c r="H11" s="126"/>
      <c r="I11" s="124"/>
    </row>
    <row r="12" spans="1:9" ht="24.75" x14ac:dyDescent="0.5">
      <c r="A12" s="38" t="s">
        <v>276</v>
      </c>
      <c r="B12" s="297">
        <f>D505</f>
        <v>0.93065693430656937</v>
      </c>
      <c r="C12" s="297"/>
      <c r="D12" s="297"/>
      <c r="E12" s="297"/>
      <c r="F12" s="297"/>
      <c r="G12" s="126"/>
      <c r="H12" s="126"/>
      <c r="I12" s="124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42818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7" t="s">
        <v>10</v>
      </c>
      <c r="B19" s="136">
        <v>1</v>
      </c>
      <c r="C19" s="136"/>
      <c r="D19" s="135" t="s">
        <v>420</v>
      </c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421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5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42818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60" x14ac:dyDescent="0.25">
      <c r="A64" s="108" t="s">
        <v>272</v>
      </c>
      <c r="B64" s="170">
        <v>1</v>
      </c>
      <c r="C64" s="217" t="str">
        <f>IF(B64=0, -5, "0")</f>
        <v>0</v>
      </c>
      <c r="D64" s="129" t="s">
        <v>426</v>
      </c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425</v>
      </c>
      <c r="E74" s="152" t="s">
        <v>453</v>
      </c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1</v>
      </c>
      <c r="C86" s="153"/>
      <c r="D86" s="155" t="s">
        <v>448</v>
      </c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ht="75" x14ac:dyDescent="0.25">
      <c r="A90" s="17" t="s">
        <v>293</v>
      </c>
      <c r="B90" s="170">
        <v>1</v>
      </c>
      <c r="C90" s="153"/>
      <c r="D90" s="156" t="s">
        <v>446</v>
      </c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61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0.92647058823529416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42818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26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42818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53" t="s">
        <v>34</v>
      </c>
      <c r="C155" s="153"/>
      <c r="D155" s="142"/>
      <c r="E155" s="66"/>
      <c r="F155" s="66"/>
    </row>
    <row r="156" spans="1:6" x14ac:dyDescent="0.25">
      <c r="A156" s="23" t="s">
        <v>297</v>
      </c>
      <c r="B156" s="170" t="s">
        <v>34</v>
      </c>
      <c r="C156" s="153"/>
      <c r="D156" s="142"/>
      <c r="E156" s="147"/>
      <c r="F156" s="66"/>
    </row>
    <row r="157" spans="1:6" x14ac:dyDescent="0.25">
      <c r="A157" s="23" t="s">
        <v>69</v>
      </c>
      <c r="B157" s="170" t="s">
        <v>34</v>
      </c>
      <c r="C157" s="142"/>
      <c r="D157" s="142"/>
      <c r="E157" s="147"/>
      <c r="F157" s="66"/>
    </row>
    <row r="158" spans="1:6" x14ac:dyDescent="0.25">
      <c r="A158" s="33" t="s">
        <v>136</v>
      </c>
      <c r="B158" s="170" t="s">
        <v>34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 t="s">
        <v>34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 t="s">
        <v>34</v>
      </c>
      <c r="C161" s="138"/>
      <c r="D161" s="142"/>
      <c r="E161" s="66"/>
      <c r="F161" s="66"/>
    </row>
    <row r="162" spans="1:6" x14ac:dyDescent="0.25">
      <c r="A162" s="23" t="s">
        <v>27</v>
      </c>
      <c r="B162" s="170" t="s">
        <v>34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7" t="s">
        <v>314</v>
      </c>
      <c r="B167" s="153" t="s">
        <v>34</v>
      </c>
      <c r="C167" s="153"/>
      <c r="D167" s="143"/>
      <c r="E167" s="147"/>
      <c r="F167" s="66"/>
    </row>
    <row r="168" spans="1:6" x14ac:dyDescent="0.25">
      <c r="A168" s="18" t="s">
        <v>102</v>
      </c>
      <c r="B168" s="170" t="s">
        <v>34</v>
      </c>
      <c r="C168" s="153"/>
      <c r="D168" s="143"/>
      <c r="E168" s="147"/>
      <c r="F168" s="66"/>
    </row>
    <row r="169" spans="1:6" x14ac:dyDescent="0.25">
      <c r="A169" s="18" t="s">
        <v>135</v>
      </c>
      <c r="B169" s="170" t="s">
        <v>34</v>
      </c>
      <c r="C169" s="153"/>
      <c r="D169" s="143"/>
      <c r="E169" s="147"/>
      <c r="F169" s="66"/>
    </row>
    <row r="170" spans="1:6" x14ac:dyDescent="0.25">
      <c r="A170" s="18" t="s">
        <v>64</v>
      </c>
      <c r="B170" s="170" t="s">
        <v>34</v>
      </c>
      <c r="C170" s="153"/>
      <c r="D170" s="12"/>
      <c r="E170" s="147"/>
      <c r="F170" s="66"/>
    </row>
    <row r="171" spans="1:6" x14ac:dyDescent="0.25">
      <c r="A171" s="18" t="s">
        <v>279</v>
      </c>
      <c r="B171" s="170" t="s">
        <v>34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 t="s">
        <v>34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 t="s">
        <v>34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 t="s">
        <v>34</v>
      </c>
      <c r="C177" s="153"/>
      <c r="D177" s="142"/>
      <c r="E177" s="147"/>
      <c r="F177" s="66"/>
    </row>
    <row r="178" spans="1:7" x14ac:dyDescent="0.25">
      <c r="A178" s="17" t="s">
        <v>188</v>
      </c>
      <c r="B178" s="170" t="s">
        <v>34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 t="s">
        <v>34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 t="s">
        <v>34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 t="s">
        <v>34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 t="s">
        <v>34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 t="s">
        <v>34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 t="s">
        <v>34</v>
      </c>
      <c r="C185" s="154"/>
      <c r="D185" s="255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42818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61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42818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42818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0</v>
      </c>
      <c r="C307" s="153"/>
      <c r="D307" s="142" t="s">
        <v>428</v>
      </c>
      <c r="E307" s="129" t="s">
        <v>416</v>
      </c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ht="30" x14ac:dyDescent="0.25">
      <c r="A310" s="17" t="s">
        <v>108</v>
      </c>
      <c r="B310" s="171">
        <v>1</v>
      </c>
      <c r="C310" s="153"/>
      <c r="D310" s="156" t="s">
        <v>450</v>
      </c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19</v>
      </c>
    </row>
    <row r="319" spans="1:6" x14ac:dyDescent="0.25">
      <c r="A319" s="19" t="s">
        <v>37</v>
      </c>
      <c r="B319" s="20"/>
      <c r="C319" s="21"/>
      <c r="D319" s="63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42818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ht="16.5" customHeight="1" x14ac:dyDescent="0.25">
      <c r="A327" s="17" t="s">
        <v>109</v>
      </c>
      <c r="B327" s="153">
        <v>1</v>
      </c>
      <c r="C327" s="153"/>
      <c r="D327" s="143" t="s">
        <v>429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1</v>
      </c>
      <c r="C329" s="153"/>
      <c r="D329" s="143" t="s">
        <v>430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90" customHeight="1" x14ac:dyDescent="0.25">
      <c r="A334" s="17" t="s">
        <v>304</v>
      </c>
      <c r="B334" s="170">
        <v>0</v>
      </c>
      <c r="C334" s="145"/>
      <c r="D334" s="256" t="s">
        <v>431</v>
      </c>
      <c r="E334" s="256" t="s">
        <v>432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45" x14ac:dyDescent="0.25">
      <c r="A344" s="24" t="s">
        <v>111</v>
      </c>
      <c r="B344" s="170">
        <v>1</v>
      </c>
      <c r="C344" s="153"/>
      <c r="D344" s="143" t="s">
        <v>454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42818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ht="30" x14ac:dyDescent="0.25">
      <c r="A368" s="18" t="s">
        <v>105</v>
      </c>
      <c r="B368" s="171">
        <v>1</v>
      </c>
      <c r="C368" s="153"/>
      <c r="D368" s="143" t="s">
        <v>435</v>
      </c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7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6" t="s">
        <v>124</v>
      </c>
      <c r="B382" s="287"/>
      <c r="C382" s="287"/>
      <c r="D382" s="287"/>
      <c r="E382" s="287"/>
      <c r="F382" s="287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42818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27" t="s">
        <v>34</v>
      </c>
      <c r="C408" s="27"/>
      <c r="D408" s="4"/>
      <c r="E408" s="66"/>
      <c r="F408" s="66"/>
    </row>
    <row r="409" spans="1:6" x14ac:dyDescent="0.25">
      <c r="A409" s="22" t="s">
        <v>6</v>
      </c>
      <c r="B409" s="170" t="s">
        <v>34</v>
      </c>
      <c r="C409" s="27"/>
      <c r="D409" s="4"/>
      <c r="E409" s="66"/>
      <c r="F409" s="66"/>
    </row>
    <row r="410" spans="1:6" x14ac:dyDescent="0.25">
      <c r="A410" s="32" t="s">
        <v>20</v>
      </c>
      <c r="B410" s="170" t="s">
        <v>34</v>
      </c>
      <c r="C410" s="27"/>
      <c r="D410" s="68"/>
      <c r="E410" s="66"/>
      <c r="F410" s="66"/>
    </row>
    <row r="411" spans="1:6" x14ac:dyDescent="0.25">
      <c r="A411" s="22" t="s">
        <v>126</v>
      </c>
      <c r="B411" s="170" t="s">
        <v>34</v>
      </c>
      <c r="C411" s="27"/>
      <c r="D411" s="4"/>
      <c r="E411" s="66"/>
      <c r="F411" s="66"/>
    </row>
    <row r="412" spans="1:6" x14ac:dyDescent="0.25">
      <c r="A412" s="32" t="s">
        <v>194</v>
      </c>
      <c r="B412" s="170" t="s">
        <v>34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 t="s">
        <v>34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 t="s">
        <v>34</v>
      </c>
      <c r="C420" s="27"/>
      <c r="D420" s="4"/>
      <c r="E420" s="66"/>
      <c r="F420" s="66"/>
    </row>
    <row r="421" spans="1:6" x14ac:dyDescent="0.25">
      <c r="A421" s="17" t="s">
        <v>407</v>
      </c>
      <c r="B421" s="170" t="s">
        <v>34</v>
      </c>
      <c r="C421" s="27"/>
      <c r="D421" s="4"/>
      <c r="E421" s="66"/>
      <c r="F421" s="66"/>
    </row>
    <row r="422" spans="1:6" x14ac:dyDescent="0.25">
      <c r="A422" s="17" t="s">
        <v>146</v>
      </c>
      <c r="B422" s="170" t="s">
        <v>34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 t="s">
        <v>34</v>
      </c>
      <c r="C424" s="27"/>
      <c r="D424" s="4"/>
      <c r="E424" s="66"/>
      <c r="F424" s="66"/>
    </row>
    <row r="425" spans="1:6" x14ac:dyDescent="0.25">
      <c r="A425" s="18" t="s">
        <v>248</v>
      </c>
      <c r="B425" s="170" t="s">
        <v>34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 t="s">
        <v>34</v>
      </c>
      <c r="C428" s="29"/>
      <c r="D428" s="262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8" t="s">
        <v>374</v>
      </c>
      <c r="B435" s="288"/>
      <c r="C435" s="288"/>
      <c r="D435" s="288"/>
      <c r="E435" s="288"/>
      <c r="F435" s="288"/>
    </row>
    <row r="436" spans="1:7" s="167" customFormat="1" x14ac:dyDescent="0.25">
      <c r="A436" s="195">
        <f>+B11</f>
        <v>42818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45" customHeight="1" x14ac:dyDescent="0.25">
      <c r="A458" s="32" t="s">
        <v>86</v>
      </c>
      <c r="B458" s="170">
        <v>1</v>
      </c>
      <c r="C458" s="145"/>
      <c r="D458" s="162" t="s">
        <v>452</v>
      </c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417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439</v>
      </c>
      <c r="E480" s="129" t="s">
        <v>440</v>
      </c>
      <c r="F480" s="66"/>
    </row>
    <row r="481" spans="1:14" x14ac:dyDescent="0.25">
      <c r="A481" s="18" t="s">
        <v>258</v>
      </c>
      <c r="B481" s="170">
        <v>1</v>
      </c>
      <c r="C481" s="153"/>
      <c r="D481" s="142" t="s">
        <v>441</v>
      </c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ht="30" x14ac:dyDescent="0.25">
      <c r="A483" s="18" t="s">
        <v>88</v>
      </c>
      <c r="B483" s="170">
        <v>2</v>
      </c>
      <c r="C483" s="153"/>
      <c r="D483" s="129" t="s">
        <v>415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21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0.875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8" t="s">
        <v>152</v>
      </c>
      <c r="B494" s="288"/>
      <c r="C494" s="288"/>
      <c r="D494" s="288"/>
      <c r="E494" s="288"/>
      <c r="F494" s="288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255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0.93065693430656937</v>
      </c>
    </row>
  </sheetData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6" zoomScaleSheetLayoutView="96" workbookViewId="0">
      <selection activeCell="D24" sqref="D2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126"/>
      <c r="H6" s="126"/>
      <c r="I6" s="126"/>
    </row>
    <row r="7" spans="1:9" s="36" customFormat="1" ht="21.75" customHeight="1" x14ac:dyDescent="0.5">
      <c r="A7" s="294" t="str">
        <f>'A1 Exploitation'!A8:F8</f>
        <v>Manouba</v>
      </c>
      <c r="B7" s="294"/>
      <c r="C7" s="294"/>
      <c r="D7" s="294"/>
      <c r="E7" s="294"/>
      <c r="F7" s="294"/>
      <c r="G7" s="126"/>
      <c r="H7" s="126"/>
      <c r="I7" s="126"/>
    </row>
    <row r="8" spans="1:9" s="36" customFormat="1" ht="24.75" x14ac:dyDescent="0.5">
      <c r="A8" s="38" t="s">
        <v>44</v>
      </c>
      <c r="B8" s="317" t="str">
        <f>'A1 Exploitation'!B9:F9</f>
        <v>Mme Sameh SLAIMI &amp; M. Haithem BOUGAALECH</v>
      </c>
      <c r="C8" s="317"/>
      <c r="D8" s="317"/>
      <c r="E8" s="317"/>
      <c r="F8" s="317"/>
      <c r="G8" s="126"/>
      <c r="H8" s="126"/>
      <c r="I8" s="126"/>
    </row>
    <row r="9" spans="1:9" s="36" customFormat="1" ht="24" x14ac:dyDescent="0.45">
      <c r="A9" s="39" t="s">
        <v>46</v>
      </c>
      <c r="B9" s="318" t="str">
        <f>'A1 Exploitation'!B10:F10</f>
        <v>Directeur magasin Mr. Chawki REZGUI</v>
      </c>
      <c r="C9" s="318"/>
      <c r="D9" s="318"/>
      <c r="E9" s="318"/>
      <c r="F9" s="318"/>
      <c r="G9" s="126"/>
      <c r="H9" s="126"/>
      <c r="I9" s="126"/>
    </row>
    <row r="10" spans="1:9" s="36" customFormat="1" ht="24.75" x14ac:dyDescent="0.5">
      <c r="A10" s="38" t="s">
        <v>45</v>
      </c>
      <c r="B10" s="315">
        <f>'A1 Exploitation'!B11:F11</f>
        <v>42818</v>
      </c>
      <c r="C10" s="315"/>
      <c r="D10" s="315"/>
      <c r="E10" s="315"/>
      <c r="F10" s="315"/>
      <c r="G10" s="126"/>
      <c r="H10" s="126"/>
      <c r="I10" s="126"/>
    </row>
    <row r="11" spans="1:9" s="36" customFormat="1" ht="24.75" x14ac:dyDescent="0.5">
      <c r="A11" s="38" t="s">
        <v>341</v>
      </c>
      <c r="B11" s="307">
        <f>D198</f>
        <v>0.89682539682539686</v>
      </c>
      <c r="C11" s="307"/>
      <c r="D11" s="307"/>
      <c r="E11" s="307"/>
      <c r="F11" s="307"/>
      <c r="G11" s="126"/>
      <c r="H11" s="126"/>
      <c r="I11" s="12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ht="33" x14ac:dyDescent="0.3">
      <c r="A17" s="41" t="s">
        <v>316</v>
      </c>
      <c r="B17" s="221">
        <v>1</v>
      </c>
      <c r="C17" s="221"/>
      <c r="D17" s="222" t="s">
        <v>438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127">
        <f>SUM(B17:C21)</f>
        <v>9</v>
      </c>
    </row>
    <row r="23" spans="1:6" x14ac:dyDescent="0.3">
      <c r="A23" s="304" t="s">
        <v>342</v>
      </c>
      <c r="B23" s="305"/>
      <c r="C23" s="306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66" x14ac:dyDescent="0.3">
      <c r="A28" s="41" t="s">
        <v>327</v>
      </c>
      <c r="B28" s="221">
        <v>2</v>
      </c>
      <c r="C28" s="221"/>
      <c r="D28" s="222" t="s">
        <v>427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125">
        <f>SUM(B26:C31)</f>
        <v>12</v>
      </c>
    </row>
    <row r="33" spans="1:6" x14ac:dyDescent="0.3">
      <c r="A33" s="304" t="s">
        <v>342</v>
      </c>
      <c r="B33" s="305"/>
      <c r="C33" s="306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125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ht="33" x14ac:dyDescent="0.3">
      <c r="A45" s="41" t="s">
        <v>317</v>
      </c>
      <c r="B45" s="221">
        <v>1</v>
      </c>
      <c r="C45" s="221"/>
      <c r="D45" s="257" t="s">
        <v>451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304" t="s">
        <v>38</v>
      </c>
      <c r="B51" s="305"/>
      <c r="C51" s="306"/>
      <c r="D51" s="125">
        <f>SUM(B45:C50)</f>
        <v>11</v>
      </c>
    </row>
    <row r="52" spans="1:6" x14ac:dyDescent="0.3">
      <c r="A52" s="304" t="s">
        <v>342</v>
      </c>
      <c r="B52" s="305"/>
      <c r="C52" s="306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434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125">
        <f>SUM(B55:C61)</f>
        <v>14</v>
      </c>
    </row>
    <row r="63" spans="1:6" x14ac:dyDescent="0.3">
      <c r="A63" s="304" t="s">
        <v>342</v>
      </c>
      <c r="B63" s="305"/>
      <c r="C63" s="306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33" x14ac:dyDescent="0.4">
      <c r="A66" s="41" t="s">
        <v>318</v>
      </c>
      <c r="B66" s="227">
        <v>1</v>
      </c>
      <c r="C66" s="228"/>
      <c r="D66" s="257" t="s">
        <v>443</v>
      </c>
      <c r="E66" s="257"/>
      <c r="F66" s="221"/>
    </row>
    <row r="67" spans="1:6" ht="49.5" x14ac:dyDescent="0.4">
      <c r="A67" s="41" t="s">
        <v>319</v>
      </c>
      <c r="B67" s="227">
        <v>0</v>
      </c>
      <c r="C67" s="228"/>
      <c r="D67" s="257" t="s">
        <v>422</v>
      </c>
      <c r="E67" s="257" t="s">
        <v>423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">
      <c r="A74" s="265" t="s">
        <v>215</v>
      </c>
      <c r="B74" s="227">
        <v>2</v>
      </c>
      <c r="C74" s="266" t="str">
        <f>IF(B74=0, -5, "0")</f>
        <v>0</v>
      </c>
      <c r="D74" s="267" t="s">
        <v>424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115.5" x14ac:dyDescent="0.3">
      <c r="A77" s="49" t="s">
        <v>263</v>
      </c>
      <c r="B77" s="227">
        <v>1</v>
      </c>
      <c r="C77" s="233"/>
      <c r="D77" s="257" t="s">
        <v>445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66" x14ac:dyDescent="0.35">
      <c r="A79" s="83" t="s">
        <v>184</v>
      </c>
      <c r="B79" s="227">
        <v>1</v>
      </c>
      <c r="C79" s="248" t="str">
        <f>IF(B79=0, -5, "0")</f>
        <v>0</v>
      </c>
      <c r="D79" s="258" t="s">
        <v>447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8" t="s">
        <v>449</v>
      </c>
      <c r="E82" s="235"/>
      <c r="F82" s="221"/>
    </row>
    <row r="83" spans="1:6" x14ac:dyDescent="0.3">
      <c r="A83" s="304" t="s">
        <v>38</v>
      </c>
      <c r="B83" s="305"/>
      <c r="C83" s="306"/>
      <c r="D83" s="125">
        <f>SUM(B66:C82)</f>
        <v>24</v>
      </c>
    </row>
    <row r="84" spans="1:6" x14ac:dyDescent="0.3">
      <c r="A84" s="304" t="s">
        <v>342</v>
      </c>
      <c r="B84" s="305"/>
      <c r="C84" s="306"/>
      <c r="D84" s="65">
        <f>D83/(COUNT(B66:C82)*2)</f>
        <v>0.8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57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125">
        <f>SUM(B87:C100)</f>
        <v>0</v>
      </c>
    </row>
    <row r="102" spans="1:6" x14ac:dyDescent="0.3">
      <c r="A102" s="304" t="s">
        <v>342</v>
      </c>
      <c r="B102" s="305"/>
      <c r="C102" s="30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125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7"/>
      <c r="E125" s="257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57"/>
      <c r="E131" s="257"/>
      <c r="F131" s="233"/>
    </row>
    <row r="132" spans="1:6" x14ac:dyDescent="0.3">
      <c r="A132" s="304" t="s">
        <v>38</v>
      </c>
      <c r="B132" s="305"/>
      <c r="C132" s="306"/>
      <c r="D132" s="125">
        <f>SUM(B121:C131)</f>
        <v>0</v>
      </c>
    </row>
    <row r="133" spans="1:6" x14ac:dyDescent="0.3">
      <c r="A133" s="304" t="s">
        <v>342</v>
      </c>
      <c r="B133" s="305"/>
      <c r="C133" s="30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9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60"/>
      <c r="E140" s="260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60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9" t="s">
        <v>34</v>
      </c>
      <c r="C146" s="222"/>
      <c r="D146" s="259"/>
      <c r="E146" s="257"/>
      <c r="F146" s="221"/>
    </row>
    <row r="147" spans="1:6" x14ac:dyDescent="0.3">
      <c r="A147" s="41" t="s">
        <v>352</v>
      </c>
      <c r="B147" s="237" t="s">
        <v>34</v>
      </c>
      <c r="C147" s="222"/>
      <c r="D147" s="259"/>
      <c r="E147" s="221"/>
      <c r="F147" s="221"/>
    </row>
    <row r="148" spans="1:6" x14ac:dyDescent="0.3">
      <c r="A148" s="304" t="s">
        <v>38</v>
      </c>
      <c r="B148" s="305"/>
      <c r="C148" s="306"/>
      <c r="D148" s="125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436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188">
        <f>SUM(B152:C159)</f>
        <v>15</v>
      </c>
    </row>
    <row r="161" spans="1:6" x14ac:dyDescent="0.3">
      <c r="A161" s="304" t="s">
        <v>342</v>
      </c>
      <c r="B161" s="305"/>
      <c r="C161" s="306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22" t="s">
        <v>444</v>
      </c>
      <c r="E166" s="257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4" t="s">
        <v>38</v>
      </c>
      <c r="B168" s="305"/>
      <c r="C168" s="306"/>
      <c r="D168" s="125">
        <f>SUM(B164:C167)</f>
        <v>7</v>
      </c>
    </row>
    <row r="169" spans="1:6" x14ac:dyDescent="0.3">
      <c r="A169" s="304" t="s">
        <v>342</v>
      </c>
      <c r="B169" s="305"/>
      <c r="C169" s="30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ht="82.5" x14ac:dyDescent="0.3">
      <c r="A172" s="48" t="s">
        <v>202</v>
      </c>
      <c r="B172" s="221">
        <v>1</v>
      </c>
      <c r="C172" s="221"/>
      <c r="D172" s="257" t="s">
        <v>437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125">
        <f>SUM(B172:C175)</f>
        <v>7</v>
      </c>
    </row>
    <row r="177" spans="1:6" x14ac:dyDescent="0.3">
      <c r="A177" s="304" t="s">
        <v>342</v>
      </c>
      <c r="B177" s="305"/>
      <c r="C177" s="306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ht="33" x14ac:dyDescent="0.3">
      <c r="A180" s="87" t="s">
        <v>364</v>
      </c>
      <c r="B180" s="221">
        <v>0</v>
      </c>
      <c r="C180" s="221"/>
      <c r="D180" s="257" t="s">
        <v>413</v>
      </c>
      <c r="E180" s="222" t="s">
        <v>414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125">
        <f>SUM(B180:C184)</f>
        <v>8</v>
      </c>
    </row>
    <row r="186" spans="1:6" x14ac:dyDescent="0.3">
      <c r="A186" s="304" t="s">
        <v>342</v>
      </c>
      <c r="B186" s="305"/>
      <c r="C186" s="306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57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6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68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0.89682539682539686</v>
      </c>
    </row>
  </sheetData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zoomScaleNormal="100" zoomScaleSheetLayoutView="100" workbookViewId="0">
      <selection activeCell="A486" sqref="A486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5">
      <c r="A8" s="294" t="str">
        <f>'Page de garde'!D18</f>
        <v>Manouba</v>
      </c>
      <c r="B8" s="294"/>
      <c r="C8" s="294"/>
      <c r="D8" s="294"/>
      <c r="E8" s="294"/>
      <c r="F8" s="294"/>
      <c r="G8" s="216"/>
      <c r="H8" s="216"/>
      <c r="I8" s="213"/>
    </row>
    <row r="9" spans="1:9" ht="24.75" x14ac:dyDescent="0.5">
      <c r="A9" s="38" t="s">
        <v>44</v>
      </c>
      <c r="B9" s="295" t="s">
        <v>455</v>
      </c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 t="s">
        <v>419</v>
      </c>
      <c r="C10" s="296"/>
      <c r="D10" s="296"/>
      <c r="E10" s="296"/>
      <c r="F10" s="296"/>
      <c r="G10" s="216"/>
      <c r="H10" s="216"/>
      <c r="I10" s="213"/>
    </row>
    <row r="11" spans="1:9" ht="24.75" x14ac:dyDescent="0.5">
      <c r="A11" s="38" t="s">
        <v>45</v>
      </c>
      <c r="B11" s="291">
        <v>42888</v>
      </c>
      <c r="C11" s="291"/>
      <c r="D11" s="291"/>
      <c r="E11" s="291"/>
      <c r="F11" s="291"/>
      <c r="G11" s="216"/>
      <c r="H11" s="216"/>
      <c r="I11" s="213"/>
    </row>
    <row r="12" spans="1:9" ht="24.75" x14ac:dyDescent="0.5">
      <c r="A12" s="38" t="s">
        <v>276</v>
      </c>
      <c r="B12" s="297">
        <f>D505</f>
        <v>0.85869565217391308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42888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62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42888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 t="s">
        <v>470</v>
      </c>
      <c r="E47" s="129" t="s">
        <v>471</v>
      </c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ht="30" x14ac:dyDescent="0.25">
      <c r="A49" s="33" t="s">
        <v>28</v>
      </c>
      <c r="B49" s="170" t="s">
        <v>34</v>
      </c>
      <c r="C49" s="170"/>
      <c r="D49" s="156" t="s">
        <v>485</v>
      </c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31.5" x14ac:dyDescent="0.35">
      <c r="A51" s="76" t="s">
        <v>7</v>
      </c>
      <c r="B51" s="170">
        <v>0</v>
      </c>
      <c r="C51" s="217">
        <f>IF(B51=0, -5, "0")</f>
        <v>-5</v>
      </c>
      <c r="D51" s="157" t="s">
        <v>472</v>
      </c>
      <c r="E51" s="129" t="s">
        <v>473</v>
      </c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3</v>
      </c>
    </row>
    <row r="55" spans="1:6" x14ac:dyDescent="0.25">
      <c r="A55" s="19" t="s">
        <v>37</v>
      </c>
      <c r="B55" s="20"/>
      <c r="C55" s="21"/>
      <c r="D55" s="63">
        <f>D54/(COUNT(B46:C53)*2)</f>
        <v>0.21428571428571427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29" t="s">
        <v>461</v>
      </c>
      <c r="E60" s="147"/>
      <c r="F60" s="147"/>
    </row>
    <row r="61" spans="1:6" ht="30" x14ac:dyDescent="0.25">
      <c r="A61" s="24" t="s">
        <v>123</v>
      </c>
      <c r="B61" s="170">
        <v>1</v>
      </c>
      <c r="C61" s="170"/>
      <c r="D61" s="143" t="s">
        <v>468</v>
      </c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ht="30" x14ac:dyDescent="0.25">
      <c r="A67" s="169" t="s">
        <v>187</v>
      </c>
      <c r="B67" s="170">
        <v>1</v>
      </c>
      <c r="C67" s="170"/>
      <c r="D67" s="157" t="s">
        <v>462</v>
      </c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45" x14ac:dyDescent="0.25">
      <c r="A70" s="107" t="s">
        <v>171</v>
      </c>
      <c r="B70" s="170">
        <v>1</v>
      </c>
      <c r="C70" s="218" t="str">
        <f>IF(B70=0, -5, "0")</f>
        <v>0</v>
      </c>
      <c r="D70" s="152" t="s">
        <v>456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ht="45" x14ac:dyDescent="0.25">
      <c r="A74" s="169" t="s">
        <v>188</v>
      </c>
      <c r="B74" s="170">
        <v>0</v>
      </c>
      <c r="C74" s="171"/>
      <c r="D74" s="163" t="s">
        <v>483</v>
      </c>
      <c r="E74" s="152" t="s">
        <v>484</v>
      </c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3">
        <f>D81/(COUNT(B58:C80)*2)</f>
        <v>0.84210526315789469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0</v>
      </c>
      <c r="C86" s="170"/>
      <c r="D86" s="156" t="s">
        <v>464</v>
      </c>
      <c r="E86" s="129" t="s">
        <v>416</v>
      </c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1</v>
      </c>
      <c r="C90" s="170"/>
      <c r="D90" s="156" t="s">
        <v>465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61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46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0.69696969696969702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42888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42888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 t="s">
        <v>34</v>
      </c>
      <c r="C155" s="170"/>
      <c r="D155" s="168"/>
      <c r="E155" s="147"/>
      <c r="F155" s="147"/>
    </row>
    <row r="156" spans="1:6" x14ac:dyDescent="0.25">
      <c r="A156" s="23" t="s">
        <v>297</v>
      </c>
      <c r="B156" s="170" t="s">
        <v>34</v>
      </c>
      <c r="C156" s="170"/>
      <c r="D156" s="168"/>
      <c r="E156" s="147"/>
      <c r="F156" s="147"/>
    </row>
    <row r="157" spans="1:6" x14ac:dyDescent="0.25">
      <c r="A157" s="23" t="s">
        <v>69</v>
      </c>
      <c r="B157" s="170" t="s">
        <v>34</v>
      </c>
      <c r="C157" s="168"/>
      <c r="D157" s="168"/>
      <c r="E157" s="147"/>
      <c r="F157" s="147"/>
    </row>
    <row r="158" spans="1:6" x14ac:dyDescent="0.25">
      <c r="A158" s="33" t="s">
        <v>136</v>
      </c>
      <c r="B158" s="170" t="s">
        <v>34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 t="s">
        <v>34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 t="s">
        <v>34</v>
      </c>
      <c r="C161" s="138"/>
      <c r="D161" s="168"/>
      <c r="E161" s="147"/>
      <c r="F161" s="147"/>
    </row>
    <row r="162" spans="1:6" x14ac:dyDescent="0.25">
      <c r="A162" s="23" t="s">
        <v>27</v>
      </c>
      <c r="B162" s="170" t="s">
        <v>34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 t="s">
        <v>34</v>
      </c>
      <c r="C167" s="170"/>
      <c r="D167" s="143"/>
      <c r="E167" s="147"/>
      <c r="F167" s="147"/>
    </row>
    <row r="168" spans="1:6" x14ac:dyDescent="0.25">
      <c r="A168" s="18" t="s">
        <v>102</v>
      </c>
      <c r="B168" s="170" t="s">
        <v>34</v>
      </c>
      <c r="C168" s="170"/>
      <c r="D168" s="143"/>
      <c r="E168" s="147"/>
      <c r="F168" s="147"/>
    </row>
    <row r="169" spans="1:6" x14ac:dyDescent="0.25">
      <c r="A169" s="18" t="s">
        <v>135</v>
      </c>
      <c r="B169" s="170" t="s">
        <v>34</v>
      </c>
      <c r="C169" s="170"/>
      <c r="D169" s="143"/>
      <c r="E169" s="147"/>
      <c r="F169" s="147"/>
    </row>
    <row r="170" spans="1:6" x14ac:dyDescent="0.25">
      <c r="A170" s="18" t="s">
        <v>64</v>
      </c>
      <c r="B170" s="170" t="s">
        <v>34</v>
      </c>
      <c r="C170" s="170"/>
      <c r="D170" s="12"/>
      <c r="E170" s="147"/>
      <c r="F170" s="147"/>
    </row>
    <row r="171" spans="1:6" x14ac:dyDescent="0.25">
      <c r="A171" s="18" t="s">
        <v>279</v>
      </c>
      <c r="B171" s="170" t="s">
        <v>34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 t="s">
        <v>34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 t="s">
        <v>34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 t="s">
        <v>34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 t="s">
        <v>34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 t="s">
        <v>34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 t="s">
        <v>34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 t="s">
        <v>34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 t="s">
        <v>34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42888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42888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42888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ht="30" x14ac:dyDescent="0.25">
      <c r="A307" s="169" t="s">
        <v>373</v>
      </c>
      <c r="B307" s="171">
        <v>0</v>
      </c>
      <c r="C307" s="170"/>
      <c r="D307" s="129" t="s">
        <v>477</v>
      </c>
      <c r="E307" s="129" t="s">
        <v>416</v>
      </c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62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42888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1</v>
      </c>
      <c r="C340" s="170"/>
      <c r="D340" s="168" t="s">
        <v>469</v>
      </c>
      <c r="E340" s="147"/>
      <c r="F340" s="147"/>
    </row>
    <row r="341" spans="1:6" ht="60" x14ac:dyDescent="0.35">
      <c r="A341" s="76" t="s">
        <v>7</v>
      </c>
      <c r="B341" s="170">
        <v>0</v>
      </c>
      <c r="C341" s="217">
        <f>IF(B341=0, -5, "0")</f>
        <v>-5</v>
      </c>
      <c r="D341" s="129" t="s">
        <v>480</v>
      </c>
      <c r="E341" s="129" t="s">
        <v>478</v>
      </c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2</v>
      </c>
    </row>
    <row r="347" spans="1:6" x14ac:dyDescent="0.25">
      <c r="A347" s="19" t="s">
        <v>37</v>
      </c>
      <c r="B347" s="20"/>
      <c r="C347" s="21"/>
      <c r="D347" s="63">
        <f>D346/(COUNT(B340:C344)*2)</f>
        <v>0.16666666666666666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0.66666666666666663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42888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60" x14ac:dyDescent="0.35">
      <c r="A369" s="76" t="s">
        <v>59</v>
      </c>
      <c r="B369" s="171">
        <v>0</v>
      </c>
      <c r="C369" s="217">
        <f>IF(B369=0, -5, "0")</f>
        <v>-5</v>
      </c>
      <c r="D369" s="129" t="s">
        <v>479</v>
      </c>
      <c r="E369" s="129" t="s">
        <v>478</v>
      </c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4">
        <f>D379/(COUNT(B367:C378)*2)</f>
        <v>0.65384615384615385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45" x14ac:dyDescent="0.25">
      <c r="A398" s="109" t="s">
        <v>287</v>
      </c>
      <c r="B398" s="171">
        <v>2</v>
      </c>
      <c r="C398" s="154"/>
      <c r="D398" s="261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55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0.859375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42888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 t="s">
        <v>34</v>
      </c>
      <c r="C408" s="170"/>
      <c r="D408" s="168"/>
      <c r="E408" s="147"/>
      <c r="F408" s="147"/>
    </row>
    <row r="409" spans="1:6" x14ac:dyDescent="0.25">
      <c r="A409" s="22" t="s">
        <v>6</v>
      </c>
      <c r="B409" s="170" t="s">
        <v>34</v>
      </c>
      <c r="C409" s="170"/>
      <c r="D409" s="168"/>
      <c r="E409" s="147"/>
      <c r="F409" s="147"/>
    </row>
    <row r="410" spans="1:6" x14ac:dyDescent="0.25">
      <c r="A410" s="32" t="s">
        <v>20</v>
      </c>
      <c r="B410" s="170" t="s">
        <v>34</v>
      </c>
      <c r="C410" s="170"/>
      <c r="D410" s="149"/>
      <c r="E410" s="147"/>
      <c r="F410" s="147"/>
    </row>
    <row r="411" spans="1:6" x14ac:dyDescent="0.25">
      <c r="A411" s="22" t="s">
        <v>126</v>
      </c>
      <c r="B411" s="170" t="s">
        <v>34</v>
      </c>
      <c r="C411" s="170"/>
      <c r="D411" s="168"/>
      <c r="E411" s="147"/>
      <c r="F411" s="147"/>
    </row>
    <row r="412" spans="1:6" x14ac:dyDescent="0.25">
      <c r="A412" s="32" t="s">
        <v>194</v>
      </c>
      <c r="B412" s="170" t="s">
        <v>34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 t="s">
        <v>34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 t="s">
        <v>34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 t="s">
        <v>34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 t="s">
        <v>34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 t="s">
        <v>34</v>
      </c>
      <c r="C424" s="170"/>
      <c r="D424" s="168"/>
      <c r="E424" s="147"/>
      <c r="F424" s="147"/>
    </row>
    <row r="425" spans="1:6" x14ac:dyDescent="0.25">
      <c r="A425" s="18" t="s">
        <v>248</v>
      </c>
      <c r="B425" s="170" t="s">
        <v>34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42888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256" t="s">
        <v>488</v>
      </c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457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2</v>
      </c>
      <c r="C499" s="170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0.72727272727272729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237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0.85869565217391308</v>
      </c>
    </row>
  </sheetData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4" zoomScale="80" zoomScaleNormal="80" workbookViewId="0">
      <selection activeCell="F208" sqref="F20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5">
      <c r="A7" s="294" t="str">
        <f>'A1 Exploitation'!A8:F8</f>
        <v>Manouba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.75" x14ac:dyDescent="0.5">
      <c r="A8" s="38" t="s">
        <v>44</v>
      </c>
      <c r="B8" s="317" t="str">
        <f>'A2 Exploitation'!B9:F9</f>
        <v>Mme Sameh SLAIMI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'A2 Exploitation'!B10:F10</f>
        <v>Directeur magasin Mr. Chawki REZGUI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'A2 Exploitation'!B11:F11</f>
        <v>42888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07">
        <f>D198</f>
        <v>0.85245901639344257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10</v>
      </c>
    </row>
    <row r="23" spans="1:6" x14ac:dyDescent="0.3">
      <c r="A23" s="304" t="s">
        <v>342</v>
      </c>
      <c r="B23" s="305"/>
      <c r="C23" s="306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66" x14ac:dyDescent="0.35">
      <c r="A26" s="76" t="s">
        <v>107</v>
      </c>
      <c r="B26" s="221">
        <v>0</v>
      </c>
      <c r="C26" s="248">
        <f>IF(B26=0, -5, "0")</f>
        <v>-5</v>
      </c>
      <c r="D26" s="257" t="s">
        <v>474</v>
      </c>
      <c r="E26" s="222" t="s">
        <v>475</v>
      </c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5</v>
      </c>
    </row>
    <row r="33" spans="1:6" x14ac:dyDescent="0.3">
      <c r="A33" s="304" t="s">
        <v>342</v>
      </c>
      <c r="B33" s="305"/>
      <c r="C33" s="306"/>
      <c r="D33" s="65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458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12</v>
      </c>
    </row>
    <row r="52" spans="1:6" x14ac:dyDescent="0.3">
      <c r="A52" s="304" t="s">
        <v>342</v>
      </c>
      <c r="B52" s="305"/>
      <c r="C52" s="306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3" x14ac:dyDescent="0.3">
      <c r="A61" s="41" t="s">
        <v>340</v>
      </c>
      <c r="B61" s="221">
        <v>1</v>
      </c>
      <c r="C61" s="221"/>
      <c r="D61" s="257" t="s">
        <v>476</v>
      </c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13</v>
      </c>
    </row>
    <row r="63" spans="1:6" x14ac:dyDescent="0.3">
      <c r="A63" s="304" t="s">
        <v>342</v>
      </c>
      <c r="B63" s="305"/>
      <c r="C63" s="306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5">
      <c r="A74" s="89" t="s">
        <v>215</v>
      </c>
      <c r="B74" s="227">
        <v>2</v>
      </c>
      <c r="C74" s="248" t="str">
        <f>IF(B74=0, -5, "0")</f>
        <v>0</v>
      </c>
      <c r="D74" s="257" t="s">
        <v>459</v>
      </c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85.7" customHeight="1" x14ac:dyDescent="0.3">
      <c r="A78" s="41" t="s">
        <v>198</v>
      </c>
      <c r="B78" s="227">
        <v>0</v>
      </c>
      <c r="C78" s="221"/>
      <c r="D78" s="257" t="s">
        <v>482</v>
      </c>
      <c r="E78" s="257" t="s">
        <v>467</v>
      </c>
      <c r="F78" s="221"/>
    </row>
    <row r="79" spans="1:6" ht="99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460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3" x14ac:dyDescent="0.35">
      <c r="A81" s="88" t="s">
        <v>344</v>
      </c>
      <c r="B81" s="227">
        <v>2</v>
      </c>
      <c r="C81" s="248" t="str">
        <f>IF(B81=0, -5, "0")</f>
        <v>0</v>
      </c>
      <c r="D81" s="259" t="s">
        <v>486</v>
      </c>
      <c r="E81" s="236"/>
      <c r="F81" s="221"/>
    </row>
    <row r="82" spans="1:6" ht="49.5" x14ac:dyDescent="0.3">
      <c r="A82" s="41" t="s">
        <v>94</v>
      </c>
      <c r="B82" s="227">
        <v>0</v>
      </c>
      <c r="C82" s="221"/>
      <c r="D82" s="259" t="s">
        <v>466</v>
      </c>
      <c r="E82" s="235" t="s">
        <v>487</v>
      </c>
      <c r="F82" s="221"/>
    </row>
    <row r="83" spans="1:6" x14ac:dyDescent="0.3">
      <c r="A83" s="304" t="s">
        <v>38</v>
      </c>
      <c r="B83" s="305"/>
      <c r="C83" s="306"/>
      <c r="D83" s="214">
        <f>SUM(B66:C82)</f>
        <v>22</v>
      </c>
    </row>
    <row r="84" spans="1:6" x14ac:dyDescent="0.3">
      <c r="A84" s="304" t="s">
        <v>342</v>
      </c>
      <c r="B84" s="305"/>
      <c r="C84" s="306"/>
      <c r="D84" s="65">
        <f>D83/(COUNT(B66:C82)*2)</f>
        <v>0.84615384615384615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" x14ac:dyDescent="0.35">
      <c r="A155" s="76" t="s">
        <v>354</v>
      </c>
      <c r="B155" s="221">
        <v>1</v>
      </c>
      <c r="C155" s="248" t="str">
        <f>IF(B155=0, -5, "0")</f>
        <v>0</v>
      </c>
      <c r="D155" s="257" t="s">
        <v>481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15</v>
      </c>
    </row>
    <row r="161" spans="1:6" x14ac:dyDescent="0.3">
      <c r="A161" s="304" t="s">
        <v>342</v>
      </c>
      <c r="B161" s="305"/>
      <c r="C161" s="306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57" t="s">
        <v>444</v>
      </c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7</v>
      </c>
    </row>
    <row r="169" spans="1:6" x14ac:dyDescent="0.3">
      <c r="A169" s="304" t="s">
        <v>342</v>
      </c>
      <c r="B169" s="305"/>
      <c r="C169" s="30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ht="33" x14ac:dyDescent="0.3">
      <c r="A172" s="48" t="s">
        <v>202</v>
      </c>
      <c r="B172" s="221">
        <v>1</v>
      </c>
      <c r="C172" s="221"/>
      <c r="D172" s="257" t="s">
        <v>463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7</v>
      </c>
    </row>
    <row r="177" spans="1:6" x14ac:dyDescent="0.3">
      <c r="A177" s="304" t="s">
        <v>342</v>
      </c>
      <c r="B177" s="305"/>
      <c r="C177" s="306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x14ac:dyDescent="0.3">
      <c r="A180" s="87" t="s">
        <v>364</v>
      </c>
      <c r="B180" s="221">
        <v>1</v>
      </c>
      <c r="C180" s="221"/>
      <c r="D180" s="222" t="s">
        <v>489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9</v>
      </c>
    </row>
    <row r="186" spans="1:6" x14ac:dyDescent="0.3">
      <c r="A186" s="304" t="s">
        <v>342</v>
      </c>
      <c r="B186" s="305"/>
      <c r="C186" s="306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4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0.85245901639344257</v>
      </c>
    </row>
  </sheetData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zoomScale="70" zoomScaleNormal="70" zoomScaleSheetLayoutView="70" workbookViewId="0">
      <selection activeCell="A26" sqref="A26:F26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4.140625" style="167" customWidth="1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5">
      <c r="A8" s="294" t="str">
        <f>'Page de garde'!D18</f>
        <v>Manouba</v>
      </c>
      <c r="B8" s="294"/>
      <c r="C8" s="294"/>
      <c r="D8" s="294"/>
      <c r="E8" s="294"/>
      <c r="F8" s="294"/>
      <c r="G8" s="216"/>
      <c r="H8" s="216"/>
      <c r="I8" s="213"/>
    </row>
    <row r="9" spans="1:9" ht="24.75" customHeight="1" x14ac:dyDescent="0.5">
      <c r="A9" s="38" t="s">
        <v>44</v>
      </c>
      <c r="B9" s="295" t="s">
        <v>455</v>
      </c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 t="s">
        <v>419</v>
      </c>
      <c r="C10" s="296"/>
      <c r="D10" s="296"/>
      <c r="E10" s="296"/>
      <c r="F10" s="296"/>
      <c r="G10" s="216"/>
      <c r="H10" s="216"/>
      <c r="I10" s="213"/>
    </row>
    <row r="11" spans="1:9" ht="24.75" x14ac:dyDescent="0.5">
      <c r="A11" s="38" t="s">
        <v>45</v>
      </c>
      <c r="B11" s="291">
        <v>42998</v>
      </c>
      <c r="C11" s="291"/>
      <c r="D11" s="291"/>
      <c r="E11" s="291"/>
      <c r="F11" s="291"/>
      <c r="G11" s="216"/>
      <c r="H11" s="216"/>
      <c r="I11" s="213"/>
    </row>
    <row r="12" spans="1:9" ht="24.75" x14ac:dyDescent="0.5">
      <c r="A12" s="38" t="s">
        <v>514</v>
      </c>
      <c r="B12" s="297">
        <f>D505</f>
        <v>0.97388059701492535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75"/>
      <c r="E13" s="275"/>
      <c r="F13" s="275"/>
      <c r="G13" s="275"/>
      <c r="H13" s="275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42998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 t="s">
        <v>493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63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42998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0</v>
      </c>
      <c r="C90" s="170"/>
      <c r="D90" s="156" t="s">
        <v>508</v>
      </c>
      <c r="E90" s="256" t="s">
        <v>509</v>
      </c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69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62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0.96875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42998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42998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 t="s">
        <v>34</v>
      </c>
      <c r="C155" s="170"/>
      <c r="D155" s="168"/>
      <c r="E155" s="147"/>
      <c r="F155" s="147"/>
    </row>
    <row r="156" spans="1:6" x14ac:dyDescent="0.25">
      <c r="A156" s="23" t="s">
        <v>297</v>
      </c>
      <c r="B156" s="170" t="s">
        <v>34</v>
      </c>
      <c r="C156" s="170"/>
      <c r="D156" s="168"/>
      <c r="E156" s="147"/>
      <c r="F156" s="147"/>
    </row>
    <row r="157" spans="1:6" x14ac:dyDescent="0.25">
      <c r="A157" s="23" t="s">
        <v>69</v>
      </c>
      <c r="B157" s="170" t="s">
        <v>34</v>
      </c>
      <c r="C157" s="168"/>
      <c r="D157" s="168"/>
      <c r="E157" s="147"/>
      <c r="F157" s="147"/>
    </row>
    <row r="158" spans="1:6" x14ac:dyDescent="0.25">
      <c r="A158" s="33" t="s">
        <v>136</v>
      </c>
      <c r="B158" s="170" t="s">
        <v>34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 t="s">
        <v>34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 t="s">
        <v>34</v>
      </c>
      <c r="C161" s="138"/>
      <c r="D161" s="168"/>
      <c r="E161" s="147"/>
      <c r="F161" s="147"/>
    </row>
    <row r="162" spans="1:6" x14ac:dyDescent="0.25">
      <c r="A162" s="23" t="s">
        <v>27</v>
      </c>
      <c r="B162" s="170" t="s">
        <v>34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 t="s">
        <v>34</v>
      </c>
      <c r="C167" s="170"/>
      <c r="D167" s="143"/>
      <c r="E167" s="147"/>
      <c r="F167" s="147"/>
    </row>
    <row r="168" spans="1:6" x14ac:dyDescent="0.25">
      <c r="A168" s="18" t="s">
        <v>102</v>
      </c>
      <c r="B168" s="170" t="s">
        <v>34</v>
      </c>
      <c r="C168" s="170"/>
      <c r="D168" s="143"/>
      <c r="E168" s="147"/>
      <c r="F168" s="147"/>
    </row>
    <row r="169" spans="1:6" x14ac:dyDescent="0.25">
      <c r="A169" s="18" t="s">
        <v>135</v>
      </c>
      <c r="B169" s="170" t="s">
        <v>34</v>
      </c>
      <c r="C169" s="170"/>
      <c r="D169" s="143"/>
      <c r="E169" s="147"/>
      <c r="F169" s="147"/>
    </row>
    <row r="170" spans="1:6" x14ac:dyDescent="0.25">
      <c r="A170" s="18" t="s">
        <v>64</v>
      </c>
      <c r="B170" s="170" t="s">
        <v>34</v>
      </c>
      <c r="C170" s="170"/>
      <c r="D170" s="12"/>
      <c r="E170" s="147"/>
      <c r="F170" s="147"/>
    </row>
    <row r="171" spans="1:6" x14ac:dyDescent="0.25">
      <c r="A171" s="18" t="s">
        <v>279</v>
      </c>
      <c r="B171" s="170" t="s">
        <v>34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 t="s">
        <v>34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 t="s">
        <v>34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 t="s">
        <v>34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 t="s">
        <v>34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 t="s">
        <v>34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 t="s">
        <v>34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 t="s">
        <v>34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 t="s">
        <v>34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42998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42998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42998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263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42998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30" x14ac:dyDescent="0.35">
      <c r="A330" s="76" t="s">
        <v>22</v>
      </c>
      <c r="B330" s="170">
        <v>1</v>
      </c>
      <c r="C330" s="217" t="str">
        <f>IF(B330=0, -5, "0")</f>
        <v>0</v>
      </c>
      <c r="D330" s="129" t="s">
        <v>513</v>
      </c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17</v>
      </c>
    </row>
    <row r="337" spans="1:6" x14ac:dyDescent="0.25">
      <c r="A337" s="19" t="s">
        <v>37</v>
      </c>
      <c r="B337" s="20"/>
      <c r="C337" s="21"/>
      <c r="D337" s="63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ht="30" x14ac:dyDescent="0.25">
      <c r="A340" s="169" t="s">
        <v>110</v>
      </c>
      <c r="B340" s="170">
        <v>1</v>
      </c>
      <c r="C340" s="170"/>
      <c r="D340" s="168" t="s">
        <v>510</v>
      </c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42998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ht="45" x14ac:dyDescent="0.25">
      <c r="A362" s="23" t="s">
        <v>27</v>
      </c>
      <c r="B362" s="170">
        <v>1</v>
      </c>
      <c r="C362" s="170"/>
      <c r="D362" s="10" t="s">
        <v>507</v>
      </c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15</v>
      </c>
    </row>
    <row r="364" spans="1:6" x14ac:dyDescent="0.25">
      <c r="A364" s="19" t="s">
        <v>37</v>
      </c>
      <c r="B364" s="20"/>
      <c r="C364" s="21"/>
      <c r="D364" s="63">
        <f>D363/(COUNT(B355:C362)*2)</f>
        <v>0.9375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69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42998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 t="s">
        <v>34</v>
      </c>
      <c r="C408" s="170"/>
      <c r="D408" s="168"/>
      <c r="E408" s="147"/>
      <c r="F408" s="147"/>
    </row>
    <row r="409" spans="1:6" x14ac:dyDescent="0.25">
      <c r="A409" s="22" t="s">
        <v>6</v>
      </c>
      <c r="B409" s="170" t="s">
        <v>34</v>
      </c>
      <c r="C409" s="170"/>
      <c r="D409" s="168"/>
      <c r="E409" s="147"/>
      <c r="F409" s="147"/>
    </row>
    <row r="410" spans="1:6" x14ac:dyDescent="0.25">
      <c r="A410" s="32" t="s">
        <v>20</v>
      </c>
      <c r="B410" s="170" t="s">
        <v>34</v>
      </c>
      <c r="C410" s="170"/>
      <c r="D410" s="149"/>
      <c r="E410" s="147"/>
      <c r="F410" s="147"/>
    </row>
    <row r="411" spans="1:6" x14ac:dyDescent="0.25">
      <c r="A411" s="22" t="s">
        <v>126</v>
      </c>
      <c r="B411" s="170" t="s">
        <v>34</v>
      </c>
      <c r="C411" s="170"/>
      <c r="D411" s="168"/>
      <c r="E411" s="147"/>
      <c r="F411" s="147"/>
    </row>
    <row r="412" spans="1:6" x14ac:dyDescent="0.25">
      <c r="A412" s="32" t="s">
        <v>194</v>
      </c>
      <c r="B412" s="170" t="s">
        <v>34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 t="s">
        <v>34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 t="s">
        <v>34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 t="s">
        <v>34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 t="s">
        <v>34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 t="s">
        <v>34</v>
      </c>
      <c r="C424" s="170"/>
      <c r="D424" s="168"/>
      <c r="E424" s="147"/>
      <c r="F424" s="147"/>
    </row>
    <row r="425" spans="1:6" x14ac:dyDescent="0.25">
      <c r="A425" s="18" t="s">
        <v>248</v>
      </c>
      <c r="B425" s="170" t="s">
        <v>34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42998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 t="s">
        <v>34</v>
      </c>
      <c r="C446" s="170"/>
      <c r="D446" s="168" t="s">
        <v>490</v>
      </c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63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2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ht="45" x14ac:dyDescent="0.25">
      <c r="A456" s="22" t="s">
        <v>15</v>
      </c>
      <c r="B456" s="170">
        <v>0</v>
      </c>
      <c r="C456" s="170"/>
      <c r="D456" s="271" t="s">
        <v>491</v>
      </c>
      <c r="E456" s="129" t="s">
        <v>492</v>
      </c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9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3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 t="s">
        <v>493</v>
      </c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70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263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261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0.97388059701492535</v>
      </c>
    </row>
  </sheetData>
  <mergeCells count="54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6" orientation="portrait" r:id="rId1"/>
  <rowBreaks count="5" manualBreakCount="5">
    <brk id="82" max="5" man="1"/>
    <brk id="111" max="5" man="1"/>
    <brk id="150" max="16383" man="1"/>
    <brk id="231" max="5" man="1"/>
    <brk id="304" max="5" man="1"/>
  </rowBreaks>
  <colBreaks count="1" manualBreakCount="1">
    <brk id="6" max="504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70" zoomScaleNormal="70" workbookViewId="0">
      <selection activeCell="D19" sqref="D1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5">
      <c r="A7" s="294" t="str">
        <f>'A1 Exploitation'!A8:F8</f>
        <v>Manouba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.75" x14ac:dyDescent="0.5">
      <c r="A8" s="38" t="s">
        <v>44</v>
      </c>
      <c r="B8" s="317" t="str">
        <f>'A3 Exploitation'!B9:F9</f>
        <v>Mme Sameh SLAIMI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'A3 Exploitation'!B10:F10</f>
        <v>Directeur magasin Mr. Chawki REZGUI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v>42998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07">
        <f>D198</f>
        <v>0.83333333333333337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2</v>
      </c>
      <c r="C17" s="221"/>
      <c r="D17" s="222" t="s">
        <v>493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1</v>
      </c>
      <c r="C19" s="221"/>
      <c r="D19" s="222" t="s">
        <v>494</v>
      </c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9</v>
      </c>
    </row>
    <row r="23" spans="1:6" x14ac:dyDescent="0.3">
      <c r="A23" s="304" t="s">
        <v>342</v>
      </c>
      <c r="B23" s="305"/>
      <c r="C23" s="306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66.75" x14ac:dyDescent="0.35">
      <c r="A26" s="76" t="s">
        <v>107</v>
      </c>
      <c r="B26" s="221">
        <v>0</v>
      </c>
      <c r="C26" s="248">
        <f>IF(B26=0, -5, "0")</f>
        <v>-5</v>
      </c>
      <c r="D26" s="222" t="s">
        <v>474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49.5" x14ac:dyDescent="0.3">
      <c r="A28" s="41" t="s">
        <v>327</v>
      </c>
      <c r="B28" s="221">
        <v>2</v>
      </c>
      <c r="C28" s="221"/>
      <c r="D28" s="222" t="s">
        <v>495</v>
      </c>
      <c r="E28" s="221"/>
      <c r="F28" s="221"/>
    </row>
    <row r="29" spans="1:6" x14ac:dyDescent="0.3">
      <c r="A29" s="41" t="s">
        <v>335</v>
      </c>
      <c r="B29" s="221">
        <v>1</v>
      </c>
      <c r="C29" s="221"/>
      <c r="D29" s="225" t="s">
        <v>496</v>
      </c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4</v>
      </c>
    </row>
    <row r="33" spans="1:7" x14ac:dyDescent="0.3">
      <c r="A33" s="304" t="s">
        <v>342</v>
      </c>
      <c r="B33" s="305"/>
      <c r="C33" s="306"/>
      <c r="D33" s="65">
        <f>D32/(COUNT(B26:C31)*2)</f>
        <v>0.2857142857142857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 t="s">
        <v>34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 t="s">
        <v>34</v>
      </c>
      <c r="C40" s="41"/>
      <c r="D40" s="62"/>
      <c r="E40" s="41"/>
      <c r="F40" s="41"/>
    </row>
    <row r="41" spans="1:7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7" s="50" customFormat="1" x14ac:dyDescent="0.3">
      <c r="A42" s="304" t="s">
        <v>342</v>
      </c>
      <c r="B42" s="305"/>
      <c r="C42" s="306"/>
      <c r="D42" s="65" t="e">
        <f>D41/(COUNT(B36:C40)*2)</f>
        <v>#DIV/0!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9" t="s">
        <v>21</v>
      </c>
      <c r="B44" s="320"/>
      <c r="C44" s="320"/>
      <c r="D44" s="320"/>
      <c r="E44" s="320"/>
      <c r="F44" s="320"/>
    </row>
    <row r="45" spans="1:7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7" ht="33" x14ac:dyDescent="0.3">
      <c r="A47" s="41" t="s">
        <v>262</v>
      </c>
      <c r="B47" s="221">
        <v>1</v>
      </c>
      <c r="C47" s="221"/>
      <c r="D47" s="222" t="s">
        <v>497</v>
      </c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511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11</v>
      </c>
    </row>
    <row r="52" spans="1:6" x14ac:dyDescent="0.3">
      <c r="A52" s="304" t="s">
        <v>342</v>
      </c>
      <c r="B52" s="305"/>
      <c r="C52" s="306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72" t="s">
        <v>498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0.75" x14ac:dyDescent="0.3">
      <c r="A58" s="51" t="s">
        <v>101</v>
      </c>
      <c r="B58" s="221">
        <v>1</v>
      </c>
      <c r="C58" s="221"/>
      <c r="D58" s="225" t="s">
        <v>499</v>
      </c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500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12</v>
      </c>
    </row>
    <row r="63" spans="1:6" x14ac:dyDescent="0.3">
      <c r="A63" s="304" t="s">
        <v>342</v>
      </c>
      <c r="B63" s="305"/>
      <c r="C63" s="306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50.25" x14ac:dyDescent="0.35">
      <c r="A74" s="89" t="s">
        <v>215</v>
      </c>
      <c r="B74" s="227">
        <v>2</v>
      </c>
      <c r="C74" s="248" t="str">
        <f>IF(B74=0, -5, "0")</f>
        <v>0</v>
      </c>
      <c r="D74" s="222" t="s">
        <v>501</v>
      </c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30.75" x14ac:dyDescent="0.3">
      <c r="A78" s="41" t="s">
        <v>198</v>
      </c>
      <c r="B78" s="227">
        <v>1</v>
      </c>
      <c r="C78" s="221"/>
      <c r="D78" s="234" t="s">
        <v>503</v>
      </c>
      <c r="E78" s="274" t="s">
        <v>504</v>
      </c>
      <c r="F78" s="221"/>
    </row>
    <row r="79" spans="1:6" ht="36" x14ac:dyDescent="0.35">
      <c r="A79" s="83" t="s">
        <v>184</v>
      </c>
      <c r="B79" s="227">
        <v>2</v>
      </c>
      <c r="C79" s="273" t="str">
        <f>IF(B79=0, -5, "0")</f>
        <v>0</v>
      </c>
      <c r="D79" s="222" t="s">
        <v>502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1</v>
      </c>
      <c r="C82" s="221"/>
      <c r="D82" s="234" t="s">
        <v>505</v>
      </c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24</v>
      </c>
    </row>
    <row r="84" spans="1:6" x14ac:dyDescent="0.3">
      <c r="A84" s="304" t="s">
        <v>342</v>
      </c>
      <c r="B84" s="305"/>
      <c r="C84" s="306"/>
      <c r="D84" s="65">
        <f>D83/(COUNT(B66:C82)*2)</f>
        <v>0.92307692307692313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 t="s">
        <v>34</v>
      </c>
      <c r="C158" s="221"/>
      <c r="D158" s="224" t="s">
        <v>490</v>
      </c>
      <c r="E158" s="221"/>
      <c r="F158" s="221"/>
    </row>
    <row r="159" spans="1:6" ht="45" x14ac:dyDescent="0.3">
      <c r="A159" s="196" t="s">
        <v>181</v>
      </c>
      <c r="B159" s="221">
        <v>0</v>
      </c>
      <c r="C159" s="221"/>
      <c r="D159" s="274" t="s">
        <v>506</v>
      </c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12</v>
      </c>
    </row>
    <row r="161" spans="1:6" x14ac:dyDescent="0.3">
      <c r="A161" s="304" t="s">
        <v>342</v>
      </c>
      <c r="B161" s="305"/>
      <c r="C161" s="306"/>
      <c r="D161" s="65">
        <f>D160/(COUNT(B152:C159)*2)</f>
        <v>0.8571428571428571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8</v>
      </c>
    </row>
    <row r="169" spans="1:6" x14ac:dyDescent="0.3">
      <c r="A169" s="304" t="s">
        <v>342</v>
      </c>
      <c r="B169" s="305"/>
      <c r="C169" s="306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8</v>
      </c>
    </row>
    <row r="177" spans="1:6" x14ac:dyDescent="0.3">
      <c r="A177" s="304" t="s">
        <v>342</v>
      </c>
      <c r="B177" s="305"/>
      <c r="C177" s="306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ht="49.5" x14ac:dyDescent="0.3">
      <c r="A180" s="87" t="s">
        <v>364</v>
      </c>
      <c r="B180" s="221">
        <v>0</v>
      </c>
      <c r="C180" s="221"/>
      <c r="D180" s="257" t="s">
        <v>489</v>
      </c>
      <c r="E180" s="257" t="s">
        <v>512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8</v>
      </c>
    </row>
    <row r="186" spans="1:6" x14ac:dyDescent="0.3">
      <c r="A186" s="304" t="s">
        <v>342</v>
      </c>
      <c r="B186" s="305"/>
      <c r="C186" s="306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5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4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100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0.83333333333333337</v>
      </c>
    </row>
  </sheetData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349" zoomScale="87" zoomScaleNormal="87" workbookViewId="0">
      <selection activeCell="B499" sqref="B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5">
      <c r="A8" s="294" t="str">
        <f>'Page de garde'!D18</f>
        <v>Manouba</v>
      </c>
      <c r="B8" s="294"/>
      <c r="C8" s="294"/>
      <c r="D8" s="294"/>
      <c r="E8" s="294"/>
      <c r="F8" s="294"/>
      <c r="G8" s="216"/>
      <c r="H8" s="216"/>
      <c r="I8" s="213"/>
    </row>
    <row r="9" spans="1:9" ht="24.75" x14ac:dyDescent="0.5">
      <c r="A9" s="38" t="s">
        <v>44</v>
      </c>
      <c r="B9" s="295" t="s">
        <v>515</v>
      </c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 t="s">
        <v>516</v>
      </c>
      <c r="C10" s="296"/>
      <c r="D10" s="296"/>
      <c r="E10" s="296"/>
      <c r="F10" s="296"/>
      <c r="G10" s="216"/>
      <c r="H10" s="216"/>
      <c r="I10" s="213"/>
    </row>
    <row r="11" spans="1:9" ht="24.75" x14ac:dyDescent="0.5">
      <c r="A11" s="38" t="s">
        <v>45</v>
      </c>
      <c r="B11" s="291">
        <v>43076</v>
      </c>
      <c r="C11" s="291"/>
      <c r="D11" s="291"/>
      <c r="E11" s="291"/>
      <c r="F11" s="291"/>
      <c r="G11" s="216"/>
      <c r="H11" s="216"/>
      <c r="I11" s="213"/>
    </row>
    <row r="12" spans="1:9" ht="24.75" x14ac:dyDescent="0.5">
      <c r="A12" s="38" t="s">
        <v>276</v>
      </c>
      <c r="B12" s="297">
        <f>D505</f>
        <v>0.90441176470588236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43076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1</v>
      </c>
      <c r="C32" s="170"/>
      <c r="D32" s="156" t="s">
        <v>517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23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0.95833333333333337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43076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45" x14ac:dyDescent="0.25">
      <c r="A64" s="108" t="s">
        <v>272</v>
      </c>
      <c r="B64" s="170">
        <v>1</v>
      </c>
      <c r="C64" s="217" t="str">
        <f>IF(B64=0, -5, "0")</f>
        <v>0</v>
      </c>
      <c r="D64" s="168" t="s">
        <v>522</v>
      </c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ht="45" x14ac:dyDescent="0.25">
      <c r="A73" s="169" t="s">
        <v>172</v>
      </c>
      <c r="B73" s="170">
        <v>2</v>
      </c>
      <c r="C73" s="171"/>
      <c r="D73" s="156" t="s">
        <v>521</v>
      </c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1</v>
      </c>
      <c r="C78" s="170"/>
      <c r="D78" s="157" t="s">
        <v>518</v>
      </c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3">
        <f>D81/(COUNT(B58:C80)*2)</f>
        <v>0.94444444444444442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31.5" x14ac:dyDescent="0.35">
      <c r="A87" s="76" t="s">
        <v>59</v>
      </c>
      <c r="B87" s="170">
        <v>0</v>
      </c>
      <c r="C87" s="217">
        <f>IF(B87=0, -5, "0")</f>
        <v>-5</v>
      </c>
      <c r="D87" s="157" t="s">
        <v>519</v>
      </c>
      <c r="E87" s="173" t="s">
        <v>526</v>
      </c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165" x14ac:dyDescent="0.25">
      <c r="A90" s="169" t="s">
        <v>293</v>
      </c>
      <c r="B90" s="170">
        <v>1</v>
      </c>
      <c r="C90" s="170"/>
      <c r="D90" s="156" t="s">
        <v>520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4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6</v>
      </c>
    </row>
    <row r="94" spans="1:6" x14ac:dyDescent="0.25">
      <c r="A94" s="19" t="s">
        <v>37</v>
      </c>
      <c r="B94" s="20"/>
      <c r="C94" s="21"/>
      <c r="D94" s="63">
        <f>D93/(COUNT(B85:C91)*2)</f>
        <v>0.375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54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0.81818181818181823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43076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0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43076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 t="s">
        <v>34</v>
      </c>
      <c r="C155" s="170"/>
      <c r="D155" s="168"/>
      <c r="E155" s="147"/>
      <c r="F155" s="147"/>
    </row>
    <row r="156" spans="1:6" x14ac:dyDescent="0.25">
      <c r="A156" s="23" t="s">
        <v>297</v>
      </c>
      <c r="B156" s="170" t="s">
        <v>34</v>
      </c>
      <c r="C156" s="170"/>
      <c r="D156" s="168"/>
      <c r="E156" s="147"/>
      <c r="F156" s="147"/>
    </row>
    <row r="157" spans="1:6" x14ac:dyDescent="0.25">
      <c r="A157" s="23" t="s">
        <v>69</v>
      </c>
      <c r="B157" s="170" t="s">
        <v>34</v>
      </c>
      <c r="C157" s="168"/>
      <c r="D157" s="168"/>
      <c r="E157" s="147"/>
      <c r="F157" s="147"/>
    </row>
    <row r="158" spans="1:6" x14ac:dyDescent="0.25">
      <c r="A158" s="33" t="s">
        <v>136</v>
      </c>
      <c r="B158" s="170" t="s">
        <v>34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 t="s">
        <v>34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 t="s">
        <v>34</v>
      </c>
      <c r="C161" s="138"/>
      <c r="D161" s="168"/>
      <c r="E161" s="147"/>
      <c r="F161" s="147"/>
    </row>
    <row r="162" spans="1:6" x14ac:dyDescent="0.25">
      <c r="A162" s="23" t="s">
        <v>27</v>
      </c>
      <c r="B162" s="170" t="s">
        <v>34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 t="s">
        <v>34</v>
      </c>
      <c r="C167" s="170"/>
      <c r="D167" s="143"/>
      <c r="E167" s="147"/>
      <c r="F167" s="147"/>
    </row>
    <row r="168" spans="1:6" x14ac:dyDescent="0.25">
      <c r="A168" s="18" t="s">
        <v>102</v>
      </c>
      <c r="B168" s="170" t="s">
        <v>34</v>
      </c>
      <c r="C168" s="170"/>
      <c r="D168" s="143"/>
      <c r="E168" s="147"/>
      <c r="F168" s="147"/>
    </row>
    <row r="169" spans="1:6" x14ac:dyDescent="0.25">
      <c r="A169" s="18" t="s">
        <v>135</v>
      </c>
      <c r="B169" s="170" t="s">
        <v>34</v>
      </c>
      <c r="C169" s="170"/>
      <c r="D169" s="143"/>
      <c r="E169" s="147"/>
      <c r="F169" s="147"/>
    </row>
    <row r="170" spans="1:6" x14ac:dyDescent="0.25">
      <c r="A170" s="18" t="s">
        <v>64</v>
      </c>
      <c r="B170" s="170" t="s">
        <v>34</v>
      </c>
      <c r="C170" s="170"/>
      <c r="D170" s="12"/>
      <c r="E170" s="147"/>
      <c r="F170" s="147"/>
    </row>
    <row r="171" spans="1:6" x14ac:dyDescent="0.25">
      <c r="A171" s="18" t="s">
        <v>279</v>
      </c>
      <c r="B171" s="170" t="s">
        <v>34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 t="s">
        <v>34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 t="s">
        <v>34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 t="s">
        <v>34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 t="s">
        <v>34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 t="s">
        <v>34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 t="s">
        <v>34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 t="s">
        <v>34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 t="s">
        <v>34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43076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0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0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0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0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0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0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0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0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0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43076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0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0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0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0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0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0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0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0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0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0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0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0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0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0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0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0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0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0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43076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0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0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0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0">
        <v>2</v>
      </c>
      <c r="C309" s="217" t="str">
        <f>IF(B309=0, -5, "0")</f>
        <v>0</v>
      </c>
      <c r="D309" s="98"/>
      <c r="E309" s="147"/>
      <c r="F309" s="147"/>
    </row>
    <row r="310" spans="1:6" ht="60" x14ac:dyDescent="0.25">
      <c r="A310" s="169" t="s">
        <v>108</v>
      </c>
      <c r="B310" s="170">
        <v>2</v>
      </c>
      <c r="C310" s="170"/>
      <c r="D310" s="156" t="s">
        <v>532</v>
      </c>
      <c r="E310" s="168"/>
      <c r="F310" s="147"/>
    </row>
    <row r="311" spans="1:6" ht="18" x14ac:dyDescent="0.35">
      <c r="A311" s="76" t="s">
        <v>61</v>
      </c>
      <c r="B311" s="170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0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0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0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0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0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0" t="s">
        <v>34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43076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31.5" x14ac:dyDescent="0.35">
      <c r="A341" s="76" t="s">
        <v>7</v>
      </c>
      <c r="B341" s="170">
        <v>0</v>
      </c>
      <c r="C341" s="217">
        <f>IF(B341=0, -5, "0")</f>
        <v>-5</v>
      </c>
      <c r="D341" s="168" t="s">
        <v>525</v>
      </c>
      <c r="E341" s="173" t="s">
        <v>526</v>
      </c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76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3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21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43076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1</v>
      </c>
      <c r="C361" s="138"/>
      <c r="D361" s="10" t="s">
        <v>528</v>
      </c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15</v>
      </c>
    </row>
    <row r="364" spans="1:6" x14ac:dyDescent="0.25">
      <c r="A364" s="19" t="s">
        <v>37</v>
      </c>
      <c r="B364" s="20"/>
      <c r="C364" s="21"/>
      <c r="D364" s="63">
        <f>D363/(COUNT(B355:C362)*2)</f>
        <v>0.9375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0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0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0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0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0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0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0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0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0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0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0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0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0">
        <v>2</v>
      </c>
      <c r="C392" s="171"/>
      <c r="D392" s="152"/>
      <c r="E392" s="147"/>
      <c r="F392" s="147"/>
    </row>
    <row r="393" spans="1:16384" ht="45" x14ac:dyDescent="0.25">
      <c r="A393" s="169" t="s">
        <v>56</v>
      </c>
      <c r="B393" s="170">
        <v>0</v>
      </c>
      <c r="C393" s="170"/>
      <c r="D393" s="157" t="s">
        <v>529</v>
      </c>
      <c r="E393" s="157" t="s">
        <v>530</v>
      </c>
      <c r="F393" s="147"/>
    </row>
    <row r="394" spans="1:16384" x14ac:dyDescent="0.25">
      <c r="A394" s="24" t="s">
        <v>311</v>
      </c>
      <c r="B394" s="170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0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0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0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0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10</v>
      </c>
    </row>
    <row r="400" spans="1:16384" x14ac:dyDescent="0.25">
      <c r="A400" s="19" t="s">
        <v>37</v>
      </c>
      <c r="B400" s="20"/>
      <c r="C400" s="21"/>
      <c r="D400" s="63">
        <f>D399/(COUNT(B392:C397)*2)</f>
        <v>0.83333333333333337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59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0.95161290322580649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43076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 t="s">
        <v>34</v>
      </c>
      <c r="C408" s="170"/>
      <c r="D408" s="168"/>
      <c r="E408" s="147"/>
      <c r="F408" s="147"/>
    </row>
    <row r="409" spans="1:6" x14ac:dyDescent="0.25">
      <c r="A409" s="22" t="s">
        <v>6</v>
      </c>
      <c r="B409" s="170" t="s">
        <v>34</v>
      </c>
      <c r="C409" s="170"/>
      <c r="D409" s="168"/>
      <c r="E409" s="147"/>
      <c r="F409" s="147"/>
    </row>
    <row r="410" spans="1:6" x14ac:dyDescent="0.25">
      <c r="A410" s="32" t="s">
        <v>20</v>
      </c>
      <c r="B410" s="170" t="s">
        <v>34</v>
      </c>
      <c r="C410" s="170"/>
      <c r="D410" s="149"/>
      <c r="E410" s="147"/>
      <c r="F410" s="147"/>
    </row>
    <row r="411" spans="1:6" x14ac:dyDescent="0.25">
      <c r="A411" s="22" t="s">
        <v>126</v>
      </c>
      <c r="B411" s="170" t="s">
        <v>34</v>
      </c>
      <c r="C411" s="170"/>
      <c r="D411" s="168"/>
      <c r="E411" s="147"/>
      <c r="F411" s="147"/>
    </row>
    <row r="412" spans="1:6" x14ac:dyDescent="0.25">
      <c r="A412" s="32" t="s">
        <v>194</v>
      </c>
      <c r="B412" s="170" t="s">
        <v>34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 t="s">
        <v>34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 t="s">
        <v>34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 t="s">
        <v>34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 t="s">
        <v>34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 t="s">
        <v>34</v>
      </c>
      <c r="C424" s="170"/>
      <c r="D424" s="168"/>
      <c r="E424" s="147"/>
      <c r="F424" s="147"/>
    </row>
    <row r="425" spans="1:6" x14ac:dyDescent="0.25">
      <c r="A425" s="18" t="s">
        <v>248</v>
      </c>
      <c r="B425" s="170" t="s">
        <v>34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43076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 t="s">
        <v>34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77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0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0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0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0" t="s">
        <v>34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1</v>
      </c>
      <c r="C477" s="217" t="str">
        <f>IF(B477=0, -5, "0")</f>
        <v>0</v>
      </c>
      <c r="D477" s="168" t="s">
        <v>538</v>
      </c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ht="75" x14ac:dyDescent="0.25">
      <c r="A481" s="18" t="s">
        <v>258</v>
      </c>
      <c r="B481" s="170" t="s">
        <v>34</v>
      </c>
      <c r="C481" s="170"/>
      <c r="D481" s="168" t="s">
        <v>539</v>
      </c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23</v>
      </c>
    </row>
    <row r="492" spans="1:7" x14ac:dyDescent="0.25">
      <c r="A492" s="19" t="s">
        <v>37</v>
      </c>
      <c r="B492" s="20"/>
      <c r="C492" s="21"/>
      <c r="D492" s="63">
        <f>D491/(COUNT(B475:C489)*2)</f>
        <v>0.95833333333333337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 t="s">
        <v>34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0.83333333333333337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246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0.90441176470588236</v>
      </c>
    </row>
  </sheetData>
  <sheetProtection algorithmName="SHA-512" hashValue="NgNYgqb/q2kG0j0u4mM7lxXWwb4uf6IHjGoqIl8cndbis/CbSvZpms2GlM3TxaB1/aLZ9gOIMlMiWefnjhJ04A==" saltValue="DDxp74T3Ru9COs4yWtgoZ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37" zoomScale="80" zoomScaleNormal="80" workbookViewId="0">
      <selection activeCell="D164" sqref="D16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5">
      <c r="A7" s="294" t="str">
        <f>'A1 Exploitation'!A8:F8</f>
        <v>Manouba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.75" x14ac:dyDescent="0.5">
      <c r="A8" s="38" t="s">
        <v>44</v>
      </c>
      <c r="B8" s="317" t="str">
        <f>'A4 Exploitation'!B9:F9</f>
        <v>Dr Hend KAMOUN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'A4 Exploitation'!B10:F10</f>
        <v>chef rayon PGC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'A4 Exploitation'!B11:F11</f>
        <v>43076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23">
        <f>D198</f>
        <v>0.90833333333333333</v>
      </c>
      <c r="C11" s="323"/>
      <c r="D11" s="323"/>
      <c r="E11" s="323"/>
      <c r="F11" s="323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170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170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170">
        <v>1</v>
      </c>
      <c r="C19" s="221"/>
      <c r="D19" s="222" t="s">
        <v>494</v>
      </c>
      <c r="E19" s="222"/>
      <c r="F19" s="221"/>
    </row>
    <row r="20" spans="1:6" x14ac:dyDescent="0.3">
      <c r="A20" s="41" t="s">
        <v>164</v>
      </c>
      <c r="B20" s="170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170">
        <v>2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9</v>
      </c>
    </row>
    <row r="23" spans="1:6" x14ac:dyDescent="0.3">
      <c r="A23" s="304" t="s">
        <v>342</v>
      </c>
      <c r="B23" s="305"/>
      <c r="C23" s="306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170">
        <v>1</v>
      </c>
      <c r="C26" s="248" t="str">
        <f>IF(B26=0, -5, "0")</f>
        <v>0</v>
      </c>
      <c r="D26" s="222" t="s">
        <v>524</v>
      </c>
      <c r="E26" s="222"/>
      <c r="F26" s="221"/>
    </row>
    <row r="27" spans="1:6" x14ac:dyDescent="0.3">
      <c r="A27" s="41" t="s">
        <v>99</v>
      </c>
      <c r="B27" s="170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170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170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170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170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11</v>
      </c>
    </row>
    <row r="33" spans="1:6" x14ac:dyDescent="0.3">
      <c r="A33" s="304" t="s">
        <v>342</v>
      </c>
      <c r="B33" s="305"/>
      <c r="C33" s="306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527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11</v>
      </c>
    </row>
    <row r="52" spans="1:6" x14ac:dyDescent="0.3">
      <c r="A52" s="304" t="s">
        <v>342</v>
      </c>
      <c r="B52" s="305"/>
      <c r="C52" s="306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0.75" x14ac:dyDescent="0.3">
      <c r="A58" s="51" t="s">
        <v>101</v>
      </c>
      <c r="B58" s="221">
        <v>1</v>
      </c>
      <c r="C58" s="221"/>
      <c r="D58" s="225" t="s">
        <v>531</v>
      </c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13</v>
      </c>
    </row>
    <row r="63" spans="1:6" x14ac:dyDescent="0.3">
      <c r="A63" s="304" t="s">
        <v>342</v>
      </c>
      <c r="B63" s="305"/>
      <c r="C63" s="306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1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1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1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1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1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1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1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1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1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1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1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1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1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1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1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1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1">
        <v>2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28</v>
      </c>
    </row>
    <row r="84" spans="1:6" x14ac:dyDescent="0.3">
      <c r="A84" s="304" t="s">
        <v>342</v>
      </c>
      <c r="B84" s="305"/>
      <c r="C84" s="306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7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7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7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7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7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7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7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7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7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7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7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ht="33" x14ac:dyDescent="0.3">
      <c r="A158" s="196" t="s">
        <v>376</v>
      </c>
      <c r="B158" s="221">
        <v>0</v>
      </c>
      <c r="C158" s="221"/>
      <c r="D158" s="222" t="s">
        <v>533</v>
      </c>
      <c r="E158" s="222" t="s">
        <v>535</v>
      </c>
      <c r="F158" s="221"/>
    </row>
    <row r="159" spans="1:6" ht="66" x14ac:dyDescent="0.3">
      <c r="A159" s="196" t="s">
        <v>181</v>
      </c>
      <c r="B159" s="221">
        <v>0</v>
      </c>
      <c r="C159" s="221"/>
      <c r="D159" s="222" t="s">
        <v>534</v>
      </c>
      <c r="E159" s="222" t="s">
        <v>535</v>
      </c>
      <c r="F159" s="221"/>
    </row>
    <row r="160" spans="1:6" x14ac:dyDescent="0.3">
      <c r="A160" s="304" t="s">
        <v>38</v>
      </c>
      <c r="B160" s="311"/>
      <c r="C160" s="312"/>
      <c r="D160" s="215">
        <f>SUM(B152:C159)</f>
        <v>12</v>
      </c>
    </row>
    <row r="161" spans="1:6" x14ac:dyDescent="0.3">
      <c r="A161" s="304" t="s">
        <v>342</v>
      </c>
      <c r="B161" s="305"/>
      <c r="C161" s="306"/>
      <c r="D161" s="65">
        <f>D160/(COUNT(B152:C159)*2)</f>
        <v>0.75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6</v>
      </c>
    </row>
    <row r="169" spans="1:6" x14ac:dyDescent="0.3">
      <c r="A169" s="304" t="s">
        <v>342</v>
      </c>
      <c r="B169" s="305"/>
      <c r="C169" s="306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1</v>
      </c>
      <c r="C172" s="221"/>
      <c r="D172" s="247" t="s">
        <v>523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7</v>
      </c>
    </row>
    <row r="177" spans="1:6" x14ac:dyDescent="0.3">
      <c r="A177" s="304" t="s">
        <v>342</v>
      </c>
      <c r="B177" s="305"/>
      <c r="C177" s="306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ht="33" x14ac:dyDescent="0.3">
      <c r="A180" s="87" t="s">
        <v>364</v>
      </c>
      <c r="B180" s="221">
        <v>0</v>
      </c>
      <c r="C180" s="221"/>
      <c r="D180" s="222" t="s">
        <v>536</v>
      </c>
      <c r="E180" s="222" t="s">
        <v>537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8</v>
      </c>
    </row>
    <row r="186" spans="1:6" x14ac:dyDescent="0.3">
      <c r="A186" s="304" t="s">
        <v>342</v>
      </c>
      <c r="B186" s="305"/>
      <c r="C186" s="306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4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109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0.90833333333333333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  <vt:lpstr>'A3 Exploitation'!Zone_d_impression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2017-12-13T20:14:23Z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