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Market CM\CM Manouba\09-Septembre 2017\"/>
    </mc:Choice>
  </mc:AlternateContent>
  <bookViews>
    <workbookView xWindow="0" yWindow="0" windowWidth="13335" windowHeight="6960" tabRatio="998" activeTab="5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  <definedName name="_xlnm.Print_Area" localSheetId="5">'A3 Exploitation'!$A$1:$F$505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3" i="20" l="1"/>
  <c r="D461" i="20"/>
  <c r="D462" i="20" s="1"/>
  <c r="A8" i="16" l="1"/>
  <c r="A7" i="17" s="1"/>
  <c r="B9" i="17" l="1"/>
  <c r="B8" i="17"/>
  <c r="C26" i="17"/>
  <c r="B10" i="17"/>
  <c r="D503" i="18" l="1"/>
  <c r="B44" i="29" s="1"/>
  <c r="D503" i="22"/>
  <c r="B46" i="29" s="1"/>
  <c r="D503" i="16" l="1"/>
  <c r="C51" i="16"/>
  <c r="D23" i="16"/>
  <c r="B9" i="21" l="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C36" i="27"/>
  <c r="D41" i="27" s="1"/>
  <c r="D42" i="27" s="1"/>
  <c r="C26" i="27"/>
  <c r="D32" i="27" s="1"/>
  <c r="D33" i="27" s="1"/>
  <c r="D22" i="27"/>
  <c r="D23" i="27" s="1"/>
  <c r="C190" i="25"/>
  <c r="D193" i="25" s="1"/>
  <c r="D185" i="25"/>
  <c r="D186" i="25" s="1"/>
  <c r="D176" i="25"/>
  <c r="D177" i="25" s="1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5" i="21"/>
  <c r="D186" i="21" s="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B48" i="29" s="1"/>
  <c r="C498" i="26"/>
  <c r="D500" i="26" s="1"/>
  <c r="C477" i="26"/>
  <c r="C476" i="26"/>
  <c r="C467" i="26"/>
  <c r="D470" i="26" s="1"/>
  <c r="D471" i="26" s="1"/>
  <c r="B165" i="29" s="1"/>
  <c r="D461" i="26"/>
  <c r="D462" i="26" s="1"/>
  <c r="B156" i="29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C374" i="26"/>
  <c r="C369" i="26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23" i="26"/>
  <c r="D24" i="26" s="1"/>
  <c r="A17" i="26"/>
  <c r="A8" i="26"/>
  <c r="D503" i="24"/>
  <c r="B47" i="29" s="1"/>
  <c r="C498" i="24"/>
  <c r="D500" i="24" s="1"/>
  <c r="D501" i="24" s="1"/>
  <c r="B182" i="29" s="1"/>
  <c r="C477" i="24"/>
  <c r="C476" i="24"/>
  <c r="C467" i="24"/>
  <c r="D470" i="24" s="1"/>
  <c r="D471" i="24" s="1"/>
  <c r="B164" i="29" s="1"/>
  <c r="D461" i="24"/>
  <c r="D462" i="24" s="1"/>
  <c r="B155" i="29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C387" i="24"/>
  <c r="C384" i="24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B163" i="29" s="1"/>
  <c r="D461" i="22"/>
  <c r="D462" i="22" s="1"/>
  <c r="B154" i="29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C387" i="22"/>
  <c r="C384" i="22"/>
  <c r="C374" i="22"/>
  <c r="C369" i="22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B45" i="29"/>
  <c r="C498" i="20"/>
  <c r="D500" i="20" s="1"/>
  <c r="D501" i="20" s="1"/>
  <c r="C477" i="20"/>
  <c r="C476" i="20"/>
  <c r="C467" i="20"/>
  <c r="D470" i="20" s="1"/>
  <c r="D471" i="20" s="1"/>
  <c r="B162" i="29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C413" i="18"/>
  <c r="D415" i="18" s="1"/>
  <c r="D416" i="18" s="1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388" i="26" l="1"/>
  <c r="D389" i="26" s="1"/>
  <c r="B153" i="29"/>
  <c r="D491" i="26"/>
  <c r="D492" i="26" s="1"/>
  <c r="B174" i="29" s="1"/>
  <c r="D54" i="26"/>
  <c r="D55" i="26" s="1"/>
  <c r="D388" i="24"/>
  <c r="D389" i="24" s="1"/>
  <c r="D132" i="19"/>
  <c r="D133" i="19" s="1"/>
  <c r="D148" i="19"/>
  <c r="D149" i="19" s="1"/>
  <c r="D491" i="20"/>
  <c r="D492" i="20" s="1"/>
  <c r="B171" i="29" s="1"/>
  <c r="D37" i="22"/>
  <c r="D38" i="22" s="1"/>
  <c r="D206" i="22"/>
  <c r="D207" i="22" s="1"/>
  <c r="D491" i="22"/>
  <c r="D492" i="22" s="1"/>
  <c r="B172" i="29" s="1"/>
  <c r="D134" i="24"/>
  <c r="D135" i="24" s="1"/>
  <c r="D146" i="24"/>
  <c r="D451" i="24"/>
  <c r="D452" i="24" s="1"/>
  <c r="B146" i="29" s="1"/>
  <c r="D491" i="24"/>
  <c r="D492" i="24" s="1"/>
  <c r="B173" i="29" s="1"/>
  <c r="D37" i="26"/>
  <c r="D40" i="26" s="1"/>
  <c r="D41" i="26" s="1"/>
  <c r="D110" i="26"/>
  <c r="D111" i="26" s="1"/>
  <c r="D62" i="25"/>
  <c r="D63" i="25" s="1"/>
  <c r="D83" i="27"/>
  <c r="D84" i="27" s="1"/>
  <c r="D117" i="27"/>
  <c r="D118" i="27" s="1"/>
  <c r="D132" i="27"/>
  <c r="D133" i="27" s="1"/>
  <c r="D148" i="27"/>
  <c r="D149" i="27" s="1"/>
  <c r="D160" i="19"/>
  <c r="D161" i="19" s="1"/>
  <c r="D83" i="19"/>
  <c r="D84" i="19" s="1"/>
  <c r="D491" i="18"/>
  <c r="D492" i="18" s="1"/>
  <c r="B170" i="29" s="1"/>
  <c r="D388" i="18"/>
  <c r="D389" i="18" s="1"/>
  <c r="D54" i="18"/>
  <c r="D55" i="18" s="1"/>
  <c r="D37" i="18"/>
  <c r="D40" i="18" s="1"/>
  <c r="D41" i="18" s="1"/>
  <c r="D110" i="18"/>
  <c r="D111" i="18" s="1"/>
  <c r="D206" i="18"/>
  <c r="D207" i="18" s="1"/>
  <c r="D242" i="18"/>
  <c r="D451" i="18"/>
  <c r="D452" i="18" s="1"/>
  <c r="B143" i="29" s="1"/>
  <c r="D186" i="20"/>
  <c r="D187" i="20" s="1"/>
  <c r="D229" i="20"/>
  <c r="D230" i="20" s="1"/>
  <c r="D134" i="22"/>
  <c r="D135" i="22" s="1"/>
  <c r="D146" i="22"/>
  <c r="D147" i="22" s="1"/>
  <c r="D388" i="22"/>
  <c r="D389" i="22" s="1"/>
  <c r="D429" i="24"/>
  <c r="D432" i="24" s="1"/>
  <c r="D433" i="24" s="1"/>
  <c r="B137" i="29" s="1"/>
  <c r="D206" i="26"/>
  <c r="D207" i="26" s="1"/>
  <c r="D242" i="26"/>
  <c r="D62" i="19"/>
  <c r="D63" i="19" s="1"/>
  <c r="D83" i="21"/>
  <c r="D84" i="21" s="1"/>
  <c r="D132" i="21"/>
  <c r="D133" i="21" s="1"/>
  <c r="D148" i="21"/>
  <c r="D149" i="21" s="1"/>
  <c r="D160" i="21"/>
  <c r="D161" i="21" s="1"/>
  <c r="D83" i="23"/>
  <c r="D84" i="23" s="1"/>
  <c r="D132" i="23"/>
  <c r="D133" i="23" s="1"/>
  <c r="D148" i="23"/>
  <c r="D149" i="23" s="1"/>
  <c r="D62" i="27"/>
  <c r="D63" i="27" s="1"/>
  <c r="D81" i="18"/>
  <c r="D82" i="18" s="1"/>
  <c r="D379" i="18"/>
  <c r="D380" i="18" s="1"/>
  <c r="D399" i="18"/>
  <c r="D37" i="20"/>
  <c r="D38" i="20" s="1"/>
  <c r="D110" i="20"/>
  <c r="D111" i="20" s="1"/>
  <c r="D54" i="22"/>
  <c r="D55" i="22" s="1"/>
  <c r="D186" i="22"/>
  <c r="D187" i="22" s="1"/>
  <c r="D37" i="24"/>
  <c r="D110" i="24"/>
  <c r="D111" i="24" s="1"/>
  <c r="D206" i="24"/>
  <c r="D207" i="24" s="1"/>
  <c r="D318" i="24"/>
  <c r="D321" i="24" s="1"/>
  <c r="D322" i="24" s="1"/>
  <c r="D336" i="24"/>
  <c r="D337" i="24" s="1"/>
  <c r="D81" i="26"/>
  <c r="D96" i="26" s="1"/>
  <c r="D97" i="26" s="1"/>
  <c r="D379" i="26"/>
  <c r="D380" i="26" s="1"/>
  <c r="D399" i="26"/>
  <c r="D400" i="26" s="1"/>
  <c r="D117" i="19"/>
  <c r="D118" i="19" s="1"/>
  <c r="D62" i="21"/>
  <c r="D63" i="21" s="1"/>
  <c r="D134" i="18"/>
  <c r="D135" i="18" s="1"/>
  <c r="D146" i="18"/>
  <c r="D147" i="18" s="1"/>
  <c r="D285" i="20"/>
  <c r="D286" i="20" s="1"/>
  <c r="D379" i="22"/>
  <c r="D380" i="22" s="1"/>
  <c r="D399" i="22"/>
  <c r="D400" i="22" s="1"/>
  <c r="D81" i="24"/>
  <c r="D82" i="24" s="1"/>
  <c r="D379" i="24"/>
  <c r="D380" i="24" s="1"/>
  <c r="D399" i="24"/>
  <c r="D400" i="24" s="1"/>
  <c r="D134" i="26"/>
  <c r="D135" i="26" s="1"/>
  <c r="D146" i="26"/>
  <c r="D117" i="21"/>
  <c r="D118" i="21" s="1"/>
  <c r="D62" i="23"/>
  <c r="D63" i="23" s="1"/>
  <c r="D83" i="25"/>
  <c r="D84" i="25" s="1"/>
  <c r="D132" i="25"/>
  <c r="D133" i="25" s="1"/>
  <c r="D148" i="25"/>
  <c r="D149" i="25" s="1"/>
  <c r="D318" i="20"/>
  <c r="D321" i="20" s="1"/>
  <c r="D322" i="20" s="1"/>
  <c r="D263" i="18"/>
  <c r="D264" i="18" s="1"/>
  <c r="D336" i="20"/>
  <c r="D337" i="20" s="1"/>
  <c r="D429" i="20"/>
  <c r="D430" i="20" s="1"/>
  <c r="D263" i="26"/>
  <c r="D264" i="26" s="1"/>
  <c r="D451" i="26"/>
  <c r="D452" i="26" s="1"/>
  <c r="B147" i="29" s="1"/>
  <c r="D186" i="18"/>
  <c r="D187" i="18" s="1"/>
  <c r="D229" i="18"/>
  <c r="D230" i="18" s="1"/>
  <c r="D285" i="18"/>
  <c r="D286" i="18" s="1"/>
  <c r="D318" i="18"/>
  <c r="D321" i="18" s="1"/>
  <c r="D322" i="18" s="1"/>
  <c r="D336" i="18"/>
  <c r="D337" i="18" s="1"/>
  <c r="D429" i="18"/>
  <c r="D430" i="18" s="1"/>
  <c r="D54" i="20"/>
  <c r="D55" i="20" s="1"/>
  <c r="D81" i="20"/>
  <c r="D82" i="20" s="1"/>
  <c r="D134" i="20"/>
  <c r="D135" i="20" s="1"/>
  <c r="D146" i="20"/>
  <c r="D147" i="20" s="1"/>
  <c r="D206" i="20"/>
  <c r="D207" i="20" s="1"/>
  <c r="D242" i="20"/>
  <c r="D243" i="20" s="1"/>
  <c r="D263" i="20"/>
  <c r="D264" i="20" s="1"/>
  <c r="D379" i="20"/>
  <c r="D380" i="20" s="1"/>
  <c r="D388" i="20"/>
  <c r="D389" i="20" s="1"/>
  <c r="D399" i="20"/>
  <c r="D400" i="20" s="1"/>
  <c r="D81" i="22"/>
  <c r="D82" i="22" s="1"/>
  <c r="D110" i="22"/>
  <c r="D111" i="22" s="1"/>
  <c r="D229" i="22"/>
  <c r="D230" i="22" s="1"/>
  <c r="D242" i="22"/>
  <c r="D243" i="22" s="1"/>
  <c r="D263" i="22"/>
  <c r="D264" i="22" s="1"/>
  <c r="D285" i="22"/>
  <c r="D318" i="22"/>
  <c r="D319" i="22" s="1"/>
  <c r="D336" i="22"/>
  <c r="D337" i="22" s="1"/>
  <c r="D429" i="22"/>
  <c r="D432" i="22" s="1"/>
  <c r="D433" i="22" s="1"/>
  <c r="B136" i="29" s="1"/>
  <c r="D451" i="22"/>
  <c r="D452" i="22" s="1"/>
  <c r="B145" i="29" s="1"/>
  <c r="D186" i="24"/>
  <c r="D187" i="24" s="1"/>
  <c r="D229" i="24"/>
  <c r="D230" i="24" s="1"/>
  <c r="D242" i="24"/>
  <c r="D243" i="24" s="1"/>
  <c r="D263" i="24"/>
  <c r="D264" i="24" s="1"/>
  <c r="D285" i="24"/>
  <c r="D286" i="24" s="1"/>
  <c r="D443" i="24"/>
  <c r="D186" i="26"/>
  <c r="D187" i="26" s="1"/>
  <c r="D229" i="26"/>
  <c r="D230" i="26" s="1"/>
  <c r="D285" i="26"/>
  <c r="D286" i="26" s="1"/>
  <c r="D318" i="26"/>
  <c r="D321" i="26" s="1"/>
  <c r="D322" i="26" s="1"/>
  <c r="D336" i="26"/>
  <c r="D337" i="26" s="1"/>
  <c r="D429" i="26"/>
  <c r="D432" i="26" s="1"/>
  <c r="D433" i="26" s="1"/>
  <c r="B138" i="29" s="1"/>
  <c r="D101" i="19"/>
  <c r="D102" i="19" s="1"/>
  <c r="D101" i="21"/>
  <c r="D102" i="21" s="1"/>
  <c r="D101" i="23"/>
  <c r="D102" i="23" s="1"/>
  <c r="D117" i="23"/>
  <c r="D118" i="23" s="1"/>
  <c r="D160" i="23"/>
  <c r="D161" i="23" s="1"/>
  <c r="D101" i="25"/>
  <c r="D102" i="25" s="1"/>
  <c r="D117" i="25"/>
  <c r="D118" i="25" s="1"/>
  <c r="D160" i="25"/>
  <c r="D161" i="25" s="1"/>
  <c r="D101" i="27"/>
  <c r="D102" i="27" s="1"/>
  <c r="D160" i="27"/>
  <c r="D161" i="27" s="1"/>
  <c r="D40" i="24"/>
  <c r="D41" i="24" s="1"/>
  <c r="D194" i="27"/>
  <c r="D194" i="25"/>
  <c r="D194" i="23"/>
  <c r="D194" i="21"/>
  <c r="D194" i="19"/>
  <c r="D243" i="26"/>
  <c r="D501" i="26"/>
  <c r="B183" i="29" s="1"/>
  <c r="D147" i="26"/>
  <c r="D164" i="26"/>
  <c r="D347" i="26"/>
  <c r="D449" i="26"/>
  <c r="D147" i="24"/>
  <c r="D164" i="24"/>
  <c r="D96" i="24"/>
  <c r="D97" i="24" s="1"/>
  <c r="D430" i="24"/>
  <c r="D38" i="24"/>
  <c r="D347" i="24"/>
  <c r="D286" i="22"/>
  <c r="D347" i="22"/>
  <c r="D40" i="22"/>
  <c r="D41" i="22" s="1"/>
  <c r="D501" i="22"/>
  <c r="B181" i="29" s="1"/>
  <c r="D164" i="22"/>
  <c r="D189" i="22"/>
  <c r="D190" i="22" s="1"/>
  <c r="D430" i="22"/>
  <c r="D321" i="22"/>
  <c r="D322" i="22" s="1"/>
  <c r="D449" i="22"/>
  <c r="D349" i="20"/>
  <c r="B180" i="29"/>
  <c r="D189" i="20"/>
  <c r="D190" i="20" s="1"/>
  <c r="D164" i="20"/>
  <c r="D451" i="20"/>
  <c r="D452" i="20" s="1"/>
  <c r="B144" i="29" s="1"/>
  <c r="D347" i="20"/>
  <c r="D40" i="20"/>
  <c r="D41" i="20" s="1"/>
  <c r="D449" i="20"/>
  <c r="D501" i="18"/>
  <c r="B179" i="29" s="1"/>
  <c r="D164" i="18"/>
  <c r="D347" i="18"/>
  <c r="D449" i="18"/>
  <c r="D288" i="22" l="1"/>
  <c r="D289" i="22" s="1"/>
  <c r="D430" i="26"/>
  <c r="D82" i="26"/>
  <c r="D288" i="24"/>
  <c r="D289" i="24" s="1"/>
  <c r="D349" i="24"/>
  <c r="D350" i="24" s="1"/>
  <c r="D350" i="20"/>
  <c r="D432" i="20"/>
  <c r="D433" i="20" s="1"/>
  <c r="B135" i="29" s="1"/>
  <c r="D149" i="20"/>
  <c r="D150" i="20" s="1"/>
  <c r="B72" i="29" s="1"/>
  <c r="D319" i="24"/>
  <c r="D38" i="26"/>
  <c r="D149" i="22"/>
  <c r="D150" i="22" s="1"/>
  <c r="D349" i="22"/>
  <c r="D350" i="22" s="1"/>
  <c r="D319" i="26"/>
  <c r="D149" i="26"/>
  <c r="D150" i="26" s="1"/>
  <c r="D149" i="24"/>
  <c r="D150" i="24" s="1"/>
  <c r="D402" i="20"/>
  <c r="D403" i="20" s="1"/>
  <c r="B126" i="29" s="1"/>
  <c r="D288" i="20"/>
  <c r="D289" i="20" s="1"/>
  <c r="B99" i="29" s="1"/>
  <c r="D319" i="20"/>
  <c r="D402" i="22"/>
  <c r="D403" i="22" s="1"/>
  <c r="D402" i="24"/>
  <c r="D403" i="24" s="1"/>
  <c r="B128" i="29" s="1"/>
  <c r="D189" i="26"/>
  <c r="D190" i="26" s="1"/>
  <c r="B84" i="29" s="1"/>
  <c r="D197" i="25"/>
  <c r="D198" i="25" s="1"/>
  <c r="B11" i="25" s="1"/>
  <c r="D402" i="18"/>
  <c r="D403" i="18" s="1"/>
  <c r="D432" i="18"/>
  <c r="D433" i="18" s="1"/>
  <c r="B134" i="29" s="1"/>
  <c r="D400" i="18"/>
  <c r="D319" i="18"/>
  <c r="D245" i="18"/>
  <c r="D246" i="18" s="1"/>
  <c r="B89" i="29" s="1"/>
  <c r="D189" i="18"/>
  <c r="D190" i="18" s="1"/>
  <c r="B80" i="29" s="1"/>
  <c r="D149" i="18"/>
  <c r="D150" i="18" s="1"/>
  <c r="B71" i="29" s="1"/>
  <c r="D96" i="18"/>
  <c r="D97" i="18" s="1"/>
  <c r="D38" i="18"/>
  <c r="D243" i="18"/>
  <c r="D245" i="20"/>
  <c r="D246" i="20" s="1"/>
  <c r="B90" i="29" s="1"/>
  <c r="D96" i="22"/>
  <c r="D97" i="22" s="1"/>
  <c r="D402" i="26"/>
  <c r="D403" i="26" s="1"/>
  <c r="B129" i="29" s="1"/>
  <c r="D245" i="26"/>
  <c r="D246" i="26" s="1"/>
  <c r="D197" i="21"/>
  <c r="D198" i="21" s="1"/>
  <c r="B11" i="21" s="1"/>
  <c r="D288" i="18"/>
  <c r="D289" i="18" s="1"/>
  <c r="B98" i="29" s="1"/>
  <c r="D245" i="22"/>
  <c r="D246" i="22" s="1"/>
  <c r="B91" i="29" s="1"/>
  <c r="D189" i="24"/>
  <c r="D190" i="24" s="1"/>
  <c r="D288" i="26"/>
  <c r="D289" i="26" s="1"/>
  <c r="B102" i="29" s="1"/>
  <c r="D96" i="20"/>
  <c r="D97" i="20" s="1"/>
  <c r="B63" i="29" s="1"/>
  <c r="D245" i="24"/>
  <c r="D246" i="24" s="1"/>
  <c r="B92" i="29" s="1"/>
  <c r="D197" i="19"/>
  <c r="D198" i="19" s="1"/>
  <c r="B11" i="19" s="1"/>
  <c r="D197" i="23"/>
  <c r="D198" i="23" s="1"/>
  <c r="B11" i="23" s="1"/>
  <c r="D197" i="27"/>
  <c r="D198" i="27" s="1"/>
  <c r="B11" i="27" s="1"/>
  <c r="D349" i="26"/>
  <c r="D350" i="26" s="1"/>
  <c r="B120" i="29" s="1"/>
  <c r="D349" i="18"/>
  <c r="D350" i="18" s="1"/>
  <c r="B116" i="29" s="1"/>
  <c r="D504" i="22"/>
  <c r="D505" i="22" s="1"/>
  <c r="B125" i="29"/>
  <c r="B53" i="29"/>
  <c r="B93" i="29"/>
  <c r="B75" i="29"/>
  <c r="B101" i="29"/>
  <c r="B100" i="29"/>
  <c r="B55" i="29"/>
  <c r="B107" i="29"/>
  <c r="B192" i="29"/>
  <c r="B191" i="29"/>
  <c r="B127" i="29"/>
  <c r="B119" i="29"/>
  <c r="B118" i="29"/>
  <c r="B117" i="29"/>
  <c r="B111" i="29"/>
  <c r="B110" i="29"/>
  <c r="B109" i="29"/>
  <c r="B108" i="29"/>
  <c r="B83" i="29"/>
  <c r="B82" i="29"/>
  <c r="B81" i="29"/>
  <c r="B73" i="29"/>
  <c r="B74" i="29"/>
  <c r="B66" i="29"/>
  <c r="B65" i="29"/>
  <c r="B64" i="29"/>
  <c r="B57" i="29"/>
  <c r="B56" i="29"/>
  <c r="B54" i="29"/>
  <c r="D504" i="20" l="1"/>
  <c r="D505" i="20" s="1"/>
  <c r="B12" i="22"/>
  <c r="B37" i="29"/>
  <c r="B27" i="29"/>
  <c r="B188" i="29"/>
  <c r="D504" i="18"/>
  <c r="D504" i="24"/>
  <c r="D505" i="24" s="1"/>
  <c r="D504" i="26"/>
  <c r="D505" i="26" s="1"/>
  <c r="A7" i="25"/>
  <c r="A7" i="27"/>
  <c r="A7" i="19"/>
  <c r="A7" i="21"/>
  <c r="A7" i="23"/>
  <c r="B62" i="29"/>
  <c r="B190" i="29"/>
  <c r="B189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12" i="26" l="1"/>
  <c r="B39" i="29"/>
  <c r="B29" i="29"/>
  <c r="B12" i="20"/>
  <c r="B36" i="29"/>
  <c r="B26" i="29"/>
  <c r="B12" i="24"/>
  <c r="B38" i="29"/>
  <c r="B28" i="29"/>
  <c r="D505" i="18"/>
  <c r="B12" i="18" s="1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B35" i="29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D51" i="17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70" i="16" l="1"/>
  <c r="D471" i="16" s="1"/>
  <c r="B160" i="29" s="1"/>
  <c r="D491" i="16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285" i="16" l="1"/>
  <c r="D160" i="17"/>
  <c r="D161" i="17" s="1"/>
  <c r="D42" i="17"/>
  <c r="D197" i="17"/>
  <c r="D198" i="17" s="1"/>
  <c r="B187" i="29" s="1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347" i="16"/>
  <c r="D321" i="16" l="1"/>
  <c r="D322" i="16" s="1"/>
  <c r="B106" i="29" s="1"/>
  <c r="B11" i="17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D504" i="16" l="1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<sst xmlns="http://schemas.openxmlformats.org/spreadsheetml/2006/main" count="4968" uniqueCount="515">
  <si>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</si>
  <si>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</si>
  <si>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</si>
  <si>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</si>
  <si>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</si>
  <si>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</si>
  <si>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</si>
  <si>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</si>
  <si>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</si>
  <si>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</si>
  <si>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</si>
  <si>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</si>
  <si>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</si>
  <si>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</si>
  <si>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</si>
  <si>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</si>
  <si>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</si>
  <si>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</si>
  <si>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</si>
  <si>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</si>
  <si>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</si>
  <si>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</si>
  <si>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</si>
  <si>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</si>
  <si>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</si>
  <si>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</si>
  <si>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</si>
  <si>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</si>
  <si>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</si>
  <si>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</si>
  <si>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</si>
  <si>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</si>
  <si>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</si>
  <si>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</si>
  <si>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</si>
  <si>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</si>
  <si>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</si>
  <si>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</si>
  <si>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</si>
  <si>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</si>
  <si>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</si>
  <si>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</si>
  <si>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</si>
  <si>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</si>
  <si>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</si>
  <si>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</si>
  <si>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</si>
  <si>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</si>
  <si>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</si>
  <si>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</si>
  <si>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</si>
  <si>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</si>
  <si>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</si>
  <si>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</si>
  <si>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</si>
  <si>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</si>
  <si>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</si>
  <si>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</si>
  <si>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</si>
  <si>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</si>
  <si>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</si>
  <si>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</si>
  <si>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</si>
  <si>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</si>
  <si>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</si>
  <si>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</si>
  <si>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</si>
  <si>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</si>
  <si>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</si>
  <si>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</si>
  <si>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</si>
  <si>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</si>
  <si>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</si>
  <si>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</si>
  <si>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</si>
  <si>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</si>
  <si>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</si>
  <si>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</si>
  <si>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</si>
  <si>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</si>
  <si>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</si>
  <si>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</si>
  <si>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</si>
  <si>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</si>
  <si>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</si>
  <si>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</si>
  <si>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</si>
  <si>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</si>
  <si>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</si>
  <si>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</si>
  <si>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</si>
  <si>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</si>
  <si>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</si>
  <si>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</si>
  <si>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</si>
  <si>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</si>
  <si>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</si>
  <si>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</si>
  <si>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</si>
  <si>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</si>
  <si>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</si>
  <si>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</si>
  <si>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</si>
  <si>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</si>
  <si>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</si>
  <si>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</si>
  <si>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</si>
  <si>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</si>
  <si>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</si>
  <si>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</si>
  <si>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</si>
  <si>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</si>
  <si>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</si>
  <si>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</si>
  <si>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</si>
  <si>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</si>
  <si>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</si>
  <si>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</si>
  <si>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</si>
  <si>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</si>
  <si>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</si>
  <si>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</si>
  <si>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</si>
  <si>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</si>
  <si>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</si>
  <si>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</si>
  <si>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</si>
  <si>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</si>
  <si>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</si>
  <si>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</si>
  <si>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</si>
  <si>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</si>
  <si>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</si>
  <si>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</si>
  <si>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</si>
  <si>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</si>
  <si>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</si>
  <si>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</si>
  <si>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</si>
  <si>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</si>
  <si>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</si>
  <si>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</si>
  <si>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</si>
  <si>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</si>
  <si>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</si>
  <si>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</si>
  <si>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</si>
  <si>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</si>
  <si>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</si>
  <si>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</si>
  <si>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</si>
  <si>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</si>
  <si>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</si>
  <si>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</si>
  <si>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</si>
  <si>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</si>
  <si>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</si>
  <si>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</si>
  <si>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</si>
  <si>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</si>
  <si>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</si>
  <si>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</si>
  <si>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</si>
  <si>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</si>
  <si>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</si>
  <si>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</si>
  <si>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</si>
  <si>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</si>
  <si>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</si>
  <si>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</si>
  <si>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</si>
  <si>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</si>
  <si>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</si>
  <si>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</si>
  <si>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</si>
  <si>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</si>
  <si>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</si>
  <si>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</si>
  <si>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</si>
  <si>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</si>
  <si>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</si>
  <si>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</si>
  <si>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</si>
  <si>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</si>
  <si>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</si>
  <si>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</si>
  <si>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</si>
  <si>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</si>
  <si>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</si>
  <si>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</si>
  <si>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</si>
  <si>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</si>
  <si>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</si>
  <si>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</si>
  <si>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</si>
  <si>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</si>
  <si>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</si>
  <si>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</si>
  <si>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</si>
  <si>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</si>
  <si>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</si>
  <si>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</si>
  <si>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</si>
  <si>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</si>
  <si>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</si>
  <si>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</si>
  <si>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</si>
  <si>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</si>
  <si>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</si>
  <si>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</si>
  <si>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</si>
  <si>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</si>
  <si>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</si>
  <si>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</si>
  <si>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</si>
  <si>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</si>
  <si>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</si>
  <si>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</si>
  <si>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</si>
  <si>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</si>
  <si>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</si>
  <si>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</si>
  <si>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</si>
  <si>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</si>
  <si>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</si>
  <si>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</si>
  <si>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</si>
  <si>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</si>
  <si>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</si>
  <si>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</si>
  <si>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</si>
  <si>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</si>
  <si>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</si>
  <si>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</si>
  <si>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</si>
  <si>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</si>
  <si>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</si>
  <si>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</si>
  <si>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</si>
  <si>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</si>
  <si>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</si>
  <si>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</si>
  <si>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</si>
  <si>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</si>
  <si>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</si>
  <si>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</si>
  <si>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</si>
  <si>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</si>
  <si>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</si>
  <si>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</si>
  <si>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</si>
  <si>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</si>
  <si>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</si>
  <si>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</si>
  <si>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</si>
  <si>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</si>
  <si>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</si>
  <si>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</si>
  <si>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</si>
  <si>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</si>
  <si>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</si>
  <si>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</si>
  <si>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</si>
  <si>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</si>
  <si>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</si>
  <si>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</si>
  <si>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</si>
  <si>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</si>
  <si>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</si>
  <si>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</si>
  <si>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</si>
  <si>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</si>
  <si>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</si>
  <si>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</si>
  <si>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</si>
  <si>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</si>
  <si>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</si>
  <si>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</si>
  <si>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</si>
  <si>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</si>
  <si>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</si>
  <si>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</si>
  <si>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</si>
  <si>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</si>
  <si>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</si>
  <si>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</si>
  <si>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</si>
  <si>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</si>
  <si>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</si>
  <si>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</si>
  <si>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</si>
  <si>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</si>
  <si>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</si>
  <si>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</si>
  <si>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</si>
  <si>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</si>
  <si>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</si>
  <si>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</si>
  <si>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</si>
  <si>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</si>
  <si>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</si>
  <si>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</si>
  <si>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</si>
  <si>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</si>
  <si>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</si>
  <si>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</si>
  <si>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</si>
  <si>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</si>
  <si>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</si>
  <si>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</si>
  <si>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</si>
  <si>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</si>
  <si>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</si>
  <si>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</si>
  <si>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</si>
  <si>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</si>
  <si>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</si>
  <si>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</si>
  <si>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</si>
  <si>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</si>
  <si>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</si>
  <si>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</si>
  <si>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</si>
  <si>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</si>
  <si>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</si>
  <si>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</si>
  <si>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</si>
  <si>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</si>
  <si>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</si>
  <si>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</si>
  <si>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</si>
  <si>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</si>
  <si>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</si>
  <si>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</si>
  <si>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</si>
  <si>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</si>
  <si>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</si>
  <si>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</si>
  <si>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</si>
  <si>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</si>
  <si>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</si>
  <si>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</si>
  <si>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</si>
  <si>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</si>
  <si>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</si>
  <si>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</si>
  <si>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</si>
  <si>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</si>
  <si>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</si>
  <si>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</si>
  <si>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</si>
  <si>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</si>
  <si>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</si>
  <si>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</si>
  <si>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</si>
  <si>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</si>
  <si>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</si>
  <si>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</si>
  <si>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</si>
  <si>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</si>
  <si>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</si>
  <si>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</si>
  <si>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</si>
  <si>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</si>
  <si>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</si>
  <si>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</si>
  <si>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</si>
  <si>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</si>
  <si>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</si>
  <si>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</si>
  <si>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</si>
  <si>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</si>
  <si>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</si>
  <si>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</si>
  <si>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</si>
  <si>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</si>
  <si>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</si>
  <si>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</si>
  <si>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</si>
  <si>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</si>
  <si>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</si>
  <si>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</si>
  <si>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</si>
  <si>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</si>
  <si>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</si>
  <si>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</si>
  <si>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</si>
  <si>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</si>
  <si>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</si>
  <si>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</si>
  <si>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</si>
  <si>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</si>
  <si>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</si>
  <si>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</si>
  <si>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</si>
  <si>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</si>
  <si>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</si>
  <si>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</si>
  <si>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</si>
  <si>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</si>
  <si>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</si>
  <si>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</si>
  <si>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</si>
  <si>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</si>
  <si>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</si>
  <si>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</si>
  <si>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</si>
  <si>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</si>
  <si>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</si>
  <si>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</si>
  <si>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</si>
  <si>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Durée d'exposition des produits</t>
  </si>
  <si>
    <t>Mme Sameh SLAIMI &amp; M. Haithem BOUGAALECH</t>
  </si>
  <si>
    <t>Le local poubelle n'est pas climatisé</t>
  </si>
  <si>
    <t>prévoir un système de climatisation du local</t>
  </si>
  <si>
    <t>Les instructions sont imprimées en couleur noir et blanc</t>
  </si>
  <si>
    <t>Renforcer le nettoyage à ce niveau</t>
  </si>
  <si>
    <t>Les horaires de sortie de la poubelle ne sont pas fixés</t>
  </si>
  <si>
    <t>Manouba</t>
  </si>
  <si>
    <t>Directeur magasin Mr. Chawki REZGUI</t>
  </si>
  <si>
    <t>Le quai de réception manquait de propreté</t>
  </si>
  <si>
    <t xml:space="preserve">Rangement insuffisant </t>
  </si>
  <si>
    <t xml:space="preserve">Absence d'aération dans le local, une élévation de la température à été constaté </t>
  </si>
  <si>
    <t xml:space="preserve">Prévoir un système d'aération </t>
  </si>
  <si>
    <t>Température de la chambre froide 
affichée : 5,1°C
mesurée : 5,5°C</t>
  </si>
  <si>
    <t>La vérification du thermomètre du mois de mars 2017 n'était pas conforme.</t>
  </si>
  <si>
    <t>1/ Afficher l'instruction de séparation de décontamination
2/ Le local dispose d'une plonge à 2 bacs. Afficher le protocole correspondant (2bacs)</t>
  </si>
  <si>
    <t>Température du linéaire des produits préemballés
Affiché : 11°C
Mesuré : 10°C</t>
  </si>
  <si>
    <t xml:space="preserve">Le linéaire des légumes et celui des produits préemballés manquaient de propreté. </t>
  </si>
  <si>
    <t xml:space="preserve">Espace de stockage insuffisant et propreté insuffisante </t>
  </si>
  <si>
    <t>Propreté moyenne</t>
  </si>
  <si>
    <t xml:space="preserve">1/ Les sacs de sucre sont entreposés sur des palettes en bois. Cette pratique est proscrite. 
2/ Les sacs de sucre sont entreposés à l'entrée du magasin et à côté de la poubelle, cet emplacement favorise la contamination croisée  </t>
  </si>
  <si>
    <t>1/ Transvaser les sacs sur des palettes en PVC afin de protéger ce produit.
2/ Changer l'emplacement des palettes de sucre</t>
  </si>
  <si>
    <t>Taux d'humidité 57°C</t>
  </si>
  <si>
    <t>Température du meuble des surgelés
affiché : -15,9
mesuré : -16,7</t>
  </si>
  <si>
    <t xml:space="preserve">Présence de piqûres de moisissures sur les supports de fromage </t>
  </si>
  <si>
    <t>Absence de cache du distributeur de papier commun</t>
  </si>
  <si>
    <t>L'appreil DEIV du rayon fruits et légumes est situé sur le linéaire des légumes. Les cadavres d'insectes risquent de tomber sur les produits exposés</t>
  </si>
  <si>
    <t>Le quai de réception manquait d'étanchièté</t>
  </si>
  <si>
    <t>Les dernières analyses datent depuis 21/03/2016</t>
  </si>
  <si>
    <t>Mettre à jour l'état des analyses de l'année 2017</t>
  </si>
  <si>
    <t>Absence de plan d'action des analyses non conformes</t>
  </si>
  <si>
    <t>Le système GTC n'est pas fonctionnel</t>
  </si>
  <si>
    <t>Le revêtement du sol de la chambre froide est écaillé</t>
  </si>
  <si>
    <t>Chambre froide pâtisserie : Présence de rouille au niveau de la jointure du sol</t>
  </si>
  <si>
    <t>1/ La portière de l'appareil UV ne ferme pas
2/ Les plaques de cuisson à pain sont usés, la couche anti-adhésive est écaillée
3/ Linéaire des gâteaux : Les portes étiquettes sont usées</t>
  </si>
  <si>
    <t>La liste des ingrédients du kaak dattes (fournisseur: Société Essaada de Pâtisserie Tunisienne) ne mentionne pas l'existence du sésame présent dans le produit. La non-conformité est d'ordre réglementaire (AM:03/09/2008). Aviser le fournisseur sur cet écart.</t>
  </si>
  <si>
    <t>L'afficheur de la température du linéaire des gâteaux n'est pas fonctionnel
Température mesurée 5,2°C</t>
  </si>
  <si>
    <t>Le linéaire des gâteaux n'était pas propre</t>
  </si>
  <si>
    <t>Les meubles d'exposition (baguette et cake) sont usés</t>
  </si>
  <si>
    <t>Le fraise en barquette est moisi. Renforcer le tri au niveau du linéaire et du stockage</t>
  </si>
  <si>
    <t xml:space="preserve">Le carrelage du sol de la réserve est crevassé </t>
  </si>
  <si>
    <t>La vitre de la fenêtre du sanitaire des hommes est brisée</t>
  </si>
  <si>
    <t>le thermomètre n’est plus fiable si l’écart est &gt; 2°C</t>
  </si>
  <si>
    <t>1/ Présence de boite de conserve de tomate cabosées. Renforcer le tri
2/ Entreposage des produits à même le sol</t>
  </si>
  <si>
    <t>Mme Sameh SLAIMI</t>
  </si>
  <si>
    <t>Le produit "forêt noir x2" exposé au niveau du linéaire le 31/05/2017 n'est pas enregistré sur la fiche de traçabilité</t>
  </si>
  <si>
    <t>Les prélèvements sont réalisés. Les résultats sont en cours</t>
  </si>
  <si>
    <t>Humidité : 56%</t>
  </si>
  <si>
    <t>Température du congélateur :
affichée : -18,5°C
mesurée : -18,2°C</t>
  </si>
  <si>
    <t>Température du linéaire des gâteaux 
mesurée : +6,8°C
Température du meuble des produits surgelés 
affichée : -15,6°C
mesurée : -15,1°C</t>
  </si>
  <si>
    <t>Le four manquait de propreté</t>
  </si>
  <si>
    <t>Présence de pains semi-cuits sans identification : absence de date de réception</t>
  </si>
  <si>
    <t>L'appareil DEIV n'était pas fonctionnel le jour de l'audit</t>
  </si>
  <si>
    <t>La propreté du meuble des gâteaux n'était pas satisfaisante (remarque recurrente)</t>
  </si>
  <si>
    <t xml:space="preserve">Présence d'un produit avec double étiquetage. Eviter cette pratique et veiller à laisser l'étiquette du fournisseur </t>
  </si>
  <si>
    <t>Les présentoirs de pain libanais emballés et celle des baguettes sont usés</t>
  </si>
  <si>
    <t>1/ Remplacer l'afficheur
2/ Remplacer les portes étiquettes usés</t>
  </si>
  <si>
    <t>Les caisses du fournisseur des baguettes ne sont pas propres. Aviser le fournisseur sur cet écart</t>
  </si>
  <si>
    <t>Le rayon des produits laitiers manquait de propreté</t>
  </si>
  <si>
    <t>Le sol de la chambre froide et du congélateur n'étaient pas propres</t>
  </si>
  <si>
    <t>Renforcer le nettoyage à ces niveaux</t>
  </si>
  <si>
    <t xml:space="preserve">Chambre froide : Présence d'un seau de nappage dont la DLC est dépassée : 10/02/2017 </t>
  </si>
  <si>
    <t>Vérifier la DLC des matières premières avant utilisation</t>
  </si>
  <si>
    <t>1/ Le sol de la chambre froide est crevassé
2/ La jointure du sol de la chambre froide est décollée</t>
  </si>
  <si>
    <t>Réparer le sol et la jointure de la chambre froide</t>
  </si>
  <si>
    <t>Le tube néon du meuble des produits surgelés n'est pas fonctionnel</t>
  </si>
  <si>
    <t xml:space="preserve">1/ Le rayon (sol et étagères) n'était pas propre
2/ Présence d'insectes au alentours du rayon </t>
  </si>
  <si>
    <t>Vérifier la DLC des produits exposés</t>
  </si>
  <si>
    <r>
      <t>Présence de produits e</t>
    </r>
    <r>
      <rPr>
        <sz val="10"/>
        <color theme="1"/>
        <rFont val="Calibri"/>
        <family val="2"/>
        <scheme val="minor"/>
      </rPr>
      <t>xposé</t>
    </r>
    <r>
      <rPr>
        <sz val="11"/>
        <color theme="1"/>
        <rFont val="Calibri"/>
        <family val="2"/>
        <scheme val="minor"/>
      </rPr>
      <t>s dont la DLC est dépassée : 
1/ 6 boites de Kaiser Mozzarella DLC 31/05/2017, 
2/ 1 fromage Rondelait DLC 27/05/2017</t>
    </r>
  </si>
  <si>
    <r>
      <t>Présence de produits e</t>
    </r>
    <r>
      <rPr>
        <sz val="10"/>
        <color theme="1"/>
        <rFont val="Calibri"/>
        <family val="2"/>
        <scheme val="minor"/>
      </rPr>
      <t>xposé</t>
    </r>
    <r>
      <rPr>
        <sz val="11"/>
        <color theme="1"/>
        <rFont val="Calibri"/>
        <family val="2"/>
        <scheme val="minor"/>
      </rPr>
      <t>s dont la DLC est dépassée : 
1/ 11 pots de miel DLC Avril 2017, 
2/ 7 pots de Nutella DLC 27/05/2017</t>
    </r>
  </si>
  <si>
    <t>Le distributeur de papier de local pâtisserie est dépourvu de cache. Le rouleau de papier était déposé sur la table de travail</t>
  </si>
  <si>
    <t>1/ L'afficheur de température du linéaire des gâteaux est défaillant
2/ Les portes-étiquette du meuble des gâteaux sont usés</t>
  </si>
  <si>
    <t>La vérification du thermomètre du mois d'avril et mai 2017 n'était pas conforme.</t>
  </si>
  <si>
    <t>Le thermomètre n’est plus fiable si l’écart est                             &gt; ou = à 2°C</t>
  </si>
  <si>
    <t>Absence d'une armoire pour le stockage des produits casse / retour</t>
  </si>
  <si>
    <t>Température à cœur du produit Raieb Délice 350gr ; 5,7°C, correct</t>
  </si>
  <si>
    <t>Remplacer les meubles usés</t>
  </si>
  <si>
    <t>L'horaire de sortie des poubelles est affiché</t>
  </si>
  <si>
    <t>Absence d'un local poubelle</t>
  </si>
  <si>
    <t>Absence de salle de pause</t>
  </si>
  <si>
    <t>Absence d'un plan préventif anti-nuisibles</t>
  </si>
  <si>
    <t>Contacter le prestataire et préparer le plan de lutte contre les nuisibles</t>
  </si>
  <si>
    <t>Correct</t>
  </si>
  <si>
    <t>Le carrelage du sol de la zone de réception est ébréché</t>
  </si>
  <si>
    <t>Température du meuble 4ème gamme 
Affichée : +8°C 
Mesurée : +9,1°C</t>
  </si>
  <si>
    <t xml:space="preserve">Propreté moyenne </t>
  </si>
  <si>
    <t>Les meubles d'exposition sont usés, le nettoyage est difficile à ce niveau</t>
  </si>
  <si>
    <t>Le sol de la chambre froide est crevassé</t>
  </si>
  <si>
    <t>Présence de givre au niveau du meuble des produits surgelés</t>
  </si>
  <si>
    <t>Température du congélateur, mesurée -16,9 °C, affichée -17 °C</t>
  </si>
  <si>
    <t>Température de la chambre froide
Affichée : +4,8°C 
Mesurée : +5,6°C</t>
  </si>
  <si>
    <t>Température du meuble des gâteaux
Mesurée : +6,8°C</t>
  </si>
  <si>
    <t>L'afficheur de température du linéaire des gâteaux est défaillant</t>
  </si>
  <si>
    <t xml:space="preserve">Réparer l'afficheur </t>
  </si>
  <si>
    <t>Les meubles des baguettes sont usés</t>
  </si>
  <si>
    <t>En absence de dispositif de conservation, les employés mettent les repas dans la chambre froide PLS</t>
  </si>
  <si>
    <t>Absence d'enregistrement du relevé mensuel des chambre froide à la thermosonde pour le mois d'août 2017</t>
  </si>
  <si>
    <t>Basboussa : la durée de vie mentionnée sur l'étiquette balance (10 jours) est différente à celle mentionnée sur l'étiquette du fournisseur (3 jours)</t>
  </si>
  <si>
    <t>Revoir la durée de vie du produit sur l'étiquette balance</t>
  </si>
  <si>
    <t>Propreté insuffisante au niveau de la zone d'exposition de chapelure</t>
  </si>
  <si>
    <t>H = 36%, correct</t>
  </si>
  <si>
    <t>Prévoir un local fermé pour la poubelle</t>
  </si>
  <si>
    <t>Présence de quelques paquets d'eau minérale stockés à même le sol</t>
  </si>
  <si>
    <t>Note globale exploitation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</si>
</sst>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2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 applyProtection="1">
      <alignment vertical="center" wrapText="1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9" fillId="12" borderId="1" xfId="0" applyFont="1" applyFill="1" applyBorder="1" applyAlignment="1">
      <alignment vertical="center" wrapText="1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Alignment="1">
      <alignment vertical="center" wrapText="1"/>
    </xf>
    <xf numFmtId="165" fontId="11" fillId="14" borderId="1" xfId="0" applyNumberFormat="1" applyFont="1" applyFill="1" applyBorder="1" applyAlignment="1" applyProtection="1">
      <alignment horizontal="center"/>
      <protection locked="0"/>
    </xf>
    <xf numFmtId="9" fontId="24" fillId="0" borderId="1" xfId="3" applyFont="1" applyBorder="1" applyAlignment="1" applyProtection="1">
      <alignment horizontal="right" vertical="center" wrapText="1"/>
      <protection locked="0"/>
    </xf>
    <xf numFmtId="9" fontId="0" fillId="0" borderId="7" xfId="3" applyFont="1" applyBorder="1" applyAlignment="1" applyProtection="1">
      <alignment horizontal="right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25" fillId="0" borderId="1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left" vertical="center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17" fillId="0" borderId="0" xfId="0" applyFont="1" applyFill="1" applyBorder="1" applyAlignment="1" applyProtection="1"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DE4-433D-BE43-CC3D9A67C4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DE4-433D-BE43-CC3D9A67C4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1899520"/>
        <c:axId val="393879616"/>
      </c:barChart>
      <c:catAx>
        <c:axId val="391899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879616"/>
        <c:crosses val="autoZero"/>
        <c:auto val="1"/>
        <c:lblAlgn val="ctr"/>
        <c:lblOffset val="100"/>
        <c:noMultiLvlLbl val="0"/>
      </c:catAx>
      <c:valAx>
        <c:axId val="393879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1899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9E5-478C-B384-1289336465D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9E5-478C-B384-1289336465D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1494912"/>
        <c:axId val="131495472"/>
      </c:barChart>
      <c:catAx>
        <c:axId val="131494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495472"/>
        <c:crosses val="autoZero"/>
        <c:auto val="1"/>
        <c:lblAlgn val="ctr"/>
        <c:lblOffset val="100"/>
        <c:noMultiLvlLbl val="0"/>
      </c:catAx>
      <c:valAx>
        <c:axId val="131495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1494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B8-4D1C-A232-9D63686698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B8-4D1C-A232-9D63686698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6722080"/>
        <c:axId val="206722640"/>
      </c:barChart>
      <c:catAx>
        <c:axId val="20672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6722640"/>
        <c:crosses val="autoZero"/>
        <c:auto val="1"/>
        <c:lblAlgn val="ctr"/>
        <c:lblOffset val="100"/>
        <c:noMultiLvlLbl val="0"/>
      </c:catAx>
      <c:valAx>
        <c:axId val="20672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672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29B-4F5C-BDC1-B752BD1F019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29B-4F5C-BDC1-B752BD1F019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0135024"/>
        <c:axId val="120135584"/>
      </c:barChart>
      <c:catAx>
        <c:axId val="12013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0135584"/>
        <c:crosses val="autoZero"/>
        <c:auto val="1"/>
        <c:lblAlgn val="ctr"/>
        <c:lblOffset val="100"/>
        <c:noMultiLvlLbl val="0"/>
      </c:catAx>
      <c:valAx>
        <c:axId val="120135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013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0.83333333333333337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AE0-43F1-B583-2720EC80CDE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AE0-43F1-B583-2720EC80CDE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6729280"/>
        <c:axId val="536729840"/>
      </c:barChart>
      <c:catAx>
        <c:axId val="53672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6729840"/>
        <c:crosses val="autoZero"/>
        <c:auto val="1"/>
        <c:lblAlgn val="ctr"/>
        <c:lblOffset val="100"/>
        <c:noMultiLvlLbl val="0"/>
      </c:catAx>
      <c:valAx>
        <c:axId val="53672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672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0.875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056-460B-A62A-41EE1793694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056-460B-A62A-41EE179369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2214768"/>
        <c:axId val="312215328"/>
      </c:barChart>
      <c:catAx>
        <c:axId val="312214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2215328"/>
        <c:crosses val="autoZero"/>
        <c:auto val="1"/>
        <c:lblAlgn val="ctr"/>
        <c:lblOffset val="100"/>
        <c:noMultiLvlLbl val="0"/>
      </c:catAx>
      <c:valAx>
        <c:axId val="312215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2214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A4A-4620-9641-26F1402D51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A4A-4620-9641-26F1402D51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2218128"/>
        <c:axId val="310010544"/>
      </c:barChart>
      <c:catAx>
        <c:axId val="312218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0010544"/>
        <c:crosses val="autoZero"/>
        <c:auto val="1"/>
        <c:lblAlgn val="ctr"/>
        <c:lblOffset val="100"/>
        <c:noMultiLvlLbl val="0"/>
      </c:catAx>
      <c:valAx>
        <c:axId val="310010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221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0.89682539682539686</c:v>
                </c:pt>
                <c:pt idx="1">
                  <c:v>0.85245901639344257</c:v>
                </c:pt>
                <c:pt idx="2">
                  <c:v>0.83333333333333337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DEF-4B63-A65A-4B0F14884D5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DEF-4B63-A65A-4B0F14884D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0013344"/>
        <c:axId val="310013904"/>
      </c:barChart>
      <c:catAx>
        <c:axId val="31001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0013904"/>
        <c:crosses val="autoZero"/>
        <c:auto val="1"/>
        <c:lblAlgn val="ctr"/>
        <c:lblOffset val="100"/>
        <c:noMultiLvlLbl val="0"/>
      </c:catAx>
      <c:valAx>
        <c:axId val="31001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001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0.93065693430656937</c:v>
                </c:pt>
                <c:pt idx="1">
                  <c:v>0.85869565217391308</c:v>
                </c:pt>
                <c:pt idx="2">
                  <c:v>0.97388059701492535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BD7-436F-808E-68CF3F65C2A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BD7-436F-808E-68CF3F65C2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8658288"/>
        <c:axId val="318658848"/>
      </c:barChart>
      <c:catAx>
        <c:axId val="318658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8658848"/>
        <c:crosses val="autoZero"/>
        <c:auto val="1"/>
        <c:lblAlgn val="ctr"/>
        <c:lblOffset val="100"/>
        <c:noMultiLvlLbl val="0"/>
      </c:catAx>
      <c:valAx>
        <c:axId val="318658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8658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0.91374116556598306</c:v>
                </c:pt>
                <c:pt idx="1">
                  <c:v>0.85557733428367788</c:v>
                </c:pt>
                <c:pt idx="2">
                  <c:v>0.90360696517412942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711-4A9C-8923-D510568317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711-4A9C-8923-D51056831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1935712"/>
        <c:axId val="131936272"/>
        <c:extLst xmlns:c16r2="http://schemas.microsoft.com/office/drawing/2015/06/chart"/>
      </c:barChart>
      <c:catAx>
        <c:axId val="1319357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936272"/>
        <c:crosses val="autoZero"/>
        <c:auto val="1"/>
        <c:lblAlgn val="ctr"/>
        <c:lblOffset val="100"/>
        <c:noMultiLvlLbl val="0"/>
      </c:catAx>
      <c:valAx>
        <c:axId val="1319362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935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DB7-42AC-ADDA-23EC5471509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DB7-42AC-ADDA-23EC5471509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0.95</c:v>
                </c:pt>
                <c:pt idx="1">
                  <c:v>0.36363636363636365</c:v>
                </c:pt>
                <c:pt idx="2">
                  <c:v>0.45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DB7-42AC-ADDA-23EC5471509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7DB7-42AC-ADDA-23EC5471509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09561504"/>
        <c:axId val="309562064"/>
        <c:extLst xmlns:c16r2="http://schemas.microsoft.com/office/drawing/2015/06/chart"/>
      </c:barChart>
      <c:catAx>
        <c:axId val="30956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562064"/>
        <c:crosses val="autoZero"/>
        <c:auto val="1"/>
        <c:lblAlgn val="ctr"/>
        <c:lblOffset val="100"/>
        <c:noMultiLvlLbl val="0"/>
      </c:catAx>
      <c:valAx>
        <c:axId val="309562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56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0.92647058823529416</c:v>
                </c:pt>
                <c:pt idx="1">
                  <c:v>0.69696969696969702</c:v>
                </c:pt>
                <c:pt idx="2">
                  <c:v>0.96875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7C6-4140-B5A9-B2DE55490F9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7C6-4140-B5A9-B2DE55490F9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93882416"/>
        <c:axId val="393882976"/>
      </c:barChart>
      <c:catAx>
        <c:axId val="39388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882976"/>
        <c:crosses val="autoZero"/>
        <c:auto val="1"/>
        <c:lblAlgn val="ctr"/>
        <c:lblOffset val="100"/>
        <c:noMultiLvlLbl val="0"/>
      </c:catAx>
      <c:valAx>
        <c:axId val="39388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9388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3C8-4C67-9CBE-9FA1D10C7C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3C8-4C67-9CBE-9FA1D10C7C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536717056"/>
        <c:axId val="536717616"/>
      </c:barChart>
      <c:catAx>
        <c:axId val="536717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36717616"/>
        <c:crosses val="autoZero"/>
        <c:auto val="1"/>
        <c:lblAlgn val="ctr"/>
        <c:lblOffset val="100"/>
        <c:noMultiLvlLbl val="0"/>
      </c:catAx>
      <c:valAx>
        <c:axId val="536717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536717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617-47E7-AD93-25CA5B9CE91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617-47E7-AD93-25CA5B9CE9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6447712"/>
        <c:axId val="386448272"/>
      </c:barChart>
      <c:catAx>
        <c:axId val="386447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6448272"/>
        <c:crosses val="autoZero"/>
        <c:auto val="1"/>
        <c:lblAlgn val="ctr"/>
        <c:lblOffset val="100"/>
        <c:noMultiLvlLbl val="0"/>
      </c:catAx>
      <c:valAx>
        <c:axId val="386448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644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F4E-43DC-92D7-1F3413B389B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F4E-43DC-92D7-1F3413B389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6365120"/>
        <c:axId val="386365680"/>
      </c:barChart>
      <c:catAx>
        <c:axId val="3863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6365680"/>
        <c:crosses val="autoZero"/>
        <c:auto val="1"/>
        <c:lblAlgn val="ctr"/>
        <c:lblOffset val="100"/>
        <c:noMultiLvlLbl val="0"/>
      </c:catAx>
      <c:valAx>
        <c:axId val="38636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63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D5-4338-A4BE-6D8B61A3540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D5-4338-A4BE-6D8B61A3540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5062832"/>
        <c:axId val="385063392"/>
      </c:barChart>
      <c:catAx>
        <c:axId val="38506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5063392"/>
        <c:crosses val="autoZero"/>
        <c:auto val="1"/>
        <c:lblAlgn val="ctr"/>
        <c:lblOffset val="100"/>
        <c:noMultiLvlLbl val="0"/>
      </c:catAx>
      <c:valAx>
        <c:axId val="38506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506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0.94736842105263153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F3-476C-B090-9D5B17B3D92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F3-476C-B090-9D5B17B3D92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8787488"/>
        <c:axId val="388788048"/>
      </c:barChart>
      <c:catAx>
        <c:axId val="38878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88788048"/>
        <c:crosses val="autoZero"/>
        <c:auto val="1"/>
        <c:lblAlgn val="ctr"/>
        <c:lblOffset val="100"/>
        <c:noMultiLvlLbl val="0"/>
      </c:catAx>
      <c:valAx>
        <c:axId val="388788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8787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0.8214285714285714</c:v>
                </c:pt>
                <c:pt idx="1">
                  <c:v>0.66666666666666663</c:v>
                </c:pt>
                <c:pt idx="2">
                  <c:v>0.9285714285714286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683-43AF-852D-27AAB3F55DB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83-43AF-852D-27AAB3F55DB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88790848"/>
        <c:axId val="311647936"/>
      </c:barChart>
      <c:catAx>
        <c:axId val="38879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1647936"/>
        <c:crosses val="autoZero"/>
        <c:auto val="1"/>
        <c:lblAlgn val="ctr"/>
        <c:lblOffset val="100"/>
        <c:noMultiLvlLbl val="0"/>
      </c:catAx>
      <c:valAx>
        <c:axId val="311647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8879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0.859375</c:v>
                </c:pt>
                <c:pt idx="2">
                  <c:v>0.9838709677419355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3F-4BE3-8EDE-AD39F82D5DC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3F-4BE3-8EDE-AD39F82D5DC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1650736"/>
        <c:axId val="311651296"/>
      </c:barChart>
      <c:catAx>
        <c:axId val="311650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1651296"/>
        <c:crosses val="autoZero"/>
        <c:auto val="1"/>
        <c:lblAlgn val="ctr"/>
        <c:lblOffset val="100"/>
        <c:noMultiLvlLbl val="0"/>
      </c:catAx>
      <c:valAx>
        <c:axId val="31165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1650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5" zoomScale="90" zoomScaleNormal="100" zoomScaleSheetLayoutView="90" workbookViewId="0">
      <selection activeCell="B26" sqref="B26:C26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1" t="s">
        <v>379</v>
      </c>
      <c r="B18" s="281"/>
      <c r="C18" s="281"/>
      <c r="D18" s="282" t="s">
        <v>418</v>
      </c>
      <c r="E18" s="282"/>
      <c r="F18" s="282"/>
      <c r="G18" s="282"/>
      <c r="H18" s="282"/>
      <c r="I18" s="282"/>
      <c r="J18" s="282"/>
      <c r="K18" s="282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3" t="s">
        <v>380</v>
      </c>
      <c r="B21" s="283"/>
      <c r="C21" s="283"/>
      <c r="D21" s="283"/>
      <c r="E21" s="283"/>
      <c r="F21" s="283"/>
      <c r="G21" s="283"/>
      <c r="H21" s="283"/>
      <c r="I21" s="283"/>
      <c r="J21" s="283"/>
      <c r="K21" s="283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7" t="s">
        <v>382</v>
      </c>
      <c r="C23" s="277"/>
      <c r="D23" s="199"/>
      <c r="E23" s="199"/>
      <c r="F23" s="199"/>
      <c r="G23" s="199"/>
      <c r="H23" s="199"/>
      <c r="I23" s="199"/>
      <c r="J23" s="198" t="str">
        <f>D18</f>
        <v>Manouba</v>
      </c>
    </row>
    <row r="24" spans="1:11" ht="33" customHeight="1" x14ac:dyDescent="0.25">
      <c r="A24" s="207" t="s">
        <v>383</v>
      </c>
      <c r="B24" s="276">
        <f>AVERAGE('A1 Exploitation'!D505,'A1 Technique'!D198)</f>
        <v>0.91374116556598306</v>
      </c>
      <c r="C24" s="276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6">
        <f>AVERAGE('A2 Exploitation'!D505,'A2 Technique'!D198)</f>
        <v>0.85557733428367788</v>
      </c>
      <c r="C25" s="276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6">
        <f>AVERAGE('A3 Exploitation'!D505,'A3 Technique'!D198)</f>
        <v>0.90360696517412942</v>
      </c>
      <c r="C26" s="276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6">
        <f>AVERAGE('A4 Exploitation'!D505,'A4 Technique'!D198)</f>
        <v>0</v>
      </c>
      <c r="C27" s="276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6">
        <f>AVERAGE('A5 Exploitation'!D505,'A5 Technique'!D198)</f>
        <v>0</v>
      </c>
      <c r="C28" s="276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6">
        <f>AVERAGE('A6 Exploitation'!D505,'A6 Technique'!D198)</f>
        <v>0</v>
      </c>
      <c r="C29" s="276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7" t="s">
        <v>389</v>
      </c>
      <c r="C33" s="277"/>
      <c r="D33" s="199"/>
      <c r="E33" s="199"/>
      <c r="F33" s="199"/>
      <c r="G33" s="199"/>
      <c r="H33" s="199"/>
      <c r="I33" s="199"/>
      <c r="J33" s="198" t="str">
        <f>D18</f>
        <v>Manouba</v>
      </c>
    </row>
    <row r="34" spans="1:10" ht="33" customHeight="1" x14ac:dyDescent="0.25">
      <c r="A34" s="207" t="s">
        <v>383</v>
      </c>
      <c r="B34" s="276">
        <f>'A1 Exploitation'!D505</f>
        <v>0.93065693430656937</v>
      </c>
      <c r="C34" s="276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6">
        <f>'A2 Exploitation'!D505</f>
        <v>0.85869565217391308</v>
      </c>
      <c r="C35" s="276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6">
        <f>'A3 Exploitation'!D505</f>
        <v>0.97388059701492535</v>
      </c>
      <c r="C36" s="276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6">
        <f>'A4 Exploitation'!D505</f>
        <v>0</v>
      </c>
      <c r="C37" s="276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6">
        <f>'A5 Exploitation'!D505</f>
        <v>0</v>
      </c>
      <c r="C38" s="276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6">
        <f>'A6 Exploitation'!D505</f>
        <v>0</v>
      </c>
      <c r="C39" s="276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0" t="s">
        <v>390</v>
      </c>
      <c r="C42" s="280"/>
      <c r="D42" s="199"/>
      <c r="E42" s="199"/>
      <c r="F42" s="199"/>
      <c r="G42" s="199"/>
      <c r="H42" s="199"/>
      <c r="I42" s="199"/>
      <c r="J42" s="198" t="str">
        <f>D18</f>
        <v>Manouba</v>
      </c>
    </row>
    <row r="43" spans="1:10" ht="33" customHeight="1" x14ac:dyDescent="0.25">
      <c r="A43" s="207" t="s">
        <v>383</v>
      </c>
      <c r="B43" s="276">
        <f>AVERAGE('A1 Exploitation'!D503, 'A1 Technique'!D196)</f>
        <v>0.95</v>
      </c>
      <c r="C43" s="276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6">
        <f>AVERAGE('A2 Exploitation'!D503, 'A2 Technique'!D196)</f>
        <v>0.36363636363636365</v>
      </c>
      <c r="C44" s="276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6">
        <f>AVERAGE('A3 Exploitation'!D503, 'A3 Technique'!D196)</f>
        <v>0.45</v>
      </c>
      <c r="C45" s="276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6">
        <f>AVERAGE('A4 Exploitation'!D503, 'A4 Technique'!D196)</f>
        <v>0</v>
      </c>
      <c r="C46" s="276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6">
        <f>AVERAGE('A5 Exploitation'!D503, 'A5 Technique'!D196)</f>
        <v>0</v>
      </c>
      <c r="C47" s="276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6">
        <f>AVERAGE('A6 Exploitation'!D503, 'A6 Technique'!D196)</f>
        <v>0</v>
      </c>
      <c r="C48" s="276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7" t="s">
        <v>391</v>
      </c>
      <c r="C51" s="277"/>
      <c r="D51" s="199"/>
      <c r="E51" s="199"/>
      <c r="F51" s="199"/>
      <c r="G51" s="199"/>
      <c r="H51" s="199"/>
      <c r="I51" s="199"/>
      <c r="J51" s="198" t="str">
        <f>D18</f>
        <v>Manouba</v>
      </c>
    </row>
    <row r="52" spans="1:10" ht="33" customHeight="1" x14ac:dyDescent="0.25">
      <c r="A52" s="207" t="s">
        <v>383</v>
      </c>
      <c r="B52" s="279">
        <f>'A1 Exploitation'!D41</f>
        <v>0.91666666666666663</v>
      </c>
      <c r="C52" s="279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79">
        <f>'A2 Exploitation'!D41</f>
        <v>1</v>
      </c>
      <c r="C53" s="279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79">
        <f>'A3 Exploitation'!D41</f>
        <v>1</v>
      </c>
      <c r="C54" s="279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79">
        <f>'A4 Exploitation'!D41</f>
        <v>0</v>
      </c>
      <c r="C55" s="279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79">
        <f>'A5 Exploitation'!D41</f>
        <v>0</v>
      </c>
      <c r="C56" s="279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79">
        <f>'A6 Exploitation'!D41</f>
        <v>0</v>
      </c>
      <c r="C57" s="279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7" t="s">
        <v>392</v>
      </c>
      <c r="C60" s="277"/>
      <c r="D60" s="199"/>
      <c r="E60" s="199"/>
      <c r="F60" s="199"/>
      <c r="G60" s="199"/>
      <c r="H60" s="199"/>
      <c r="I60" s="199"/>
      <c r="J60" s="198" t="str">
        <f>D18</f>
        <v>Manouba</v>
      </c>
    </row>
    <row r="61" spans="1:10" ht="33" customHeight="1" x14ac:dyDescent="0.25">
      <c r="A61" s="207" t="s">
        <v>383</v>
      </c>
      <c r="B61" s="276">
        <f>'A1 Exploitation'!D97</f>
        <v>0.92647058823529416</v>
      </c>
      <c r="C61" s="276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6">
        <f>'A2 Exploitation'!D97</f>
        <v>0.69696969696969702</v>
      </c>
      <c r="C62" s="276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6">
        <f>'A3 Exploitation'!D97</f>
        <v>0.96875</v>
      </c>
      <c r="C63" s="276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6">
        <f>'A4 Exploitation'!D97</f>
        <v>0</v>
      </c>
      <c r="C64" s="276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6">
        <f>'A5 Exploitation'!D97</f>
        <v>0</v>
      </c>
      <c r="C65" s="276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6">
        <f>'A6 Exploitation'!D97</f>
        <v>0</v>
      </c>
      <c r="C66" s="276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7" t="s">
        <v>393</v>
      </c>
      <c r="C69" s="277"/>
      <c r="D69" s="199"/>
      <c r="E69" s="199"/>
      <c r="F69" s="199"/>
      <c r="G69" s="199"/>
      <c r="H69" s="199"/>
      <c r="I69" s="199"/>
      <c r="J69" s="198" t="str">
        <f>D18</f>
        <v>Manouba</v>
      </c>
    </row>
    <row r="70" spans="1:10" ht="33" customHeight="1" x14ac:dyDescent="0.25">
      <c r="A70" s="207" t="s">
        <v>383</v>
      </c>
      <c r="B70" s="276" t="e">
        <f>'A1 Exploitation'!D150</f>
        <v>#DIV/0!</v>
      </c>
      <c r="C70" s="276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6" t="e">
        <f>'A2 Exploitation'!D150</f>
        <v>#DIV/0!</v>
      </c>
      <c r="C71" s="276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6" t="e">
        <f>'A3 Exploitation'!D150</f>
        <v>#DIV/0!</v>
      </c>
      <c r="C72" s="276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6">
        <f>'A4 Exploitation'!D150</f>
        <v>0</v>
      </c>
      <c r="C73" s="276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6">
        <f>'A5 Exploitation'!D150</f>
        <v>0</v>
      </c>
      <c r="C74" s="276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6">
        <f>'A6 Exploitation'!D150</f>
        <v>0</v>
      </c>
      <c r="C75" s="276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7" t="s">
        <v>394</v>
      </c>
      <c r="C78" s="277"/>
      <c r="D78" s="199"/>
      <c r="E78" s="199"/>
      <c r="F78" s="199"/>
      <c r="G78" s="199"/>
      <c r="H78" s="199"/>
      <c r="I78" s="199"/>
      <c r="J78" s="198" t="str">
        <f>D18</f>
        <v>Manouba</v>
      </c>
    </row>
    <row r="79" spans="1:10" ht="33" customHeight="1" x14ac:dyDescent="0.25">
      <c r="A79" s="207" t="s">
        <v>383</v>
      </c>
      <c r="B79" s="276" t="e">
        <f>'A1 Exploitation'!D190</f>
        <v>#DIV/0!</v>
      </c>
      <c r="C79" s="276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6" t="e">
        <f>'A2 Exploitation'!D190</f>
        <v>#DIV/0!</v>
      </c>
      <c r="C80" s="276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6" t="e">
        <f>'A3 Exploitation'!D190</f>
        <v>#DIV/0!</v>
      </c>
      <c r="C81" s="276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6">
        <f>'A4 Exploitation'!D190</f>
        <v>0</v>
      </c>
      <c r="C82" s="276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6">
        <f>'A5 Exploitation'!D190</f>
        <v>0</v>
      </c>
      <c r="C83" s="276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6">
        <f>'A6 Exploitation'!D190</f>
        <v>0</v>
      </c>
      <c r="C84" s="276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7" t="s">
        <v>395</v>
      </c>
      <c r="C87" s="277"/>
      <c r="D87" s="199"/>
      <c r="E87" s="199"/>
      <c r="F87" s="199"/>
      <c r="G87" s="199"/>
      <c r="H87" s="199"/>
      <c r="I87" s="199"/>
      <c r="J87" s="198" t="str">
        <f>D18</f>
        <v>Manouba</v>
      </c>
    </row>
    <row r="88" spans="1:10" ht="33" customHeight="1" x14ac:dyDescent="0.25">
      <c r="A88" s="207" t="s">
        <v>383</v>
      </c>
      <c r="B88" s="276" t="e">
        <f>'A1 Exploitation'!D246</f>
        <v>#DIV/0!</v>
      </c>
      <c r="C88" s="276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6" t="e">
        <f>'A2 Exploitation'!D246</f>
        <v>#DIV/0!</v>
      </c>
      <c r="C89" s="276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6" t="e">
        <f>'A3 Exploitation'!D246</f>
        <v>#DIV/0!</v>
      </c>
      <c r="C90" s="276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6">
        <f>'A4 Exploitation'!D246</f>
        <v>0</v>
      </c>
      <c r="C91" s="276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6">
        <f>'A5 Exploitation'!D246</f>
        <v>0</v>
      </c>
      <c r="C92" s="276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6">
        <f>'A6 Exploitation'!D246</f>
        <v>0</v>
      </c>
      <c r="C93" s="276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7" t="s">
        <v>396</v>
      </c>
      <c r="C96" s="277"/>
      <c r="D96" s="199"/>
      <c r="E96" s="199"/>
      <c r="F96" s="199"/>
      <c r="G96" s="199"/>
      <c r="H96" s="199"/>
      <c r="I96" s="199"/>
      <c r="J96" s="198" t="str">
        <f>D18</f>
        <v>Manouba</v>
      </c>
    </row>
    <row r="97" spans="1:10" ht="33" customHeight="1" x14ac:dyDescent="0.25">
      <c r="A97" s="207" t="s">
        <v>383</v>
      </c>
      <c r="B97" s="276" t="e">
        <f>'A1 Exploitation'!D289</f>
        <v>#DIV/0!</v>
      </c>
      <c r="C97" s="276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6" t="e">
        <f>'A2 Exploitation'!D289</f>
        <v>#DIV/0!</v>
      </c>
      <c r="C98" s="276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6" t="e">
        <f>'A3 Exploitation'!D289</f>
        <v>#DIV/0!</v>
      </c>
      <c r="C99" s="276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6">
        <f>'A4 Exploitation'!D289</f>
        <v>0</v>
      </c>
      <c r="C100" s="276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6">
        <f>'A5 Exploitation'!D289</f>
        <v>0</v>
      </c>
      <c r="C101" s="276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6">
        <f>'A6 Exploitation'!D289</f>
        <v>0</v>
      </c>
      <c r="C102" s="276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7" t="s">
        <v>397</v>
      </c>
      <c r="C105" s="277"/>
      <c r="D105" s="199"/>
      <c r="E105" s="199"/>
      <c r="F105" s="199"/>
      <c r="G105" s="199"/>
      <c r="H105" s="199"/>
      <c r="I105" s="199"/>
      <c r="J105" s="198" t="str">
        <f>D18</f>
        <v>Manouba</v>
      </c>
    </row>
    <row r="106" spans="1:10" ht="33" customHeight="1" x14ac:dyDescent="0.25">
      <c r="A106" s="207" t="s">
        <v>383</v>
      </c>
      <c r="B106" s="276">
        <f>'A1 Exploitation'!D322</f>
        <v>0.92105263157894735</v>
      </c>
      <c r="C106" s="276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6">
        <f>'A2 Exploitation'!D322</f>
        <v>0.94736842105263153</v>
      </c>
      <c r="C107" s="276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6">
        <f>'A3 Exploitation'!D322</f>
        <v>1</v>
      </c>
      <c r="C108" s="276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6">
        <f>'A4 Exploitation'!D322</f>
        <v>0</v>
      </c>
      <c r="C109" s="276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6">
        <f>'A5 Exploitation'!D322</f>
        <v>0</v>
      </c>
      <c r="C110" s="276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6">
        <f>'A6 Exploitation'!D322</f>
        <v>0</v>
      </c>
      <c r="C111" s="276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7" t="s">
        <v>398</v>
      </c>
      <c r="C114" s="277"/>
      <c r="D114" s="199"/>
      <c r="E114" s="199"/>
      <c r="F114" s="199"/>
      <c r="G114" s="199"/>
      <c r="H114" s="199"/>
      <c r="I114" s="199"/>
      <c r="J114" s="198" t="str">
        <f>D18</f>
        <v>Manouba</v>
      </c>
    </row>
    <row r="115" spans="1:10" ht="33" customHeight="1" x14ac:dyDescent="0.25">
      <c r="A115" s="207" t="s">
        <v>383</v>
      </c>
      <c r="B115" s="276">
        <f>'A1 Exploitation'!D350</f>
        <v>0.8214285714285714</v>
      </c>
      <c r="C115" s="276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6">
        <f>'A2 Exploitation'!D350</f>
        <v>0.66666666666666663</v>
      </c>
      <c r="C116" s="276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6">
        <f>'A3 Exploitation'!D350</f>
        <v>0.9285714285714286</v>
      </c>
      <c r="C117" s="276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6">
        <f>'A4 Exploitation'!D350</f>
        <v>0</v>
      </c>
      <c r="C118" s="276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6">
        <f>'A5 Exploitation'!D350</f>
        <v>0</v>
      </c>
      <c r="C119" s="276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6">
        <f>'A6 Exploitation'!D350</f>
        <v>0</v>
      </c>
      <c r="C120" s="276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7" t="s">
        <v>399</v>
      </c>
      <c r="C123" s="277"/>
      <c r="D123" s="199"/>
      <c r="E123" s="199"/>
      <c r="F123" s="199"/>
      <c r="G123" s="199"/>
      <c r="H123" s="199"/>
      <c r="I123" s="199"/>
      <c r="J123" s="198" t="str">
        <f>D18</f>
        <v>Manouba</v>
      </c>
    </row>
    <row r="124" spans="1:10" ht="33" customHeight="1" x14ac:dyDescent="0.25">
      <c r="A124" s="207" t="s">
        <v>383</v>
      </c>
      <c r="B124" s="276">
        <f>'A1 Exploitation'!D403</f>
        <v>0.9838709677419355</v>
      </c>
      <c r="C124" s="276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6">
        <f>'A2 Exploitation'!D403</f>
        <v>0.859375</v>
      </c>
      <c r="C125" s="276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6">
        <f>'A3 Exploitation'!D403</f>
        <v>0.9838709677419355</v>
      </c>
      <c r="C126" s="276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6">
        <f>'A4 Exploitation'!D403</f>
        <v>0</v>
      </c>
      <c r="C127" s="276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6">
        <f>'A5 Exploitation'!D403</f>
        <v>0</v>
      </c>
      <c r="C128" s="276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6">
        <f>'A6 Exploitation'!D403</f>
        <v>0</v>
      </c>
      <c r="C129" s="276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7" t="s">
        <v>400</v>
      </c>
      <c r="C132" s="277"/>
      <c r="D132" s="199"/>
      <c r="E132" s="199"/>
      <c r="F132" s="199"/>
      <c r="G132" s="199"/>
      <c r="H132" s="199"/>
      <c r="I132" s="199"/>
      <c r="J132" s="198" t="str">
        <f>D18</f>
        <v>Manouba</v>
      </c>
    </row>
    <row r="133" spans="1:10" ht="33" customHeight="1" x14ac:dyDescent="0.25">
      <c r="A133" s="207" t="s">
        <v>383</v>
      </c>
      <c r="B133" s="276" t="e">
        <f>'A1 Exploitation'!D433</f>
        <v>#DIV/0!</v>
      </c>
      <c r="C133" s="276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6" t="e">
        <f>'A2 Exploitation'!D433</f>
        <v>#DIV/0!</v>
      </c>
      <c r="C134" s="276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6" t="e">
        <f>'A3 Exploitation'!D433</f>
        <v>#DIV/0!</v>
      </c>
      <c r="C135" s="276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6">
        <f>'A4 Exploitation'!D433</f>
        <v>0</v>
      </c>
      <c r="C136" s="276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6">
        <f>'A5 Exploitation'!D433</f>
        <v>0</v>
      </c>
      <c r="C137" s="276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6">
        <f>'A6 Exploitation'!D433</f>
        <v>0</v>
      </c>
      <c r="C138" s="276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7" t="s">
        <v>401</v>
      </c>
      <c r="C141" s="277"/>
      <c r="D141" s="199"/>
      <c r="E141" s="199"/>
      <c r="F141" s="199"/>
      <c r="G141" s="199"/>
      <c r="H141" s="199"/>
      <c r="I141" s="199"/>
      <c r="J141" s="198" t="str">
        <f>D18</f>
        <v>Manouba</v>
      </c>
    </row>
    <row r="142" spans="1:10" ht="33" customHeight="1" x14ac:dyDescent="0.25">
      <c r="A142" s="207" t="s">
        <v>383</v>
      </c>
      <c r="B142" s="276">
        <f>'A1 Exploitation'!D452</f>
        <v>1</v>
      </c>
      <c r="C142" s="276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6">
        <f>'A2 Exploitation'!D452</f>
        <v>1</v>
      </c>
      <c r="C143" s="276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6">
        <f>'A3 Exploitation'!D452</f>
        <v>1</v>
      </c>
      <c r="C144" s="276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6">
        <f>'A4 Exploitation'!D452</f>
        <v>0</v>
      </c>
      <c r="C145" s="276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6">
        <f>'A5 Exploitation'!D452</f>
        <v>0</v>
      </c>
      <c r="C146" s="276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6">
        <f>'A6 Exploitation'!D452</f>
        <v>0</v>
      </c>
      <c r="C147" s="276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7" t="s">
        <v>402</v>
      </c>
      <c r="C150" s="277"/>
      <c r="D150" s="199"/>
      <c r="E150" s="199"/>
      <c r="F150" s="199"/>
      <c r="G150" s="199"/>
      <c r="H150" s="199"/>
      <c r="I150" s="199"/>
      <c r="J150" s="198" t="str">
        <f>D18</f>
        <v>Manouba</v>
      </c>
    </row>
    <row r="151" spans="1:10" ht="33" customHeight="1" x14ac:dyDescent="0.25">
      <c r="A151" s="207" t="s">
        <v>383</v>
      </c>
      <c r="B151" s="276">
        <f>'A1 Exploitation'!D462</f>
        <v>0.875</v>
      </c>
      <c r="C151" s="276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6">
        <f>'A2 Exploitation'!D462</f>
        <v>1</v>
      </c>
      <c r="C152" s="276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6">
        <f>'A3 Exploitation'!D462</f>
        <v>0.75</v>
      </c>
      <c r="C153" s="276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6">
        <f>'A4 Exploitation'!D462</f>
        <v>0</v>
      </c>
      <c r="C154" s="276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6">
        <f>'A5 Exploitation'!D462</f>
        <v>0</v>
      </c>
      <c r="C155" s="276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6">
        <f>'A6 Exploitation'!D462</f>
        <v>0</v>
      </c>
      <c r="C156" s="276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7" t="s">
        <v>403</v>
      </c>
      <c r="C159" s="277"/>
      <c r="D159" s="199"/>
      <c r="E159" s="199"/>
      <c r="F159" s="199"/>
      <c r="G159" s="199"/>
      <c r="H159" s="199"/>
      <c r="I159" s="199"/>
      <c r="J159" s="198" t="str">
        <f>D18</f>
        <v>Manouba</v>
      </c>
    </row>
    <row r="160" spans="1:10" ht="33" customHeight="1" x14ac:dyDescent="0.25">
      <c r="A160" s="207" t="s">
        <v>383</v>
      </c>
      <c r="B160" s="276">
        <f>'A1 Exploitation'!D471</f>
        <v>0.83333333333333337</v>
      </c>
      <c r="C160" s="276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6">
        <f>'A2 Exploitation'!D471</f>
        <v>1</v>
      </c>
      <c r="C161" s="276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6">
        <f>'A3 Exploitation'!D471</f>
        <v>1</v>
      </c>
      <c r="C162" s="276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6">
        <f>'A4 Exploitation'!D471</f>
        <v>0</v>
      </c>
      <c r="C163" s="276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6">
        <f>'A5 Exploitation'!D471</f>
        <v>0</v>
      </c>
      <c r="C164" s="276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6">
        <f>'A6 Exploitation'!D471</f>
        <v>0</v>
      </c>
      <c r="C165" s="276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8"/>
      <c r="C166" s="278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8"/>
      <c r="C167" s="278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7" t="s">
        <v>404</v>
      </c>
      <c r="C168" s="277"/>
      <c r="D168" s="199"/>
      <c r="E168" s="199"/>
      <c r="F168" s="199"/>
      <c r="G168" s="199"/>
      <c r="H168" s="199"/>
      <c r="I168" s="199"/>
      <c r="J168" s="198" t="str">
        <f>D18</f>
        <v>Manouba</v>
      </c>
    </row>
    <row r="169" spans="1:10" ht="33" customHeight="1" x14ac:dyDescent="0.25">
      <c r="A169" s="207" t="s">
        <v>383</v>
      </c>
      <c r="B169" s="276">
        <f>'A1 Exploitation'!D492</f>
        <v>0.875</v>
      </c>
      <c r="C169" s="276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6">
        <f>'A2 Exploitation'!D492</f>
        <v>1</v>
      </c>
      <c r="C170" s="276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6">
        <f>'A3 Exploitation'!D492</f>
        <v>1</v>
      </c>
      <c r="C171" s="276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6">
        <f>'A4 Exploitation'!D492</f>
        <v>0</v>
      </c>
      <c r="C172" s="276"/>
    </row>
    <row r="173" spans="1:10" ht="33" customHeight="1" x14ac:dyDescent="0.25">
      <c r="A173" s="206" t="s">
        <v>387</v>
      </c>
      <c r="B173" s="276">
        <f>'A5 Exploitation'!D492</f>
        <v>0</v>
      </c>
      <c r="C173" s="276"/>
    </row>
    <row r="174" spans="1:10" ht="33" customHeight="1" x14ac:dyDescent="0.25">
      <c r="A174" s="206" t="s">
        <v>388</v>
      </c>
      <c r="B174" s="276">
        <f>'A6 Exploitation'!D492</f>
        <v>0</v>
      </c>
      <c r="C174" s="276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7" t="s">
        <v>405</v>
      </c>
      <c r="C177" s="277"/>
      <c r="J177" s="198" t="str">
        <f>D18</f>
        <v>Manouba</v>
      </c>
    </row>
    <row r="178" spans="1:10" ht="33" customHeight="1" x14ac:dyDescent="0.25">
      <c r="A178" s="207" t="s">
        <v>383</v>
      </c>
      <c r="B178" s="276">
        <f>'A1 Exploitation'!D501</f>
        <v>1</v>
      </c>
      <c r="C178" s="276"/>
    </row>
    <row r="179" spans="1:10" ht="33" customHeight="1" x14ac:dyDescent="0.25">
      <c r="A179" s="206" t="s">
        <v>384</v>
      </c>
      <c r="B179" s="276">
        <f>'A2 Exploitation'!D501</f>
        <v>1</v>
      </c>
      <c r="C179" s="276"/>
    </row>
    <row r="180" spans="1:10" ht="33" customHeight="1" x14ac:dyDescent="0.25">
      <c r="A180" s="207" t="s">
        <v>385</v>
      </c>
      <c r="B180" s="276">
        <f>'A3 Exploitation'!D501</f>
        <v>1</v>
      </c>
      <c r="C180" s="276"/>
    </row>
    <row r="181" spans="1:10" ht="33" customHeight="1" x14ac:dyDescent="0.25">
      <c r="A181" s="207" t="s">
        <v>386</v>
      </c>
      <c r="B181" s="276">
        <f>'A4 Exploitation'!D501</f>
        <v>0</v>
      </c>
      <c r="C181" s="276"/>
    </row>
    <row r="182" spans="1:10" ht="33" customHeight="1" x14ac:dyDescent="0.25">
      <c r="A182" s="206" t="s">
        <v>387</v>
      </c>
      <c r="B182" s="276">
        <f>'A5 Exploitation'!D501</f>
        <v>0</v>
      </c>
      <c r="C182" s="276"/>
    </row>
    <row r="183" spans="1:10" ht="33" customHeight="1" x14ac:dyDescent="0.25">
      <c r="A183" s="206" t="s">
        <v>388</v>
      </c>
      <c r="B183" s="276">
        <f>'A6 Exploitation'!D501</f>
        <v>0</v>
      </c>
      <c r="C183" s="276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7" t="s">
        <v>406</v>
      </c>
      <c r="C186" s="277"/>
      <c r="J186" s="198" t="str">
        <f>D18</f>
        <v>Manouba</v>
      </c>
    </row>
    <row r="187" spans="1:10" ht="33" customHeight="1" x14ac:dyDescent="0.25">
      <c r="A187" s="207" t="s">
        <v>383</v>
      </c>
      <c r="B187" s="276">
        <f>'A1 Technique'!D198</f>
        <v>0.89682539682539686</v>
      </c>
      <c r="C187" s="276"/>
    </row>
    <row r="188" spans="1:10" ht="33" customHeight="1" x14ac:dyDescent="0.25">
      <c r="A188" s="206" t="s">
        <v>384</v>
      </c>
      <c r="B188" s="276">
        <f>'A2 Technique'!D198</f>
        <v>0.85245901639344257</v>
      </c>
      <c r="C188" s="276"/>
    </row>
    <row r="189" spans="1:10" ht="33" customHeight="1" x14ac:dyDescent="0.25">
      <c r="A189" s="207" t="s">
        <v>385</v>
      </c>
      <c r="B189" s="276">
        <f>'A3 Technique'!D198</f>
        <v>0.83333333333333337</v>
      </c>
      <c r="C189" s="276"/>
    </row>
    <row r="190" spans="1:10" ht="33" customHeight="1" x14ac:dyDescent="0.25">
      <c r="A190" s="207" t="s">
        <v>386</v>
      </c>
      <c r="B190" s="276">
        <f>'A4 Technique'!D198</f>
        <v>0</v>
      </c>
      <c r="C190" s="276"/>
    </row>
    <row r="191" spans="1:10" ht="33" customHeight="1" x14ac:dyDescent="0.25">
      <c r="A191" s="206" t="s">
        <v>387</v>
      </c>
      <c r="B191" s="276">
        <f>'A5 Technique'!D198</f>
        <v>0</v>
      </c>
      <c r="C191" s="276"/>
    </row>
    <row r="192" spans="1:10" ht="33" customHeight="1" x14ac:dyDescent="0.25">
      <c r="A192" s="206" t="s">
        <v>388</v>
      </c>
      <c r="B192" s="276">
        <f>'A6 Technique'!D198</f>
        <v>0</v>
      </c>
      <c r="C192" s="276"/>
    </row>
  </sheetData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86" zoomScale="70" zoomScaleNormal="7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Manouba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</v>
      </c>
    </row>
  </sheetData>
  <sheetProtection algorithmName="SHA-512" hashValue="VUtfrojbRgkuxqExDzhD3nnwPMzwxf7D9aSGcm6hm3jQ3qKjnPHxnfKLLUw7w0kDRhfWvWB3VhaD7DSLZaDsGg==" saltValue="qpwkwmW/cMaqqe0YTk0UH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Manouba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>
        <f>'A5 Exploitation'!B9:F9</f>
        <v>0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>
        <f>'A5 Exploitation'!B10:F10</f>
        <v>0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'A5 Exploitation'!B11:F11</f>
        <v>0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3gt/xXrAAI+x8jr4LqKebiehWG+wEg/w8Pdc23s00dJ131Pr/HAjVrChwSUfwxXFeZI8YL8j69F2ZbPblT7xQ==" saltValue="yaA4y2bItlSy0KGLjK/tDQ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Manouba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sqvyY65mZNzfYrvq5/I8eHFyz2hdDOH7Qb+p883CYTN+K/sQ/RvPIerDKCg+yfFmdocLhNfBLuBpSda/veXgfw==" saltValue="plxiJKEOE44aRpCLy925D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Manouba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>
        <f>'A6 Exploitation'!B9:F9</f>
        <v>0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>
        <f>'A6 Exploitation'!B10:F10</f>
        <v>0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'A6 Exploitation'!B11:F11</f>
        <v>0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a/3hwN4o8OcIKhYtBp3QRlit0U6bx6WsrlvyhPoXqMjtnrXH64v/Qs+4FwcdNhGDwCKPub7s5Feoxe8s38QamQ==" saltValue="9kNGr+eBAjmZxmg/1Rlr3A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topLeftCell="A435" zoomScale="90" zoomScaleNormal="71" zoomScaleSheetLayoutView="90" workbookViewId="0">
      <selection activeCell="A450" sqref="A45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124"/>
      <c r="H7" s="124"/>
      <c r="I7" s="124"/>
    </row>
    <row r="8" spans="1:9" ht="29.25" x14ac:dyDescent="0.5">
      <c r="A8" s="299" t="str">
        <f>'Page de garde'!D18</f>
        <v>Manouba</v>
      </c>
      <c r="B8" s="299"/>
      <c r="C8" s="299"/>
      <c r="D8" s="299"/>
      <c r="E8" s="299"/>
      <c r="F8" s="299"/>
      <c r="G8" s="126"/>
      <c r="H8" s="126"/>
      <c r="I8" s="124"/>
    </row>
    <row r="9" spans="1:9" ht="24.75" x14ac:dyDescent="0.5">
      <c r="A9" s="38" t="s">
        <v>44</v>
      </c>
      <c r="B9" s="300" t="s">
        <v>412</v>
      </c>
      <c r="C9" s="300"/>
      <c r="D9" s="300"/>
      <c r="E9" s="300"/>
      <c r="F9" s="300"/>
      <c r="G9" s="126"/>
      <c r="H9" s="126"/>
      <c r="I9" s="124"/>
    </row>
    <row r="10" spans="1:9" ht="24.75" x14ac:dyDescent="0.5">
      <c r="A10" s="39" t="s">
        <v>46</v>
      </c>
      <c r="B10" s="301" t="s">
        <v>419</v>
      </c>
      <c r="C10" s="301"/>
      <c r="D10" s="301"/>
      <c r="E10" s="301"/>
      <c r="F10" s="301"/>
      <c r="G10" s="126"/>
      <c r="H10" s="126"/>
      <c r="I10" s="124"/>
    </row>
    <row r="11" spans="1:9" ht="24.75" x14ac:dyDescent="0.5">
      <c r="A11" s="38" t="s">
        <v>45</v>
      </c>
      <c r="B11" s="296">
        <v>42818</v>
      </c>
      <c r="C11" s="296"/>
      <c r="D11" s="296"/>
      <c r="E11" s="296"/>
      <c r="F11" s="296"/>
      <c r="G11" s="126"/>
      <c r="H11" s="126"/>
      <c r="I11" s="124"/>
    </row>
    <row r="12" spans="1:9" ht="24.75" x14ac:dyDescent="0.5">
      <c r="A12" s="38" t="s">
        <v>276</v>
      </c>
      <c r="B12" s="289">
        <f>D505</f>
        <v>0.93065693430656937</v>
      </c>
      <c r="C12" s="289"/>
      <c r="D12" s="289"/>
      <c r="E12" s="289"/>
      <c r="F12" s="289"/>
      <c r="G12" s="126"/>
      <c r="H12" s="126"/>
      <c r="I12" s="124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42818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7" t="s">
        <v>10</v>
      </c>
      <c r="B19" s="136">
        <v>1</v>
      </c>
      <c r="C19" s="136"/>
      <c r="D19" s="135" t="s">
        <v>420</v>
      </c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x14ac:dyDescent="0.25">
      <c r="A21" s="17" t="s">
        <v>98</v>
      </c>
      <c r="B21" s="170">
        <v>1</v>
      </c>
      <c r="C21" s="136"/>
      <c r="D21" s="135" t="s">
        <v>421</v>
      </c>
      <c r="E21" s="66"/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/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5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42818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x14ac:dyDescent="0.25">
      <c r="A48" s="33" t="s">
        <v>297</v>
      </c>
      <c r="B48" s="170">
        <v>2</v>
      </c>
      <c r="C48" s="145"/>
      <c r="D48" s="147"/>
      <c r="F48" s="66"/>
    </row>
    <row r="49" spans="1:6" x14ac:dyDescent="0.25">
      <c r="A49" s="33" t="s">
        <v>28</v>
      </c>
      <c r="B49" s="170">
        <v>2</v>
      </c>
      <c r="C49" s="137"/>
      <c r="D49" s="139"/>
      <c r="E49" s="66"/>
      <c r="F49" s="66"/>
    </row>
    <row r="50" spans="1:6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ht="18" customHeight="1" x14ac:dyDescent="0.25">
      <c r="A59" s="17" t="s">
        <v>204</v>
      </c>
      <c r="B59" s="170">
        <v>2</v>
      </c>
      <c r="C59" s="145"/>
      <c r="D59" s="162"/>
      <c r="E59" s="146"/>
      <c r="F59" s="148"/>
    </row>
    <row r="60" spans="1:6" x14ac:dyDescent="0.25">
      <c r="A60" s="24" t="s">
        <v>142</v>
      </c>
      <c r="B60" s="170">
        <v>2</v>
      </c>
      <c r="C60" s="144"/>
      <c r="D60" s="129"/>
      <c r="E60" s="129"/>
      <c r="F60" s="66"/>
    </row>
    <row r="61" spans="1:6" x14ac:dyDescent="0.25">
      <c r="A61" s="24" t="s">
        <v>123</v>
      </c>
      <c r="B61" s="170">
        <v>2</v>
      </c>
      <c r="C61" s="144"/>
      <c r="D61" s="129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42"/>
      <c r="E63" s="147"/>
      <c r="F63" s="66"/>
    </row>
    <row r="64" spans="1:6" ht="60" x14ac:dyDescent="0.25">
      <c r="A64" s="108" t="s">
        <v>272</v>
      </c>
      <c r="B64" s="170">
        <v>1</v>
      </c>
      <c r="C64" s="217" t="str">
        <f>IF(B64=0, -5, "0")</f>
        <v>0</v>
      </c>
      <c r="D64" s="129" t="s">
        <v>426</v>
      </c>
      <c r="E64" s="147"/>
      <c r="F64" s="66"/>
    </row>
    <row r="65" spans="1:7" ht="33.6" customHeight="1" x14ac:dyDescent="0.3">
      <c r="A65" s="49" t="s">
        <v>271</v>
      </c>
      <c r="B65" s="170">
        <v>2</v>
      </c>
      <c r="C65" s="171"/>
      <c r="D65" s="146"/>
      <c r="E65" s="173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ht="30" x14ac:dyDescent="0.25">
      <c r="A74" s="17" t="s">
        <v>188</v>
      </c>
      <c r="B74" s="170">
        <v>0</v>
      </c>
      <c r="C74" s="145"/>
      <c r="D74" s="152" t="s">
        <v>425</v>
      </c>
      <c r="E74" s="152" t="s">
        <v>453</v>
      </c>
      <c r="F74" s="67"/>
      <c r="G74" s="172"/>
    </row>
    <row r="75" spans="1:7" s="31" customFormat="1" ht="22.7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0.92500000000000004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1</v>
      </c>
      <c r="C86" s="153"/>
      <c r="D86" s="155" t="s">
        <v>448</v>
      </c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66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ht="75" x14ac:dyDescent="0.25">
      <c r="A90" s="17" t="s">
        <v>293</v>
      </c>
      <c r="B90" s="170">
        <v>1</v>
      </c>
      <c r="C90" s="153"/>
      <c r="D90" s="156" t="s">
        <v>446</v>
      </c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1</v>
      </c>
      <c r="C92" s="154"/>
      <c r="D92" s="261">
        <v>0.5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0.92647058823529416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42818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53" t="s">
        <v>34</v>
      </c>
      <c r="C102" s="153"/>
      <c r="D102" s="142"/>
      <c r="E102" s="142"/>
      <c r="F102" s="66"/>
    </row>
    <row r="103" spans="1:6" x14ac:dyDescent="0.25">
      <c r="A103" s="23" t="s">
        <v>297</v>
      </c>
      <c r="B103" s="170" t="s">
        <v>34</v>
      </c>
      <c r="C103" s="153"/>
      <c r="D103" s="142"/>
      <c r="E103" s="147"/>
      <c r="F103" s="66"/>
    </row>
    <row r="104" spans="1:6" x14ac:dyDescent="0.25">
      <c r="A104" s="33" t="s">
        <v>100</v>
      </c>
      <c r="B104" s="170" t="s">
        <v>34</v>
      </c>
      <c r="C104" s="145"/>
      <c r="D104" s="146"/>
      <c r="E104" s="148"/>
      <c r="F104" s="66"/>
    </row>
    <row r="105" spans="1:6" x14ac:dyDescent="0.25">
      <c r="A105" s="33" t="s">
        <v>28</v>
      </c>
      <c r="B105" s="170" t="s">
        <v>34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 t="s">
        <v>34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 t="s">
        <v>34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7" t="s">
        <v>314</v>
      </c>
      <c r="B114" s="153" t="s">
        <v>34</v>
      </c>
      <c r="C114" s="153"/>
      <c r="D114" s="142"/>
      <c r="E114" s="142"/>
      <c r="F114" s="147"/>
    </row>
    <row r="115" spans="1:6" x14ac:dyDescent="0.25">
      <c r="A115" s="18" t="s">
        <v>294</v>
      </c>
      <c r="B115" s="170" t="s">
        <v>34</v>
      </c>
      <c r="C115" s="153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53"/>
      <c r="D116" s="143"/>
      <c r="E116" s="148"/>
      <c r="F116" s="147"/>
    </row>
    <row r="117" spans="1:6" x14ac:dyDescent="0.25">
      <c r="A117" s="17" t="s">
        <v>295</v>
      </c>
      <c r="B117" s="170" t="s">
        <v>34</v>
      </c>
      <c r="C117" s="153"/>
      <c r="D117" s="11"/>
      <c r="E117" s="148"/>
      <c r="F117" s="147"/>
    </row>
    <row r="118" spans="1:6" x14ac:dyDescent="0.25">
      <c r="A118" s="18" t="s">
        <v>64</v>
      </c>
      <c r="B118" s="170" t="s">
        <v>34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 t="s">
        <v>34</v>
      </c>
      <c r="C119" s="153"/>
      <c r="D119" s="12"/>
      <c r="E119" s="147"/>
      <c r="F119" s="147"/>
    </row>
    <row r="120" spans="1:6" x14ac:dyDescent="0.25">
      <c r="A120" s="17" t="s">
        <v>291</v>
      </c>
      <c r="B120" s="170" t="s">
        <v>34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 t="s">
        <v>34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42"/>
      <c r="F123" s="147"/>
    </row>
    <row r="124" spans="1:6" x14ac:dyDescent="0.25">
      <c r="A124" s="17" t="s">
        <v>278</v>
      </c>
      <c r="B124" s="170" t="s">
        <v>34</v>
      </c>
      <c r="C124" s="153"/>
      <c r="D124" s="149"/>
      <c r="E124" s="148"/>
      <c r="F124" s="147"/>
    </row>
    <row r="125" spans="1:6" ht="53.45" customHeight="1" x14ac:dyDescent="0.25">
      <c r="A125" s="108" t="s">
        <v>272</v>
      </c>
      <c r="B125" s="170" t="s">
        <v>34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 t="s">
        <v>34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52"/>
      <c r="E129" s="173"/>
      <c r="F129" s="173"/>
    </row>
    <row r="130" spans="1:6" x14ac:dyDescent="0.25">
      <c r="A130" s="24" t="s">
        <v>83</v>
      </c>
      <c r="B130" s="171" t="s">
        <v>34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 t="s">
        <v>34</v>
      </c>
      <c r="C131" s="153"/>
      <c r="D131" s="142"/>
      <c r="E131" s="147"/>
      <c r="F131" s="147"/>
    </row>
    <row r="132" spans="1:6" x14ac:dyDescent="0.25">
      <c r="A132" s="24" t="s">
        <v>248</v>
      </c>
      <c r="B132" s="171" t="s">
        <v>34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 t="s">
        <v>34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7" t="s">
        <v>372</v>
      </c>
      <c r="B138" s="153" t="s">
        <v>34</v>
      </c>
      <c r="C138" s="153"/>
      <c r="D138" s="142"/>
      <c r="E138" s="146"/>
      <c r="F138" s="147"/>
    </row>
    <row r="139" spans="1:6" x14ac:dyDescent="0.25">
      <c r="A139" s="18" t="s">
        <v>144</v>
      </c>
      <c r="B139" s="170" t="s">
        <v>34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 t="s">
        <v>34</v>
      </c>
      <c r="C142" s="153"/>
      <c r="D142" s="149"/>
      <c r="E142" s="147"/>
      <c r="F142" s="147"/>
    </row>
    <row r="143" spans="1:6" ht="18" x14ac:dyDescent="0.35">
      <c r="A143" s="83" t="s">
        <v>411</v>
      </c>
      <c r="B143" s="170" t="s">
        <v>34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 t="s">
        <v>34</v>
      </c>
      <c r="C145" s="154"/>
      <c r="D145" s="262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42818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53" t="s">
        <v>34</v>
      </c>
      <c r="C155" s="153"/>
      <c r="D155" s="142"/>
      <c r="E155" s="66"/>
      <c r="F155" s="66"/>
    </row>
    <row r="156" spans="1:6" x14ac:dyDescent="0.25">
      <c r="A156" s="23" t="s">
        <v>297</v>
      </c>
      <c r="B156" s="170" t="s">
        <v>34</v>
      </c>
      <c r="C156" s="153"/>
      <c r="D156" s="142"/>
      <c r="E156" s="147"/>
      <c r="F156" s="66"/>
    </row>
    <row r="157" spans="1:6" x14ac:dyDescent="0.25">
      <c r="A157" s="23" t="s">
        <v>69</v>
      </c>
      <c r="B157" s="170" t="s">
        <v>34</v>
      </c>
      <c r="C157" s="142"/>
      <c r="D157" s="142"/>
      <c r="E157" s="147"/>
      <c r="F157" s="66"/>
    </row>
    <row r="158" spans="1:6" x14ac:dyDescent="0.25">
      <c r="A158" s="33" t="s">
        <v>136</v>
      </c>
      <c r="B158" s="170" t="s">
        <v>34</v>
      </c>
      <c r="C158" s="153"/>
      <c r="D158" s="149"/>
      <c r="E158" s="66"/>
      <c r="F158" s="66"/>
    </row>
    <row r="159" spans="1:6" ht="30" x14ac:dyDescent="0.25">
      <c r="A159" s="23" t="s">
        <v>190</v>
      </c>
      <c r="B159" s="170" t="s">
        <v>34</v>
      </c>
      <c r="C159" s="153"/>
      <c r="D159" s="142"/>
      <c r="E159" s="66"/>
      <c r="F159" s="66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 t="s">
        <v>34</v>
      </c>
      <c r="C161" s="138"/>
      <c r="D161" s="142"/>
      <c r="E161" s="66"/>
      <c r="F161" s="66"/>
    </row>
    <row r="162" spans="1:6" x14ac:dyDescent="0.25">
      <c r="A162" s="23" t="s">
        <v>27</v>
      </c>
      <c r="B162" s="170" t="s">
        <v>34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7" t="s">
        <v>314</v>
      </c>
      <c r="B167" s="153" t="s">
        <v>34</v>
      </c>
      <c r="C167" s="153"/>
      <c r="D167" s="143"/>
      <c r="E167" s="147"/>
      <c r="F167" s="66"/>
    </row>
    <row r="168" spans="1:6" x14ac:dyDescent="0.25">
      <c r="A168" s="18" t="s">
        <v>102</v>
      </c>
      <c r="B168" s="170" t="s">
        <v>34</v>
      </c>
      <c r="C168" s="153"/>
      <c r="D168" s="143"/>
      <c r="E168" s="147"/>
      <c r="F168" s="66"/>
    </row>
    <row r="169" spans="1:6" x14ac:dyDescent="0.25">
      <c r="A169" s="18" t="s">
        <v>135</v>
      </c>
      <c r="B169" s="170" t="s">
        <v>34</v>
      </c>
      <c r="C169" s="153"/>
      <c r="D169" s="143"/>
      <c r="E169" s="147"/>
      <c r="F169" s="66"/>
    </row>
    <row r="170" spans="1:6" x14ac:dyDescent="0.25">
      <c r="A170" s="18" t="s">
        <v>64</v>
      </c>
      <c r="B170" s="170" t="s">
        <v>34</v>
      </c>
      <c r="C170" s="153"/>
      <c r="D170" s="12"/>
      <c r="E170" s="147"/>
      <c r="F170" s="66"/>
    </row>
    <row r="171" spans="1:6" x14ac:dyDescent="0.25">
      <c r="A171" s="18" t="s">
        <v>279</v>
      </c>
      <c r="B171" s="170" t="s">
        <v>34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 t="s">
        <v>34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 t="s">
        <v>34</v>
      </c>
      <c r="C175" s="153"/>
      <c r="D175" s="142"/>
      <c r="E175" s="147"/>
      <c r="F175" s="66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E176" s="147"/>
      <c r="F176" s="66"/>
    </row>
    <row r="177" spans="1:7" x14ac:dyDescent="0.25">
      <c r="A177" s="17" t="s">
        <v>291</v>
      </c>
      <c r="B177" s="170" t="s">
        <v>34</v>
      </c>
      <c r="C177" s="153"/>
      <c r="D177" s="142"/>
      <c r="E177" s="147"/>
      <c r="F177" s="66"/>
    </row>
    <row r="178" spans="1:7" x14ac:dyDescent="0.25">
      <c r="A178" s="17" t="s">
        <v>188</v>
      </c>
      <c r="B178" s="170" t="s">
        <v>34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 t="s">
        <v>34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 t="s">
        <v>34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 t="s">
        <v>34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 t="s">
        <v>34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 t="s">
        <v>34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 t="s">
        <v>34</v>
      </c>
      <c r="C185" s="154"/>
      <c r="D185" s="255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42818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53" t="s">
        <v>34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 t="s">
        <v>34</v>
      </c>
      <c r="C196" s="153"/>
      <c r="D196" s="142"/>
      <c r="E196" s="147"/>
      <c r="F196" s="66"/>
    </row>
    <row r="197" spans="1:7" x14ac:dyDescent="0.25">
      <c r="A197" s="33" t="s">
        <v>297</v>
      </c>
      <c r="B197" s="170" t="s">
        <v>34</v>
      </c>
      <c r="C197" s="153"/>
      <c r="D197" s="142"/>
      <c r="E197" s="173"/>
      <c r="F197" s="66"/>
    </row>
    <row r="198" spans="1:7" x14ac:dyDescent="0.25">
      <c r="A198" s="23" t="s">
        <v>100</v>
      </c>
      <c r="B198" s="170" t="s">
        <v>34</v>
      </c>
      <c r="C198" s="153"/>
      <c r="D198" s="142"/>
      <c r="E198" s="147"/>
      <c r="F198" s="66"/>
    </row>
    <row r="199" spans="1:7" x14ac:dyDescent="0.25">
      <c r="A199" s="23" t="s">
        <v>154</v>
      </c>
      <c r="B199" s="170" t="s">
        <v>34</v>
      </c>
      <c r="C199" s="153"/>
      <c r="D199" s="142"/>
      <c r="E199" s="147"/>
      <c r="F199" s="66"/>
    </row>
    <row r="200" spans="1:7" x14ac:dyDescent="0.25">
      <c r="A200" s="33" t="s">
        <v>153</v>
      </c>
      <c r="B200" s="170" t="s">
        <v>34</v>
      </c>
      <c r="C200" s="153"/>
      <c r="D200" s="142"/>
      <c r="E200" s="147"/>
      <c r="F200" s="66"/>
    </row>
    <row r="201" spans="1:7" x14ac:dyDescent="0.25">
      <c r="A201" s="33" t="s">
        <v>28</v>
      </c>
      <c r="B201" s="170" t="s">
        <v>34</v>
      </c>
      <c r="C201" s="153"/>
      <c r="D201" s="142"/>
      <c r="E201" s="147"/>
      <c r="F201" s="66"/>
    </row>
    <row r="202" spans="1:7" x14ac:dyDescent="0.25">
      <c r="A202" s="33" t="s">
        <v>155</v>
      </c>
      <c r="B202" s="170" t="s">
        <v>34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7" t="s">
        <v>314</v>
      </c>
      <c r="B210" s="153" t="s">
        <v>34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 t="s">
        <v>34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 t="s">
        <v>34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 t="s">
        <v>34</v>
      </c>
      <c r="C215" s="153"/>
      <c r="D215" s="149"/>
      <c r="E215" s="147"/>
      <c r="F215" s="66"/>
    </row>
    <row r="216" spans="1:7" x14ac:dyDescent="0.25">
      <c r="A216" s="18" t="s">
        <v>70</v>
      </c>
      <c r="B216" s="170" t="s">
        <v>34</v>
      </c>
      <c r="C216" s="153"/>
      <c r="D216" s="12"/>
      <c r="E216" s="142"/>
      <c r="F216" s="66"/>
    </row>
    <row r="217" spans="1:7" x14ac:dyDescent="0.25">
      <c r="A217" s="17" t="s">
        <v>291</v>
      </c>
      <c r="B217" s="170" t="s">
        <v>34</v>
      </c>
      <c r="C217" s="153"/>
      <c r="D217" s="12"/>
      <c r="E217" s="147"/>
      <c r="F217" s="66"/>
    </row>
    <row r="218" spans="1:7" x14ac:dyDescent="0.25">
      <c r="A218" s="18" t="s">
        <v>188</v>
      </c>
      <c r="B218" s="170" t="s">
        <v>34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 t="s">
        <v>34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 t="s">
        <v>34</v>
      </c>
      <c r="C220" s="153"/>
      <c r="D220" s="149"/>
      <c r="E220" s="147"/>
      <c r="F220" s="66"/>
    </row>
    <row r="221" spans="1:7" x14ac:dyDescent="0.25">
      <c r="A221" s="24" t="s">
        <v>159</v>
      </c>
      <c r="B221" s="170" t="s">
        <v>34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 t="s">
        <v>34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 t="s">
        <v>34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 t="s">
        <v>34</v>
      </c>
      <c r="C226" s="153"/>
      <c r="D226" s="69"/>
      <c r="E226" s="147"/>
      <c r="F226" s="66"/>
    </row>
    <row r="227" spans="1:6" x14ac:dyDescent="0.25">
      <c r="A227" s="24" t="s">
        <v>248</v>
      </c>
      <c r="B227" s="170" t="s">
        <v>34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7" t="s">
        <v>314</v>
      </c>
      <c r="B233" s="145" t="s">
        <v>34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 t="s">
        <v>34</v>
      </c>
      <c r="C234" s="153"/>
      <c r="D234" s="156"/>
      <c r="E234" s="66"/>
      <c r="F234" s="66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 t="s">
        <v>34</v>
      </c>
      <c r="C237" s="153"/>
      <c r="D237" s="157"/>
      <c r="E237" s="66"/>
      <c r="F237" s="66"/>
    </row>
    <row r="238" spans="1:6" x14ac:dyDescent="0.25">
      <c r="A238" s="18" t="s">
        <v>55</v>
      </c>
      <c r="B238" s="171" t="s">
        <v>34</v>
      </c>
      <c r="C238" s="153"/>
      <c r="D238" s="158"/>
      <c r="E238" s="66"/>
      <c r="F238" s="66"/>
    </row>
    <row r="239" spans="1:6" x14ac:dyDescent="0.25">
      <c r="A239" s="17" t="s">
        <v>299</v>
      </c>
      <c r="B239" s="171" t="s">
        <v>34</v>
      </c>
      <c r="C239" s="145"/>
      <c r="D239" s="165"/>
      <c r="E239" s="148"/>
      <c r="F239" s="66"/>
    </row>
    <row r="240" spans="1:6" x14ac:dyDescent="0.25">
      <c r="A240" s="17" t="s">
        <v>156</v>
      </c>
      <c r="B240" s="171" t="s">
        <v>34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 t="s">
        <v>34</v>
      </c>
      <c r="C241" s="154"/>
      <c r="D241" s="261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42818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27" t="s">
        <v>34</v>
      </c>
      <c r="C251" s="217" t="str">
        <f>IF(B251=0, -5, "0")</f>
        <v>0</v>
      </c>
      <c r="D251" s="4"/>
      <c r="E251" s="67"/>
      <c r="F251" s="67"/>
    </row>
    <row r="252" spans="1:6" s="3" customFormat="1" x14ac:dyDescent="0.25">
      <c r="A252" s="23" t="s">
        <v>148</v>
      </c>
      <c r="B252" s="170" t="s">
        <v>34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 t="s">
        <v>34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/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 t="s">
        <v>34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45" t="s">
        <v>34</v>
      </c>
      <c r="C267" s="145"/>
      <c r="E267" s="148"/>
      <c r="F267" s="67"/>
    </row>
    <row r="268" spans="1:6" s="3" customFormat="1" x14ac:dyDescent="0.25">
      <c r="A268" s="18" t="s">
        <v>206</v>
      </c>
      <c r="B268" s="171" t="s">
        <v>34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 t="s">
        <v>34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 t="s">
        <v>34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 t="s">
        <v>34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 t="s">
        <v>34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 t="s">
        <v>34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 t="s">
        <v>34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 t="s">
        <v>34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 t="s">
        <v>34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 t="s">
        <v>34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 t="s">
        <v>34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 t="s">
        <v>34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 t="s">
        <v>34</v>
      </c>
      <c r="C283" s="27"/>
      <c r="D283" s="11"/>
      <c r="E283" s="67"/>
      <c r="F283" s="67"/>
    </row>
    <row r="284" spans="1:6" s="3" customFormat="1" ht="39.75" customHeight="1" x14ac:dyDescent="0.25">
      <c r="A284" s="101" t="s">
        <v>287</v>
      </c>
      <c r="B284" s="171" t="s">
        <v>34</v>
      </c>
      <c r="C284" s="29"/>
      <c r="D284" s="263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42818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ht="30" x14ac:dyDescent="0.25">
      <c r="A307" s="169" t="s">
        <v>373</v>
      </c>
      <c r="B307" s="171">
        <v>0</v>
      </c>
      <c r="C307" s="153"/>
      <c r="D307" s="142" t="s">
        <v>428</v>
      </c>
      <c r="E307" s="129" t="s">
        <v>416</v>
      </c>
      <c r="F307" s="66"/>
    </row>
    <row r="308" spans="1:6" ht="19.5" customHeight="1" x14ac:dyDescent="0.25">
      <c r="A308" s="18" t="s">
        <v>5</v>
      </c>
      <c r="B308" s="171">
        <v>2</v>
      </c>
      <c r="C308" s="153"/>
      <c r="D308" s="157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66"/>
    </row>
    <row r="310" spans="1:6" ht="30" x14ac:dyDescent="0.25">
      <c r="A310" s="17" t="s">
        <v>108</v>
      </c>
      <c r="B310" s="171">
        <v>1</v>
      </c>
      <c r="C310" s="153"/>
      <c r="D310" s="156" t="s">
        <v>450</v>
      </c>
      <c r="E310" s="142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7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62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19</v>
      </c>
    </row>
    <row r="319" spans="1:6" x14ac:dyDescent="0.25">
      <c r="A319" s="19" t="s">
        <v>37</v>
      </c>
      <c r="B319" s="20"/>
      <c r="C319" s="21"/>
      <c r="D319" s="63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35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42818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ht="16.5" customHeight="1" x14ac:dyDescent="0.25">
      <c r="A327" s="17" t="s">
        <v>109</v>
      </c>
      <c r="B327" s="153">
        <v>1</v>
      </c>
      <c r="C327" s="153"/>
      <c r="D327" s="143" t="s">
        <v>429</v>
      </c>
      <c r="E327" s="147"/>
      <c r="F327" s="66"/>
    </row>
    <row r="328" spans="1:9" x14ac:dyDescent="0.25">
      <c r="A328" s="17" t="s">
        <v>51</v>
      </c>
      <c r="B328" s="170">
        <v>2</v>
      </c>
      <c r="C328" s="153"/>
      <c r="E328" s="147"/>
      <c r="F328" s="66"/>
    </row>
    <row r="329" spans="1:9" ht="14.25" customHeight="1" x14ac:dyDescent="0.25">
      <c r="A329" s="17" t="s">
        <v>100</v>
      </c>
      <c r="B329" s="170">
        <v>1</v>
      </c>
      <c r="C329" s="153"/>
      <c r="D329" s="143" t="s">
        <v>430</v>
      </c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90" customHeight="1" x14ac:dyDescent="0.25">
      <c r="A334" s="17" t="s">
        <v>304</v>
      </c>
      <c r="B334" s="170">
        <v>0</v>
      </c>
      <c r="C334" s="145"/>
      <c r="D334" s="256" t="s">
        <v>431</v>
      </c>
      <c r="E334" s="256" t="s">
        <v>432</v>
      </c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14</v>
      </c>
    </row>
    <row r="337" spans="1:6" x14ac:dyDescent="0.25">
      <c r="A337" s="19" t="s">
        <v>37</v>
      </c>
      <c r="B337" s="20"/>
      <c r="C337" s="21"/>
      <c r="D337" s="63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ht="45" x14ac:dyDescent="0.25">
      <c r="A344" s="24" t="s">
        <v>111</v>
      </c>
      <c r="B344" s="170">
        <v>1</v>
      </c>
      <c r="C344" s="153"/>
      <c r="D344" s="143" t="s">
        <v>454</v>
      </c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23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0.8214285714285714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42818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66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ht="30" x14ac:dyDescent="0.25">
      <c r="A368" s="18" t="s">
        <v>105</v>
      </c>
      <c r="B368" s="171">
        <v>1</v>
      </c>
      <c r="C368" s="153"/>
      <c r="D368" s="143" t="s">
        <v>435</v>
      </c>
      <c r="E368" s="66"/>
      <c r="F368" s="66"/>
    </row>
    <row r="369" spans="1:6" ht="17.4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13.7" customHeight="1" x14ac:dyDescent="0.35">
      <c r="A374" s="76" t="s">
        <v>115</v>
      </c>
      <c r="B374" s="171">
        <v>2</v>
      </c>
      <c r="C374" s="217" t="str">
        <f>IF(B374=0, -5, "0")</f>
        <v>0</v>
      </c>
      <c r="D374" s="142"/>
      <c r="E374" s="66"/>
      <c r="F374" s="66"/>
    </row>
    <row r="375" spans="1:6" ht="31.7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7" customHeight="1" x14ac:dyDescent="0.25">
      <c r="A381" s="44"/>
      <c r="B381" s="44"/>
      <c r="C381" s="44"/>
      <c r="D381" s="44"/>
    </row>
    <row r="382" spans="1:6" ht="13.7" customHeight="1" x14ac:dyDescent="0.25">
      <c r="A382" s="285" t="s">
        <v>124</v>
      </c>
      <c r="B382" s="286"/>
      <c r="C382" s="286"/>
      <c r="D382" s="286"/>
      <c r="E382" s="286"/>
      <c r="F382" s="286"/>
    </row>
    <row r="383" spans="1:6" ht="13.7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27.75" customHeight="1" x14ac:dyDescent="0.25">
      <c r="A398" s="109" t="s">
        <v>287</v>
      </c>
      <c r="B398" s="171">
        <v>2</v>
      </c>
      <c r="C398" s="154"/>
      <c r="D398" s="254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42818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27" t="s">
        <v>34</v>
      </c>
      <c r="C408" s="27"/>
      <c r="D408" s="4"/>
      <c r="E408" s="66"/>
      <c r="F408" s="66"/>
    </row>
    <row r="409" spans="1:6" x14ac:dyDescent="0.25">
      <c r="A409" s="22" t="s">
        <v>6</v>
      </c>
      <c r="B409" s="170" t="s">
        <v>34</v>
      </c>
      <c r="C409" s="27"/>
      <c r="D409" s="4"/>
      <c r="E409" s="66"/>
      <c r="F409" s="66"/>
    </row>
    <row r="410" spans="1:6" x14ac:dyDescent="0.25">
      <c r="A410" s="32" t="s">
        <v>20</v>
      </c>
      <c r="B410" s="170" t="s">
        <v>34</v>
      </c>
      <c r="C410" s="27"/>
      <c r="D410" s="68"/>
      <c r="E410" s="66"/>
      <c r="F410" s="66"/>
    </row>
    <row r="411" spans="1:6" x14ac:dyDescent="0.25">
      <c r="A411" s="22" t="s">
        <v>126</v>
      </c>
      <c r="B411" s="170" t="s">
        <v>34</v>
      </c>
      <c r="C411" s="27"/>
      <c r="D411" s="4"/>
      <c r="E411" s="66"/>
      <c r="F411" s="66"/>
    </row>
    <row r="412" spans="1:6" x14ac:dyDescent="0.25">
      <c r="A412" s="32" t="s">
        <v>194</v>
      </c>
      <c r="B412" s="170" t="s">
        <v>34</v>
      </c>
      <c r="C412" s="27"/>
      <c r="D412" s="4"/>
      <c r="E412" s="129"/>
      <c r="F412" s="66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 t="s">
        <v>34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4"/>
      <c r="E419" s="66"/>
      <c r="F419" s="66"/>
    </row>
    <row r="420" spans="1:6" ht="30" x14ac:dyDescent="0.25">
      <c r="A420" s="17" t="s">
        <v>281</v>
      </c>
      <c r="B420" s="170" t="s">
        <v>34</v>
      </c>
      <c r="C420" s="27"/>
      <c r="D420" s="4"/>
      <c r="E420" s="66"/>
      <c r="F420" s="66"/>
    </row>
    <row r="421" spans="1:6" x14ac:dyDescent="0.25">
      <c r="A421" s="17" t="s">
        <v>407</v>
      </c>
      <c r="B421" s="170" t="s">
        <v>34</v>
      </c>
      <c r="C421" s="27"/>
      <c r="D421" s="4"/>
      <c r="E421" s="66"/>
      <c r="F421" s="66"/>
    </row>
    <row r="422" spans="1:6" x14ac:dyDescent="0.25">
      <c r="A422" s="17" t="s">
        <v>146</v>
      </c>
      <c r="B422" s="170" t="s">
        <v>34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 t="s">
        <v>34</v>
      </c>
      <c r="C424" s="27"/>
      <c r="D424" s="4"/>
      <c r="E424" s="66"/>
      <c r="F424" s="66"/>
    </row>
    <row r="425" spans="1:6" x14ac:dyDescent="0.25">
      <c r="A425" s="18" t="s">
        <v>248</v>
      </c>
      <c r="B425" s="170" t="s">
        <v>34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 t="s">
        <v>34</v>
      </c>
      <c r="C428" s="29"/>
      <c r="D428" s="262"/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4" t="s">
        <v>374</v>
      </c>
      <c r="B435" s="284"/>
      <c r="C435" s="284"/>
      <c r="D435" s="284"/>
      <c r="E435" s="284"/>
      <c r="F435" s="284"/>
    </row>
    <row r="436" spans="1:7" s="167" customFormat="1" x14ac:dyDescent="0.25">
      <c r="A436" s="195">
        <f>+B11</f>
        <v>42818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56"/>
      <c r="E457" s="66"/>
      <c r="F457" s="66"/>
    </row>
    <row r="458" spans="1:6" ht="17.45" customHeight="1" x14ac:dyDescent="0.25">
      <c r="A458" s="32" t="s">
        <v>86</v>
      </c>
      <c r="B458" s="170">
        <v>1</v>
      </c>
      <c r="C458" s="145"/>
      <c r="D458" s="162" t="s">
        <v>452</v>
      </c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7</v>
      </c>
    </row>
    <row r="462" spans="1:6" x14ac:dyDescent="0.25">
      <c r="A462" s="19" t="s">
        <v>37</v>
      </c>
      <c r="B462" s="20"/>
      <c r="C462" s="21"/>
      <c r="D462" s="63">
        <f>D461/(COUNT(B456:C459)*2)</f>
        <v>0.875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256" t="s">
        <v>417</v>
      </c>
      <c r="E466" s="148"/>
      <c r="F466" s="66"/>
    </row>
    <row r="467" spans="1:7" ht="18" customHeight="1" x14ac:dyDescent="0.3">
      <c r="A467" s="181" t="s">
        <v>306</v>
      </c>
      <c r="B467" s="171">
        <v>2</v>
      </c>
      <c r="C467" s="218" t="str">
        <f>IF(B467=0, -5, "0")</f>
        <v>0</v>
      </c>
      <c r="D467" s="146"/>
      <c r="E467" s="31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5</v>
      </c>
    </row>
    <row r="471" spans="1:7" x14ac:dyDescent="0.25">
      <c r="A471" s="19" t="s">
        <v>37</v>
      </c>
      <c r="B471" s="20"/>
      <c r="C471" s="21"/>
      <c r="D471" s="63">
        <f>D470/(COUNT(B466:C468)*2)</f>
        <v>0.83333333333333337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>
        <v>2</v>
      </c>
      <c r="C479" s="153"/>
      <c r="D479" s="143"/>
      <c r="E479" s="4"/>
      <c r="F479" s="66"/>
    </row>
    <row r="480" spans="1:7" ht="30" x14ac:dyDescent="0.25">
      <c r="A480" s="18" t="s">
        <v>49</v>
      </c>
      <c r="B480" s="170">
        <v>0</v>
      </c>
      <c r="C480" s="153"/>
      <c r="D480" s="129" t="s">
        <v>439</v>
      </c>
      <c r="E480" s="129" t="s">
        <v>440</v>
      </c>
      <c r="F480" s="66"/>
    </row>
    <row r="481" spans="1:14" x14ac:dyDescent="0.25">
      <c r="A481" s="18" t="s">
        <v>258</v>
      </c>
      <c r="B481" s="170">
        <v>1</v>
      </c>
      <c r="C481" s="153"/>
      <c r="D481" s="142" t="s">
        <v>441</v>
      </c>
      <c r="E481" s="66"/>
      <c r="F481" s="66"/>
    </row>
    <row r="482" spans="1:14" ht="26.4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ht="30" x14ac:dyDescent="0.25">
      <c r="A483" s="18" t="s">
        <v>88</v>
      </c>
      <c r="B483" s="170">
        <v>2</v>
      </c>
      <c r="C483" s="153"/>
      <c r="D483" s="129" t="s">
        <v>415</v>
      </c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 t="s">
        <v>34</v>
      </c>
      <c r="C487" s="147"/>
      <c r="D487" s="147" t="s">
        <v>442</v>
      </c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21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0.875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4" t="s">
        <v>152</v>
      </c>
      <c r="B494" s="284"/>
      <c r="C494" s="284"/>
      <c r="D494" s="284"/>
      <c r="E494" s="284"/>
      <c r="F494" s="284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62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255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0.93065693430656937</v>
      </c>
    </row>
  </sheetData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6" zoomScale="96" zoomScaleSheetLayoutView="96" workbookViewId="0">
      <selection activeCell="D24" sqref="D2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126"/>
      <c r="H6" s="126"/>
      <c r="I6" s="126"/>
    </row>
    <row r="7" spans="1:9" s="36" customFormat="1" ht="21.75" customHeight="1" x14ac:dyDescent="0.5">
      <c r="A7" s="299" t="str">
        <f>'A1 Exploitation'!A8:F8</f>
        <v>Manouba</v>
      </c>
      <c r="B7" s="299"/>
      <c r="C7" s="299"/>
      <c r="D7" s="299"/>
      <c r="E7" s="299"/>
      <c r="F7" s="299"/>
      <c r="G7" s="126"/>
      <c r="H7" s="126"/>
      <c r="I7" s="126"/>
    </row>
    <row r="8" spans="1:9" s="36" customFormat="1" ht="24.75" x14ac:dyDescent="0.5">
      <c r="A8" s="38" t="s">
        <v>44</v>
      </c>
      <c r="B8" s="315" t="str">
        <f>'A1 Exploitation'!B9:F9</f>
        <v>Mme Sameh SLAIMI &amp; M. Haithem BOUGAALECH</v>
      </c>
      <c r="C8" s="315"/>
      <c r="D8" s="315"/>
      <c r="E8" s="315"/>
      <c r="F8" s="315"/>
      <c r="G8" s="126"/>
      <c r="H8" s="126"/>
      <c r="I8" s="126"/>
    </row>
    <row r="9" spans="1:9" s="36" customFormat="1" ht="24.75" x14ac:dyDescent="0.5">
      <c r="A9" s="39" t="s">
        <v>46</v>
      </c>
      <c r="B9" s="316" t="str">
        <f>'A1 Exploitation'!B10:F10</f>
        <v>Directeur magasin Mr. Chawki REZGUI</v>
      </c>
      <c r="C9" s="316"/>
      <c r="D9" s="316"/>
      <c r="E9" s="316"/>
      <c r="F9" s="316"/>
      <c r="G9" s="126"/>
      <c r="H9" s="126"/>
      <c r="I9" s="126"/>
    </row>
    <row r="10" spans="1:9" s="36" customFormat="1" ht="24.75" x14ac:dyDescent="0.5">
      <c r="A10" s="38" t="s">
        <v>45</v>
      </c>
      <c r="B10" s="313">
        <f>'A1 Exploitation'!B11:F11</f>
        <v>42818</v>
      </c>
      <c r="C10" s="313"/>
      <c r="D10" s="313"/>
      <c r="E10" s="313"/>
      <c r="F10" s="313"/>
      <c r="G10" s="126"/>
      <c r="H10" s="126"/>
      <c r="I10" s="126"/>
    </row>
    <row r="11" spans="1:9" s="36" customFormat="1" ht="24.75" x14ac:dyDescent="0.5">
      <c r="A11" s="38" t="s">
        <v>341</v>
      </c>
      <c r="B11" s="317">
        <f>D198</f>
        <v>0.89682539682539686</v>
      </c>
      <c r="C11" s="317"/>
      <c r="D11" s="317"/>
      <c r="E11" s="317"/>
      <c r="F11" s="317"/>
      <c r="G11" s="126"/>
      <c r="H11" s="126"/>
      <c r="I11" s="12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ht="33" x14ac:dyDescent="0.3">
      <c r="A17" s="41" t="s">
        <v>316</v>
      </c>
      <c r="B17" s="221">
        <v>1</v>
      </c>
      <c r="C17" s="221"/>
      <c r="D17" s="222" t="s">
        <v>438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127">
        <f>SUM(B17:C21)</f>
        <v>9</v>
      </c>
    </row>
    <row r="23" spans="1:6" x14ac:dyDescent="0.3">
      <c r="A23" s="304" t="s">
        <v>342</v>
      </c>
      <c r="B23" s="305"/>
      <c r="C23" s="306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ht="66" x14ac:dyDescent="0.3">
      <c r="A28" s="41" t="s">
        <v>327</v>
      </c>
      <c r="B28" s="221">
        <v>2</v>
      </c>
      <c r="C28" s="221"/>
      <c r="D28" s="222" t="s">
        <v>427</v>
      </c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125">
        <f>SUM(B26:C31)</f>
        <v>12</v>
      </c>
    </row>
    <row r="33" spans="1:6" x14ac:dyDescent="0.3">
      <c r="A33" s="304" t="s">
        <v>342</v>
      </c>
      <c r="B33" s="305"/>
      <c r="C33" s="306"/>
      <c r="D33" s="65">
        <f>D32/(COUNT(B26:C31)*2)</f>
        <v>1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125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ht="33" x14ac:dyDescent="0.3">
      <c r="A45" s="41" t="s">
        <v>317</v>
      </c>
      <c r="B45" s="221">
        <v>1</v>
      </c>
      <c r="C45" s="221"/>
      <c r="D45" s="257" t="s">
        <v>451</v>
      </c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433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/>
      <c r="D50" s="248"/>
      <c r="E50" s="221"/>
      <c r="F50" s="221"/>
    </row>
    <row r="51" spans="1:6" x14ac:dyDescent="0.3">
      <c r="A51" s="304" t="s">
        <v>38</v>
      </c>
      <c r="B51" s="305"/>
      <c r="C51" s="306"/>
      <c r="D51" s="125">
        <f>SUM(B45:C50)</f>
        <v>11</v>
      </c>
    </row>
    <row r="52" spans="1:6" x14ac:dyDescent="0.3">
      <c r="A52" s="304" t="s">
        <v>342</v>
      </c>
      <c r="B52" s="305"/>
      <c r="C52" s="306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3"/>
      <c r="E58" s="221"/>
      <c r="F58" s="221"/>
    </row>
    <row r="59" spans="1:6" ht="50.25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434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125">
        <f>SUM(B55:C61)</f>
        <v>14</v>
      </c>
    </row>
    <row r="63" spans="1:6" x14ac:dyDescent="0.3">
      <c r="A63" s="304" t="s">
        <v>342</v>
      </c>
      <c r="B63" s="305"/>
      <c r="C63" s="306"/>
      <c r="D63" s="65">
        <f>D62/(COUNT(B55:C61)*2)</f>
        <v>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33" x14ac:dyDescent="0.4">
      <c r="A66" s="41" t="s">
        <v>318</v>
      </c>
      <c r="B66" s="227">
        <v>1</v>
      </c>
      <c r="C66" s="228"/>
      <c r="D66" s="257" t="s">
        <v>443</v>
      </c>
      <c r="E66" s="257"/>
      <c r="F66" s="221"/>
    </row>
    <row r="67" spans="1:6" ht="49.5" x14ac:dyDescent="0.4">
      <c r="A67" s="41" t="s">
        <v>319</v>
      </c>
      <c r="B67" s="227">
        <v>0</v>
      </c>
      <c r="C67" s="228"/>
      <c r="D67" s="257" t="s">
        <v>422</v>
      </c>
      <c r="E67" s="257" t="s">
        <v>423</v>
      </c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">
      <c r="A74" s="265" t="s">
        <v>215</v>
      </c>
      <c r="B74" s="227">
        <v>2</v>
      </c>
      <c r="C74" s="266" t="str">
        <f>IF(B74=0, -5, "0")</f>
        <v>0</v>
      </c>
      <c r="D74" s="267" t="s">
        <v>424</v>
      </c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115.5" x14ac:dyDescent="0.3">
      <c r="A77" s="49" t="s">
        <v>263</v>
      </c>
      <c r="B77" s="227">
        <v>1</v>
      </c>
      <c r="C77" s="233"/>
      <c r="D77" s="257" t="s">
        <v>445</v>
      </c>
      <c r="E77" s="234"/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66" x14ac:dyDescent="0.35">
      <c r="A79" s="83" t="s">
        <v>184</v>
      </c>
      <c r="B79" s="227">
        <v>1</v>
      </c>
      <c r="C79" s="248" t="str">
        <f>IF(B79=0, -5, "0")</f>
        <v>0</v>
      </c>
      <c r="D79" s="258" t="s">
        <v>447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8" t="s">
        <v>449</v>
      </c>
      <c r="E82" s="235"/>
      <c r="F82" s="221"/>
    </row>
    <row r="83" spans="1:6" x14ac:dyDescent="0.3">
      <c r="A83" s="304" t="s">
        <v>38</v>
      </c>
      <c r="B83" s="305"/>
      <c r="C83" s="306"/>
      <c r="D83" s="125">
        <f>SUM(B66:C82)</f>
        <v>24</v>
      </c>
    </row>
    <row r="84" spans="1:6" x14ac:dyDescent="0.3">
      <c r="A84" s="304" t="s">
        <v>342</v>
      </c>
      <c r="B84" s="305"/>
      <c r="C84" s="306"/>
      <c r="D84" s="65">
        <f>D83/(COUNT(B66:C82)*2)</f>
        <v>0.8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57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125">
        <f>SUM(B87:C100)</f>
        <v>0</v>
      </c>
    </row>
    <row r="102" spans="1:6" x14ac:dyDescent="0.3">
      <c r="A102" s="304" t="s">
        <v>342</v>
      </c>
      <c r="B102" s="305"/>
      <c r="C102" s="306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125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57"/>
      <c r="E125" s="257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57"/>
      <c r="E131" s="257"/>
      <c r="F131" s="233"/>
    </row>
    <row r="132" spans="1:6" x14ac:dyDescent="0.3">
      <c r="A132" s="304" t="s">
        <v>38</v>
      </c>
      <c r="B132" s="305"/>
      <c r="C132" s="306"/>
      <c r="D132" s="125">
        <f>SUM(B121:C131)</f>
        <v>0</v>
      </c>
    </row>
    <row r="133" spans="1:6" x14ac:dyDescent="0.3">
      <c r="A133" s="304" t="s">
        <v>342</v>
      </c>
      <c r="B133" s="305"/>
      <c r="C133" s="306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ht="18" customHeight="1" x14ac:dyDescent="0.3">
      <c r="A139" s="95" t="s">
        <v>325</v>
      </c>
      <c r="B139" s="237" t="s">
        <v>34</v>
      </c>
      <c r="C139" s="222"/>
      <c r="D139" s="259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60"/>
      <c r="E140" s="260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60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59" t="s">
        <v>34</v>
      </c>
      <c r="C146" s="222"/>
      <c r="D146" s="259"/>
      <c r="E146" s="257"/>
      <c r="F146" s="221"/>
    </row>
    <row r="147" spans="1:6" x14ac:dyDescent="0.3">
      <c r="A147" s="41" t="s">
        <v>352</v>
      </c>
      <c r="B147" s="237" t="s">
        <v>34</v>
      </c>
      <c r="C147" s="222"/>
      <c r="D147" s="259"/>
      <c r="E147" s="221"/>
      <c r="F147" s="221"/>
    </row>
    <row r="148" spans="1:6" x14ac:dyDescent="0.3">
      <c r="A148" s="304" t="s">
        <v>38</v>
      </c>
      <c r="B148" s="305"/>
      <c r="C148" s="306"/>
      <c r="D148" s="125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33.75" x14ac:dyDescent="0.35">
      <c r="A155" s="76" t="s">
        <v>354</v>
      </c>
      <c r="B155" s="221">
        <v>1</v>
      </c>
      <c r="C155" s="248" t="str">
        <f>IF(B155=0, -5, "0")</f>
        <v>0</v>
      </c>
      <c r="D155" s="222" t="s">
        <v>436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188">
        <f>SUM(B152:C159)</f>
        <v>15</v>
      </c>
    </row>
    <row r="161" spans="1:6" x14ac:dyDescent="0.3">
      <c r="A161" s="304" t="s">
        <v>342</v>
      </c>
      <c r="B161" s="305"/>
      <c r="C161" s="306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22" t="s">
        <v>444</v>
      </c>
      <c r="E166" s="257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45" customHeight="1" x14ac:dyDescent="0.3">
      <c r="A168" s="304" t="s">
        <v>38</v>
      </c>
      <c r="B168" s="305"/>
      <c r="C168" s="306"/>
      <c r="D168" s="125">
        <f>SUM(B164:C167)</f>
        <v>7</v>
      </c>
    </row>
    <row r="169" spans="1:6" x14ac:dyDescent="0.3">
      <c r="A169" s="304" t="s">
        <v>342</v>
      </c>
      <c r="B169" s="305"/>
      <c r="C169" s="306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ht="82.5" x14ac:dyDescent="0.3">
      <c r="A172" s="48" t="s">
        <v>202</v>
      </c>
      <c r="B172" s="221">
        <v>1</v>
      </c>
      <c r="C172" s="221"/>
      <c r="D172" s="257" t="s">
        <v>437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125">
        <f>SUM(B172:C175)</f>
        <v>7</v>
      </c>
    </row>
    <row r="177" spans="1:6" x14ac:dyDescent="0.3">
      <c r="A177" s="304" t="s">
        <v>342</v>
      </c>
      <c r="B177" s="305"/>
      <c r="C177" s="306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ht="33" x14ac:dyDescent="0.3">
      <c r="A180" s="87" t="s">
        <v>364</v>
      </c>
      <c r="B180" s="221">
        <v>0</v>
      </c>
      <c r="C180" s="221"/>
      <c r="D180" s="257" t="s">
        <v>413</v>
      </c>
      <c r="E180" s="222" t="s">
        <v>414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125">
        <f>SUM(B180:C184)</f>
        <v>8</v>
      </c>
    </row>
    <row r="186" spans="1:6" x14ac:dyDescent="0.3">
      <c r="A186" s="304" t="s">
        <v>342</v>
      </c>
      <c r="B186" s="305"/>
      <c r="C186" s="306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57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6</v>
      </c>
    </row>
    <row r="194" spans="1:4" x14ac:dyDescent="0.3">
      <c r="A194" s="304" t="s">
        <v>342</v>
      </c>
      <c r="B194" s="305"/>
      <c r="C194" s="30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68" t="s">
        <v>34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0.89682539682539686</v>
      </c>
    </row>
  </sheetData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78" zoomScaleNormal="100" zoomScaleSheetLayoutView="100" workbookViewId="0">
      <selection activeCell="A486" sqref="A486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Manouba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 t="s">
        <v>455</v>
      </c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 t="s">
        <v>419</v>
      </c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>
        <v>42888</v>
      </c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0.85869565217391308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42888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262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42888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 t="s">
        <v>470</v>
      </c>
      <c r="E47" s="129" t="s">
        <v>471</v>
      </c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ht="30" x14ac:dyDescent="0.25">
      <c r="A49" s="33" t="s">
        <v>28</v>
      </c>
      <c r="B49" s="170" t="s">
        <v>34</v>
      </c>
      <c r="C49" s="170"/>
      <c r="D49" s="156" t="s">
        <v>485</v>
      </c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31.5" x14ac:dyDescent="0.35">
      <c r="A51" s="76" t="s">
        <v>7</v>
      </c>
      <c r="B51" s="170">
        <v>0</v>
      </c>
      <c r="C51" s="217">
        <f>IF(B51=0, -5, "0")</f>
        <v>-5</v>
      </c>
      <c r="D51" s="157" t="s">
        <v>472</v>
      </c>
      <c r="E51" s="129" t="s">
        <v>473</v>
      </c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3</v>
      </c>
    </row>
    <row r="55" spans="1:6" x14ac:dyDescent="0.25">
      <c r="A55" s="19" t="s">
        <v>37</v>
      </c>
      <c r="B55" s="20"/>
      <c r="C55" s="21"/>
      <c r="D55" s="63">
        <f>D54/(COUNT(B46:C53)*2)</f>
        <v>0.21428571428571427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29" t="s">
        <v>461</v>
      </c>
      <c r="E60" s="147"/>
      <c r="F60" s="147"/>
    </row>
    <row r="61" spans="1:6" ht="30" x14ac:dyDescent="0.25">
      <c r="A61" s="24" t="s">
        <v>123</v>
      </c>
      <c r="B61" s="170">
        <v>1</v>
      </c>
      <c r="C61" s="170"/>
      <c r="D61" s="143" t="s">
        <v>468</v>
      </c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ht="30" x14ac:dyDescent="0.25">
      <c r="A67" s="169" t="s">
        <v>187</v>
      </c>
      <c r="B67" s="170">
        <v>1</v>
      </c>
      <c r="C67" s="170"/>
      <c r="D67" s="157" t="s">
        <v>462</v>
      </c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45" x14ac:dyDescent="0.25">
      <c r="A70" s="107" t="s">
        <v>171</v>
      </c>
      <c r="B70" s="170">
        <v>1</v>
      </c>
      <c r="C70" s="218" t="str">
        <f>IF(B70=0, -5, "0")</f>
        <v>0</v>
      </c>
      <c r="D70" s="152" t="s">
        <v>456</v>
      </c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ht="45" x14ac:dyDescent="0.25">
      <c r="A74" s="169" t="s">
        <v>188</v>
      </c>
      <c r="B74" s="170">
        <v>0</v>
      </c>
      <c r="C74" s="171"/>
      <c r="D74" s="163" t="s">
        <v>483</v>
      </c>
      <c r="E74" s="152" t="s">
        <v>484</v>
      </c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32</v>
      </c>
    </row>
    <row r="82" spans="1:6" x14ac:dyDescent="0.25">
      <c r="A82" s="19" t="s">
        <v>37</v>
      </c>
      <c r="B82" s="20"/>
      <c r="C82" s="21"/>
      <c r="D82" s="63">
        <f>D81/(COUNT(B58:C80)*2)</f>
        <v>0.84210526315789469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ht="30" x14ac:dyDescent="0.25">
      <c r="A86" s="18" t="s">
        <v>105</v>
      </c>
      <c r="B86" s="170">
        <v>0</v>
      </c>
      <c r="C86" s="170"/>
      <c r="D86" s="156" t="s">
        <v>464</v>
      </c>
      <c r="E86" s="129" t="s">
        <v>416</v>
      </c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1</v>
      </c>
      <c r="C90" s="170"/>
      <c r="D90" s="156" t="s">
        <v>465</v>
      </c>
      <c r="E90" s="173"/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261">
        <v>0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0.7857142857142857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46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0.69696969696969702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42888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42888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 t="s">
        <v>34</v>
      </c>
      <c r="C155" s="170"/>
      <c r="D155" s="168"/>
      <c r="E155" s="147"/>
      <c r="F155" s="147"/>
    </row>
    <row r="156" spans="1:6" x14ac:dyDescent="0.25">
      <c r="A156" s="23" t="s">
        <v>297</v>
      </c>
      <c r="B156" s="170" t="s">
        <v>34</v>
      </c>
      <c r="C156" s="170"/>
      <c r="D156" s="168"/>
      <c r="E156" s="147"/>
      <c r="F156" s="147"/>
    </row>
    <row r="157" spans="1:6" x14ac:dyDescent="0.25">
      <c r="A157" s="23" t="s">
        <v>69</v>
      </c>
      <c r="B157" s="170" t="s">
        <v>34</v>
      </c>
      <c r="C157" s="168"/>
      <c r="D157" s="168"/>
      <c r="E157" s="147"/>
      <c r="F157" s="147"/>
    </row>
    <row r="158" spans="1:6" x14ac:dyDescent="0.25">
      <c r="A158" s="33" t="s">
        <v>136</v>
      </c>
      <c r="B158" s="170" t="s">
        <v>34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 t="s">
        <v>34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 t="s">
        <v>34</v>
      </c>
      <c r="C161" s="138"/>
      <c r="D161" s="168"/>
      <c r="E161" s="147"/>
      <c r="F161" s="147"/>
    </row>
    <row r="162" spans="1:6" x14ac:dyDescent="0.25">
      <c r="A162" s="23" t="s">
        <v>27</v>
      </c>
      <c r="B162" s="170" t="s">
        <v>34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 t="s">
        <v>34</v>
      </c>
      <c r="C167" s="170"/>
      <c r="D167" s="143"/>
      <c r="E167" s="147"/>
      <c r="F167" s="147"/>
    </row>
    <row r="168" spans="1:6" x14ac:dyDescent="0.25">
      <c r="A168" s="18" t="s">
        <v>102</v>
      </c>
      <c r="B168" s="170" t="s">
        <v>34</v>
      </c>
      <c r="C168" s="170"/>
      <c r="D168" s="143"/>
      <c r="E168" s="147"/>
      <c r="F168" s="147"/>
    </row>
    <row r="169" spans="1:6" x14ac:dyDescent="0.25">
      <c r="A169" s="18" t="s">
        <v>135</v>
      </c>
      <c r="B169" s="170" t="s">
        <v>34</v>
      </c>
      <c r="C169" s="170"/>
      <c r="D169" s="143"/>
      <c r="E169" s="147"/>
      <c r="F169" s="147"/>
    </row>
    <row r="170" spans="1:6" x14ac:dyDescent="0.25">
      <c r="A170" s="18" t="s">
        <v>64</v>
      </c>
      <c r="B170" s="170" t="s">
        <v>34</v>
      </c>
      <c r="C170" s="170"/>
      <c r="D170" s="12"/>
      <c r="E170" s="147"/>
      <c r="F170" s="147"/>
    </row>
    <row r="171" spans="1:6" x14ac:dyDescent="0.25">
      <c r="A171" s="18" t="s">
        <v>279</v>
      </c>
      <c r="B171" s="170" t="s">
        <v>34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 t="s">
        <v>34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 t="s">
        <v>34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 t="s">
        <v>34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 t="s">
        <v>34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 t="s">
        <v>34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 t="s">
        <v>34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 t="s">
        <v>34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 t="s">
        <v>34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 t="s">
        <v>34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42888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42888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42888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ht="30" x14ac:dyDescent="0.25">
      <c r="A307" s="169" t="s">
        <v>373</v>
      </c>
      <c r="B307" s="171">
        <v>0</v>
      </c>
      <c r="C307" s="170"/>
      <c r="D307" s="129" t="s">
        <v>477</v>
      </c>
      <c r="E307" s="129" t="s">
        <v>416</v>
      </c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262">
        <v>0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20</v>
      </c>
    </row>
    <row r="319" spans="1:6" x14ac:dyDescent="0.25">
      <c r="A319" s="19" t="s">
        <v>37</v>
      </c>
      <c r="B319" s="20"/>
      <c r="C319" s="21"/>
      <c r="D319" s="63">
        <f>D318/(COUNT(B306:C316)*2)</f>
        <v>0.90909090909090906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36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0.94736842105263153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42888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1</v>
      </c>
      <c r="C340" s="170"/>
      <c r="D340" s="168" t="s">
        <v>469</v>
      </c>
      <c r="E340" s="147"/>
      <c r="F340" s="147"/>
    </row>
    <row r="341" spans="1:6" ht="60" x14ac:dyDescent="0.35">
      <c r="A341" s="76" t="s">
        <v>7</v>
      </c>
      <c r="B341" s="170">
        <v>0</v>
      </c>
      <c r="C341" s="217">
        <f>IF(B341=0, -5, "0")</f>
        <v>-5</v>
      </c>
      <c r="D341" s="129" t="s">
        <v>480</v>
      </c>
      <c r="E341" s="129" t="s">
        <v>478</v>
      </c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262">
        <v>1</v>
      </c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2</v>
      </c>
    </row>
    <row r="347" spans="1:6" x14ac:dyDescent="0.25">
      <c r="A347" s="19" t="s">
        <v>37</v>
      </c>
      <c r="B347" s="20"/>
      <c r="C347" s="21"/>
      <c r="D347" s="63">
        <f>D346/(COUNT(B340:C344)*2)</f>
        <v>0.16666666666666666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0.66666666666666663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42888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60" x14ac:dyDescent="0.35">
      <c r="A369" s="76" t="s">
        <v>59</v>
      </c>
      <c r="B369" s="171">
        <v>0</v>
      </c>
      <c r="C369" s="217">
        <f>IF(B369=0, -5, "0")</f>
        <v>-5</v>
      </c>
      <c r="D369" s="129" t="s">
        <v>479</v>
      </c>
      <c r="E369" s="129" t="s">
        <v>478</v>
      </c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17</v>
      </c>
    </row>
    <row r="380" spans="1:6" x14ac:dyDescent="0.25">
      <c r="A380" s="19" t="s">
        <v>37</v>
      </c>
      <c r="B380" s="20"/>
      <c r="C380" s="20"/>
      <c r="D380" s="64">
        <f>D379/(COUNT(B367:C378)*2)</f>
        <v>0.65384615384615385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45" x14ac:dyDescent="0.25">
      <c r="A398" s="109" t="s">
        <v>287</v>
      </c>
      <c r="B398" s="171">
        <v>2</v>
      </c>
      <c r="C398" s="154"/>
      <c r="D398" s="261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55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0.859375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42888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 t="s">
        <v>34</v>
      </c>
      <c r="C408" s="170"/>
      <c r="D408" s="168"/>
      <c r="E408" s="147"/>
      <c r="F408" s="147"/>
    </row>
    <row r="409" spans="1:6" x14ac:dyDescent="0.25">
      <c r="A409" s="22" t="s">
        <v>6</v>
      </c>
      <c r="B409" s="170" t="s">
        <v>34</v>
      </c>
      <c r="C409" s="170"/>
      <c r="D409" s="168"/>
      <c r="E409" s="147"/>
      <c r="F409" s="147"/>
    </row>
    <row r="410" spans="1:6" x14ac:dyDescent="0.25">
      <c r="A410" s="32" t="s">
        <v>20</v>
      </c>
      <c r="B410" s="170" t="s">
        <v>34</v>
      </c>
      <c r="C410" s="170"/>
      <c r="D410" s="149"/>
      <c r="E410" s="147"/>
      <c r="F410" s="147"/>
    </row>
    <row r="411" spans="1:6" x14ac:dyDescent="0.25">
      <c r="A411" s="22" t="s">
        <v>126</v>
      </c>
      <c r="B411" s="170" t="s">
        <v>34</v>
      </c>
      <c r="C411" s="170"/>
      <c r="D411" s="168"/>
      <c r="E411" s="147"/>
      <c r="F411" s="147"/>
    </row>
    <row r="412" spans="1:6" x14ac:dyDescent="0.25">
      <c r="A412" s="32" t="s">
        <v>194</v>
      </c>
      <c r="B412" s="170" t="s">
        <v>34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 t="s">
        <v>34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 t="s">
        <v>34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 t="s">
        <v>34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 t="s">
        <v>34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 t="s">
        <v>34</v>
      </c>
      <c r="C424" s="170"/>
      <c r="D424" s="168"/>
      <c r="E424" s="147"/>
      <c r="F424" s="147"/>
    </row>
    <row r="425" spans="1:6" x14ac:dyDescent="0.25">
      <c r="A425" s="18" t="s">
        <v>248</v>
      </c>
      <c r="B425" s="170" t="s">
        <v>34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42888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62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61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256" t="s">
        <v>488</v>
      </c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2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 t="s">
        <v>457</v>
      </c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64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26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>
        <v>2</v>
      </c>
      <c r="C499" s="170"/>
      <c r="D499" s="261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0.72727272727272729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237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0.85869565217391308</v>
      </c>
    </row>
  </sheetData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84" zoomScale="80" zoomScaleNormal="80" workbookViewId="0">
      <selection activeCell="F208" sqref="F208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Manouba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 t="str">
        <f>'A2 Exploitation'!B9:F9</f>
        <v>Mme Sameh SLAIMI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 t="str">
        <f>'A2 Exploitation'!B10:F10</f>
        <v>Directeur magasin Mr. Chawki REZGUI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'A2 Exploitation'!B11:F11</f>
        <v>42888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0.85245901639344257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10</v>
      </c>
    </row>
    <row r="23" spans="1:6" x14ac:dyDescent="0.3">
      <c r="A23" s="304" t="s">
        <v>342</v>
      </c>
      <c r="B23" s="305"/>
      <c r="C23" s="306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66" x14ac:dyDescent="0.35">
      <c r="A26" s="76" t="s">
        <v>107</v>
      </c>
      <c r="B26" s="221">
        <v>0</v>
      </c>
      <c r="C26" s="248">
        <f>IF(B26=0, -5, "0")</f>
        <v>-5</v>
      </c>
      <c r="D26" s="257" t="s">
        <v>474</v>
      </c>
      <c r="E26" s="222" t="s">
        <v>475</v>
      </c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5</v>
      </c>
    </row>
    <row r="33" spans="1:6" x14ac:dyDescent="0.3">
      <c r="A33" s="304" t="s">
        <v>342</v>
      </c>
      <c r="B33" s="305"/>
      <c r="C33" s="306"/>
      <c r="D33" s="65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 t="s">
        <v>34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 t="s">
        <v>34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 t="e">
        <f>D41/(COUNT(B36:C40)*2)</f>
        <v>#DIV/0!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458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12</v>
      </c>
    </row>
    <row r="52" spans="1:6" x14ac:dyDescent="0.3">
      <c r="A52" s="304" t="s">
        <v>342</v>
      </c>
      <c r="B52" s="305"/>
      <c r="C52" s="306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>
        <v>2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ht="33" x14ac:dyDescent="0.3">
      <c r="A61" s="41" t="s">
        <v>340</v>
      </c>
      <c r="B61" s="221">
        <v>1</v>
      </c>
      <c r="C61" s="221"/>
      <c r="D61" s="257" t="s">
        <v>476</v>
      </c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13</v>
      </c>
    </row>
    <row r="63" spans="1:6" x14ac:dyDescent="0.3">
      <c r="A63" s="304" t="s">
        <v>342</v>
      </c>
      <c r="B63" s="305"/>
      <c r="C63" s="306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49.5" x14ac:dyDescent="0.35">
      <c r="A74" s="89" t="s">
        <v>215</v>
      </c>
      <c r="B74" s="227">
        <v>2</v>
      </c>
      <c r="C74" s="248" t="str">
        <f>IF(B74=0, -5, "0")</f>
        <v>0</v>
      </c>
      <c r="D74" s="257" t="s">
        <v>459</v>
      </c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ht="85.7" customHeight="1" x14ac:dyDescent="0.3">
      <c r="A78" s="41" t="s">
        <v>198</v>
      </c>
      <c r="B78" s="227">
        <v>0</v>
      </c>
      <c r="C78" s="221"/>
      <c r="D78" s="257" t="s">
        <v>482</v>
      </c>
      <c r="E78" s="257" t="s">
        <v>467</v>
      </c>
      <c r="F78" s="221"/>
    </row>
    <row r="79" spans="1:6" ht="99" x14ac:dyDescent="0.35">
      <c r="A79" s="83" t="s">
        <v>184</v>
      </c>
      <c r="B79" s="227">
        <v>2</v>
      </c>
      <c r="C79" s="248" t="str">
        <f>IF(B79=0, -5, "0")</f>
        <v>0</v>
      </c>
      <c r="D79" s="257" t="s">
        <v>460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33" x14ac:dyDescent="0.35">
      <c r="A81" s="88" t="s">
        <v>344</v>
      </c>
      <c r="B81" s="227">
        <v>2</v>
      </c>
      <c r="C81" s="248" t="str">
        <f>IF(B81=0, -5, "0")</f>
        <v>0</v>
      </c>
      <c r="D81" s="259" t="s">
        <v>486</v>
      </c>
      <c r="E81" s="236"/>
      <c r="F81" s="221"/>
    </row>
    <row r="82" spans="1:6" ht="49.5" x14ac:dyDescent="0.3">
      <c r="A82" s="41" t="s">
        <v>94</v>
      </c>
      <c r="B82" s="227">
        <v>0</v>
      </c>
      <c r="C82" s="221"/>
      <c r="D82" s="259" t="s">
        <v>466</v>
      </c>
      <c r="E82" s="235" t="s">
        <v>487</v>
      </c>
      <c r="F82" s="221"/>
    </row>
    <row r="83" spans="1:6" x14ac:dyDescent="0.3">
      <c r="A83" s="304" t="s">
        <v>38</v>
      </c>
      <c r="B83" s="305"/>
      <c r="C83" s="306"/>
      <c r="D83" s="214">
        <f>SUM(B66:C82)</f>
        <v>22</v>
      </c>
    </row>
    <row r="84" spans="1:6" x14ac:dyDescent="0.3">
      <c r="A84" s="304" t="s">
        <v>342</v>
      </c>
      <c r="B84" s="305"/>
      <c r="C84" s="306"/>
      <c r="D84" s="65">
        <f>D83/(COUNT(B66:C82)*2)</f>
        <v>0.84615384615384615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66" x14ac:dyDescent="0.35">
      <c r="A155" s="76" t="s">
        <v>354</v>
      </c>
      <c r="B155" s="221">
        <v>1</v>
      </c>
      <c r="C155" s="248" t="str">
        <f>IF(B155=0, -5, "0")</f>
        <v>0</v>
      </c>
      <c r="D155" s="257" t="s">
        <v>481</v>
      </c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15</v>
      </c>
    </row>
    <row r="161" spans="1:6" x14ac:dyDescent="0.3">
      <c r="A161" s="304" t="s">
        <v>342</v>
      </c>
      <c r="B161" s="305"/>
      <c r="C161" s="306"/>
      <c r="D161" s="65">
        <f>D160/(COUNT(B152:C159)*2)</f>
        <v>0.9375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ht="33" x14ac:dyDescent="0.3">
      <c r="A166" s="87" t="s">
        <v>241</v>
      </c>
      <c r="B166" s="221">
        <v>1</v>
      </c>
      <c r="C166" s="221"/>
      <c r="D166" s="257" t="s">
        <v>444</v>
      </c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7</v>
      </c>
    </row>
    <row r="169" spans="1:6" x14ac:dyDescent="0.3">
      <c r="A169" s="304" t="s">
        <v>342</v>
      </c>
      <c r="B169" s="305"/>
      <c r="C169" s="306"/>
      <c r="D169" s="65">
        <f>D168/(COUNT(B164:C167)*2)</f>
        <v>0.875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ht="33" x14ac:dyDescent="0.3">
      <c r="A172" s="48" t="s">
        <v>202</v>
      </c>
      <c r="B172" s="221">
        <v>1</v>
      </c>
      <c r="C172" s="221"/>
      <c r="D172" s="257" t="s">
        <v>463</v>
      </c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7</v>
      </c>
    </row>
    <row r="177" spans="1:6" x14ac:dyDescent="0.3">
      <c r="A177" s="304" t="s">
        <v>342</v>
      </c>
      <c r="B177" s="305"/>
      <c r="C177" s="306"/>
      <c r="D177" s="65">
        <f>D176/(COUNT(B172:C175)*2)</f>
        <v>0.875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1</v>
      </c>
      <c r="C180" s="221"/>
      <c r="D180" s="222" t="s">
        <v>489</v>
      </c>
      <c r="E180" s="222"/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9</v>
      </c>
    </row>
    <row r="186" spans="1:6" x14ac:dyDescent="0.3">
      <c r="A186" s="304" t="s">
        <v>342</v>
      </c>
      <c r="B186" s="305"/>
      <c r="C186" s="306"/>
      <c r="D186" s="65">
        <f>D185/(COUNT(B180:C184)*2)</f>
        <v>0.9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4</v>
      </c>
    </row>
    <row r="194" spans="1:4" x14ac:dyDescent="0.3">
      <c r="A194" s="304" t="s">
        <v>342</v>
      </c>
      <c r="B194" s="305"/>
      <c r="C194" s="30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0.85245901639344257</v>
      </c>
    </row>
  </sheetData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tabSelected="1" view="pageBreakPreview" zoomScale="70" zoomScaleNormal="70" zoomScaleSheetLayoutView="70" workbookViewId="0">
      <selection activeCell="B11" sqref="B11:F1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4.140625" style="167" customWidth="1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Manouba</v>
      </c>
      <c r="B8" s="299"/>
      <c r="C8" s="299"/>
      <c r="D8" s="299"/>
      <c r="E8" s="299"/>
      <c r="F8" s="299"/>
      <c r="G8" s="216"/>
      <c r="H8" s="216"/>
      <c r="I8" s="213"/>
    </row>
    <row r="9" spans="1:9" ht="24.75" customHeight="1" x14ac:dyDescent="0.5">
      <c r="A9" s="38" t="s">
        <v>44</v>
      </c>
      <c r="B9" s="300" t="s">
        <v>455</v>
      </c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 t="s">
        <v>419</v>
      </c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>
        <v>42998</v>
      </c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514</v>
      </c>
      <c r="B12" s="289">
        <f>D505</f>
        <v>0.97388059701492535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75"/>
      <c r="E13" s="275"/>
      <c r="F13" s="275"/>
      <c r="G13" s="275"/>
      <c r="H13" s="275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42998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 t="s">
        <v>493</v>
      </c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263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42998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 t="s">
        <v>34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2</v>
      </c>
      <c r="C50" s="170"/>
      <c r="D50" s="156"/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2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 t="s">
        <v>34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36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45" x14ac:dyDescent="0.25">
      <c r="A90" s="169" t="s">
        <v>293</v>
      </c>
      <c r="B90" s="170">
        <v>0</v>
      </c>
      <c r="C90" s="170"/>
      <c r="D90" s="156" t="s">
        <v>508</v>
      </c>
      <c r="E90" s="256" t="s">
        <v>509</v>
      </c>
      <c r="F90" s="147"/>
    </row>
    <row r="91" spans="1:6" ht="30" x14ac:dyDescent="0.25">
      <c r="A91" s="18" t="s">
        <v>260</v>
      </c>
      <c r="B91" s="170">
        <v>2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2</v>
      </c>
      <c r="C92" s="154"/>
      <c r="D92" s="269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3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62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0.96875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42998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 t="s">
        <v>34</v>
      </c>
      <c r="C102" s="170"/>
      <c r="D102" s="168"/>
      <c r="E102" s="168"/>
      <c r="F102" s="147"/>
    </row>
    <row r="103" spans="1:6" x14ac:dyDescent="0.25">
      <c r="A103" s="23" t="s">
        <v>297</v>
      </c>
      <c r="B103" s="170" t="s">
        <v>34</v>
      </c>
      <c r="C103" s="170"/>
      <c r="D103" s="168"/>
      <c r="E103" s="147"/>
      <c r="F103" s="147"/>
    </row>
    <row r="104" spans="1:6" x14ac:dyDescent="0.25">
      <c r="A104" s="33" t="s">
        <v>100</v>
      </c>
      <c r="B104" s="170" t="s">
        <v>34</v>
      </c>
      <c r="C104" s="171"/>
      <c r="D104" s="146"/>
      <c r="E104" s="173"/>
      <c r="F104" s="147"/>
    </row>
    <row r="105" spans="1:6" x14ac:dyDescent="0.25">
      <c r="A105" s="33" t="s">
        <v>28</v>
      </c>
      <c r="B105" s="170" t="s">
        <v>34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 t="s">
        <v>34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 t="s">
        <v>34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 t="e">
        <f>D110/(COUNT(B102:C109)*2)</f>
        <v>#DIV/0!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 t="s">
        <v>34</v>
      </c>
      <c r="C114" s="170"/>
      <c r="D114" s="168"/>
      <c r="E114" s="168"/>
      <c r="F114" s="147"/>
    </row>
    <row r="115" spans="1:6" x14ac:dyDescent="0.25">
      <c r="A115" s="18" t="s">
        <v>294</v>
      </c>
      <c r="B115" s="170" t="s">
        <v>34</v>
      </c>
      <c r="C115" s="170"/>
      <c r="D115" s="143"/>
      <c r="E115" s="143"/>
      <c r="F115" s="147"/>
    </row>
    <row r="116" spans="1:6" x14ac:dyDescent="0.25">
      <c r="A116" s="18" t="s">
        <v>71</v>
      </c>
      <c r="B116" s="170" t="s">
        <v>34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 t="s">
        <v>34</v>
      </c>
      <c r="C117" s="170"/>
      <c r="D117" s="11"/>
      <c r="E117" s="173"/>
      <c r="F117" s="147"/>
    </row>
    <row r="118" spans="1:6" x14ac:dyDescent="0.25">
      <c r="A118" s="18" t="s">
        <v>64</v>
      </c>
      <c r="B118" s="170" t="s">
        <v>34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 t="s">
        <v>34</v>
      </c>
      <c r="C119" s="170"/>
      <c r="D119" s="12"/>
      <c r="E119" s="147"/>
      <c r="F119" s="147"/>
    </row>
    <row r="120" spans="1:6" x14ac:dyDescent="0.25">
      <c r="A120" s="169" t="s">
        <v>291</v>
      </c>
      <c r="B120" s="170" t="s">
        <v>34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 t="s">
        <v>34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 t="s">
        <v>34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 t="s">
        <v>34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 t="s">
        <v>34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 t="s">
        <v>34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 t="s">
        <v>34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 t="s">
        <v>34</v>
      </c>
      <c r="C131" s="170"/>
      <c r="D131" s="168"/>
      <c r="E131" s="147"/>
      <c r="F131" s="147"/>
    </row>
    <row r="132" spans="1:6" x14ac:dyDescent="0.25">
      <c r="A132" s="24" t="s">
        <v>248</v>
      </c>
      <c r="B132" s="171" t="s">
        <v>34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 t="s">
        <v>34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 t="e">
        <f>D134/(COUNT(B114:C133)*2)</f>
        <v>#DIV/0!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 t="s">
        <v>34</v>
      </c>
      <c r="C138" s="170"/>
      <c r="D138" s="168"/>
      <c r="E138" s="146"/>
      <c r="F138" s="147"/>
    </row>
    <row r="139" spans="1:6" x14ac:dyDescent="0.25">
      <c r="A139" s="18" t="s">
        <v>144</v>
      </c>
      <c r="B139" s="170" t="s">
        <v>34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 t="s">
        <v>34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 t="s">
        <v>34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 t="e">
        <f>D146/(COUNT(B138:C144)*2)</f>
        <v>#DIV/0!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 t="e">
        <f>D149/(COUNT(B138:C144,B102:C109,B114:C133)*2)</f>
        <v>#DIV/0!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42998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 t="s">
        <v>34</v>
      </c>
      <c r="C155" s="170"/>
      <c r="D155" s="168"/>
      <c r="E155" s="147"/>
      <c r="F155" s="147"/>
    </row>
    <row r="156" spans="1:6" x14ac:dyDescent="0.25">
      <c r="A156" s="23" t="s">
        <v>297</v>
      </c>
      <c r="B156" s="170" t="s">
        <v>34</v>
      </c>
      <c r="C156" s="170"/>
      <c r="D156" s="168"/>
      <c r="E156" s="147"/>
      <c r="F156" s="147"/>
    </row>
    <row r="157" spans="1:6" x14ac:dyDescent="0.25">
      <c r="A157" s="23" t="s">
        <v>69</v>
      </c>
      <c r="B157" s="170" t="s">
        <v>34</v>
      </c>
      <c r="C157" s="168"/>
      <c r="D157" s="168"/>
      <c r="E157" s="147"/>
      <c r="F157" s="147"/>
    </row>
    <row r="158" spans="1:6" x14ac:dyDescent="0.25">
      <c r="A158" s="33" t="s">
        <v>136</v>
      </c>
      <c r="B158" s="170" t="s">
        <v>34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 t="s">
        <v>34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 t="s">
        <v>34</v>
      </c>
      <c r="C161" s="138"/>
      <c r="D161" s="168"/>
      <c r="E161" s="147"/>
      <c r="F161" s="147"/>
    </row>
    <row r="162" spans="1:6" x14ac:dyDescent="0.25">
      <c r="A162" s="23" t="s">
        <v>27</v>
      </c>
      <c r="B162" s="170" t="s">
        <v>34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 t="e">
        <f>D163/(COUNT(B155:C162)*2)</f>
        <v>#DIV/0!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 t="s">
        <v>34</v>
      </c>
      <c r="C167" s="170"/>
      <c r="D167" s="143"/>
      <c r="E167" s="147"/>
      <c r="F167" s="147"/>
    </row>
    <row r="168" spans="1:6" x14ac:dyDescent="0.25">
      <c r="A168" s="18" t="s">
        <v>102</v>
      </c>
      <c r="B168" s="170" t="s">
        <v>34</v>
      </c>
      <c r="C168" s="170"/>
      <c r="D168" s="143"/>
      <c r="E168" s="147"/>
      <c r="F168" s="147"/>
    </row>
    <row r="169" spans="1:6" x14ac:dyDescent="0.25">
      <c r="A169" s="18" t="s">
        <v>135</v>
      </c>
      <c r="B169" s="170" t="s">
        <v>34</v>
      </c>
      <c r="C169" s="170"/>
      <c r="D169" s="143"/>
      <c r="E169" s="147"/>
      <c r="F169" s="147"/>
    </row>
    <row r="170" spans="1:6" x14ac:dyDescent="0.25">
      <c r="A170" s="18" t="s">
        <v>64</v>
      </c>
      <c r="B170" s="170" t="s">
        <v>34</v>
      </c>
      <c r="C170" s="170"/>
      <c r="D170" s="12"/>
      <c r="E170" s="147"/>
      <c r="F170" s="147"/>
    </row>
    <row r="171" spans="1:6" x14ac:dyDescent="0.25">
      <c r="A171" s="18" t="s">
        <v>279</v>
      </c>
      <c r="B171" s="170" t="s">
        <v>34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 t="s">
        <v>34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 t="s">
        <v>34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 t="s">
        <v>34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 t="s">
        <v>34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 t="s">
        <v>34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 t="s">
        <v>34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 t="s">
        <v>34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 t="s">
        <v>34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 t="s">
        <v>34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 t="s">
        <v>34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 t="e">
        <f>D186/(COUNT(B167:C184)*2)</f>
        <v>#DIV/0!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 t="e">
        <f>D189/(COUNT(B155:C162,B167:C184)*2)</f>
        <v>#DIV/0!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42998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 t="s">
        <v>34</v>
      </c>
      <c r="C196" s="170"/>
      <c r="D196" s="168"/>
      <c r="E196" s="147"/>
      <c r="F196" s="147"/>
    </row>
    <row r="197" spans="1:7" x14ac:dyDescent="0.25">
      <c r="A197" s="33" t="s">
        <v>297</v>
      </c>
      <c r="B197" s="170" t="s">
        <v>34</v>
      </c>
      <c r="C197" s="170"/>
      <c r="D197" s="168"/>
      <c r="E197" s="173"/>
      <c r="F197" s="147"/>
    </row>
    <row r="198" spans="1:7" x14ac:dyDescent="0.25">
      <c r="A198" s="23" t="s">
        <v>100</v>
      </c>
      <c r="B198" s="170" t="s">
        <v>34</v>
      </c>
      <c r="C198" s="170"/>
      <c r="D198" s="168"/>
      <c r="E198" s="147"/>
      <c r="F198" s="147"/>
    </row>
    <row r="199" spans="1:7" x14ac:dyDescent="0.25">
      <c r="A199" s="23" t="s">
        <v>154</v>
      </c>
      <c r="B199" s="170" t="s">
        <v>34</v>
      </c>
      <c r="C199" s="170"/>
      <c r="D199" s="168"/>
      <c r="E199" s="147"/>
      <c r="F199" s="147"/>
    </row>
    <row r="200" spans="1:7" x14ac:dyDescent="0.25">
      <c r="A200" s="33" t="s">
        <v>153</v>
      </c>
      <c r="B200" s="170" t="s">
        <v>34</v>
      </c>
      <c r="C200" s="170"/>
      <c r="D200" s="168"/>
      <c r="E200" s="147"/>
      <c r="F200" s="147"/>
    </row>
    <row r="201" spans="1:7" x14ac:dyDescent="0.25">
      <c r="A201" s="33" t="s">
        <v>28</v>
      </c>
      <c r="B201" s="170" t="s">
        <v>34</v>
      </c>
      <c r="C201" s="170"/>
      <c r="D201" s="168"/>
      <c r="E201" s="147"/>
      <c r="F201" s="147"/>
    </row>
    <row r="202" spans="1:7" x14ac:dyDescent="0.25">
      <c r="A202" s="33" t="s">
        <v>155</v>
      </c>
      <c r="B202" s="170" t="s">
        <v>34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 t="s">
        <v>34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 t="e">
        <f>D206/(COUNT(B195:C205)*2)</f>
        <v>#DIV/0!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 t="s">
        <v>34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 t="s">
        <v>34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 t="s">
        <v>34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 t="s">
        <v>34</v>
      </c>
      <c r="C215" s="170"/>
      <c r="D215" s="149"/>
      <c r="E215" s="147"/>
      <c r="F215" s="147"/>
    </row>
    <row r="216" spans="1:7" x14ac:dyDescent="0.25">
      <c r="A216" s="18" t="s">
        <v>70</v>
      </c>
      <c r="B216" s="170" t="s">
        <v>34</v>
      </c>
      <c r="C216" s="170"/>
      <c r="D216" s="12"/>
      <c r="E216" s="168"/>
      <c r="F216" s="147"/>
    </row>
    <row r="217" spans="1:7" x14ac:dyDescent="0.25">
      <c r="A217" s="169" t="s">
        <v>291</v>
      </c>
      <c r="B217" s="170" t="s">
        <v>34</v>
      </c>
      <c r="C217" s="170"/>
      <c r="D217" s="12"/>
      <c r="E217" s="147"/>
      <c r="F217" s="147"/>
    </row>
    <row r="218" spans="1:7" x14ac:dyDescent="0.25">
      <c r="A218" s="18" t="s">
        <v>188</v>
      </c>
      <c r="B218" s="170" t="s">
        <v>34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 t="s">
        <v>34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 t="s">
        <v>34</v>
      </c>
      <c r="C220" s="170"/>
      <c r="D220" s="149"/>
      <c r="E220" s="147"/>
      <c r="F220" s="147"/>
    </row>
    <row r="221" spans="1:7" x14ac:dyDescent="0.25">
      <c r="A221" s="24" t="s">
        <v>159</v>
      </c>
      <c r="B221" s="170" t="s">
        <v>34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 t="s">
        <v>34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 t="s">
        <v>34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 t="s">
        <v>34</v>
      </c>
      <c r="C226" s="170"/>
      <c r="D226" s="69"/>
      <c r="E226" s="147"/>
      <c r="F226" s="147"/>
    </row>
    <row r="227" spans="1:6" x14ac:dyDescent="0.25">
      <c r="A227" s="24" t="s">
        <v>248</v>
      </c>
      <c r="B227" s="170" t="s">
        <v>34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 t="s">
        <v>34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 t="e">
        <f>D229/(COUNT(B210:C228)*2)</f>
        <v>#DIV/0!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 t="s">
        <v>34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 t="s">
        <v>34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 t="s">
        <v>34</v>
      </c>
      <c r="C237" s="170"/>
      <c r="D237" s="157"/>
      <c r="E237" s="147"/>
      <c r="F237" s="147"/>
    </row>
    <row r="238" spans="1:6" x14ac:dyDescent="0.25">
      <c r="A238" s="18" t="s">
        <v>55</v>
      </c>
      <c r="B238" s="171" t="s">
        <v>34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 t="s">
        <v>34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 t="s">
        <v>34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 t="e">
        <f>D242/(COUNT(B233:C240)*2)</f>
        <v>#DIV/0!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 t="e">
        <f>D245/(COUNT(B210:C228,B233:C240,B195:C205)*2)</f>
        <v>#DIV/0!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42998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 t="s">
        <v>34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 t="s">
        <v>34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 t="s">
        <v>34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 t="s">
        <v>34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 t="s">
        <v>34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 t="s">
        <v>34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 t="s">
        <v>34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 t="s">
        <v>34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 t="s">
        <v>34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 t="s">
        <v>34</v>
      </c>
      <c r="C267" s="171"/>
      <c r="E267" s="173"/>
      <c r="F267" s="173"/>
    </row>
    <row r="268" spans="1:6" s="3" customFormat="1" x14ac:dyDescent="0.25">
      <c r="A268" s="18" t="s">
        <v>206</v>
      </c>
      <c r="B268" s="171" t="s">
        <v>34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 t="s">
        <v>34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 t="s">
        <v>34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 t="s">
        <v>34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 t="s">
        <v>34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 t="s">
        <v>34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 t="s">
        <v>34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 t="s">
        <v>34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 t="s">
        <v>34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 t="s">
        <v>34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 t="s">
        <v>34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 t="s">
        <v>34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 t="s">
        <v>34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42998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2</v>
      </c>
      <c r="C317" s="154"/>
      <c r="D317" s="263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42998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30" x14ac:dyDescent="0.35">
      <c r="A330" s="76" t="s">
        <v>22</v>
      </c>
      <c r="B330" s="170">
        <v>1</v>
      </c>
      <c r="C330" s="217" t="str">
        <f>IF(B330=0, -5, "0")</f>
        <v>0</v>
      </c>
      <c r="D330" s="129" t="s">
        <v>513</v>
      </c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17</v>
      </c>
    </row>
    <row r="337" spans="1:6" x14ac:dyDescent="0.25">
      <c r="A337" s="19" t="s">
        <v>37</v>
      </c>
      <c r="B337" s="20"/>
      <c r="C337" s="21"/>
      <c r="D337" s="63">
        <f>D336/(COUNT(B327:C335)*2)</f>
        <v>0.94444444444444442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ht="30" x14ac:dyDescent="0.25">
      <c r="A340" s="169" t="s">
        <v>110</v>
      </c>
      <c r="B340" s="170">
        <v>1</v>
      </c>
      <c r="C340" s="170"/>
      <c r="D340" s="168" t="s">
        <v>510</v>
      </c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2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9</v>
      </c>
    </row>
    <row r="347" spans="1:6" x14ac:dyDescent="0.25">
      <c r="A347" s="19" t="s">
        <v>37</v>
      </c>
      <c r="B347" s="20"/>
      <c r="C347" s="21"/>
      <c r="D347" s="63">
        <f>D346/(COUNT(B340:C344)*2)</f>
        <v>0.9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26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0.9285714285714286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42998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2</v>
      </c>
      <c r="C361" s="138"/>
      <c r="D361" s="10"/>
      <c r="E361" s="147"/>
      <c r="F361" s="147"/>
    </row>
    <row r="362" spans="1:6" ht="45" x14ac:dyDescent="0.25">
      <c r="A362" s="23" t="s">
        <v>27</v>
      </c>
      <c r="B362" s="170">
        <v>1</v>
      </c>
      <c r="C362" s="170"/>
      <c r="D362" s="10" t="s">
        <v>507</v>
      </c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15</v>
      </c>
    </row>
    <row r="364" spans="1:6" x14ac:dyDescent="0.25">
      <c r="A364" s="19" t="s">
        <v>37</v>
      </c>
      <c r="B364" s="20"/>
      <c r="C364" s="21"/>
      <c r="D364" s="63">
        <f>D363/(COUNT(B355:C362)*2)</f>
        <v>0.9375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69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42998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 t="s">
        <v>34</v>
      </c>
      <c r="C408" s="170"/>
      <c r="D408" s="168"/>
      <c r="E408" s="147"/>
      <c r="F408" s="147"/>
    </row>
    <row r="409" spans="1:6" x14ac:dyDescent="0.25">
      <c r="A409" s="22" t="s">
        <v>6</v>
      </c>
      <c r="B409" s="170" t="s">
        <v>34</v>
      </c>
      <c r="C409" s="170"/>
      <c r="D409" s="168"/>
      <c r="E409" s="147"/>
      <c r="F409" s="147"/>
    </row>
    <row r="410" spans="1:6" x14ac:dyDescent="0.25">
      <c r="A410" s="32" t="s">
        <v>20</v>
      </c>
      <c r="B410" s="170" t="s">
        <v>34</v>
      </c>
      <c r="C410" s="170"/>
      <c r="D410" s="149"/>
      <c r="E410" s="147"/>
      <c r="F410" s="147"/>
    </row>
    <row r="411" spans="1:6" x14ac:dyDescent="0.25">
      <c r="A411" s="22" t="s">
        <v>126</v>
      </c>
      <c r="B411" s="170" t="s">
        <v>34</v>
      </c>
      <c r="C411" s="170"/>
      <c r="D411" s="168"/>
      <c r="E411" s="147"/>
      <c r="F411" s="147"/>
    </row>
    <row r="412" spans="1:6" x14ac:dyDescent="0.25">
      <c r="A412" s="32" t="s">
        <v>194</v>
      </c>
      <c r="B412" s="170" t="s">
        <v>34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 t="s">
        <v>34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 t="e">
        <f>D415/(COUNT(B408:C414)*2)</f>
        <v>#DIV/0!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 t="s">
        <v>34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 t="s">
        <v>34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 t="s">
        <v>34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 t="s">
        <v>34</v>
      </c>
      <c r="C424" s="170"/>
      <c r="D424" s="168"/>
      <c r="E424" s="147"/>
      <c r="F424" s="147"/>
    </row>
    <row r="425" spans="1:6" x14ac:dyDescent="0.25">
      <c r="A425" s="18" t="s">
        <v>248</v>
      </c>
      <c r="B425" s="170" t="s">
        <v>34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 t="s">
        <v>34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 t="s">
        <v>34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 t="e">
        <f>D429/(COUNT(B419:C427)*2)</f>
        <v>#DIV/0!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 t="e">
        <f>D432/(COUNT(B419:C427,B408:C414)*2)</f>
        <v>#DIV/0!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42998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 t="s">
        <v>34</v>
      </c>
      <c r="C446" s="170"/>
      <c r="D446" s="168" t="s">
        <v>490</v>
      </c>
      <c r="E446" s="147"/>
      <c r="F446" s="147"/>
    </row>
    <row r="447" spans="1:7" ht="45" x14ac:dyDescent="0.25">
      <c r="A447" s="116" t="s">
        <v>287</v>
      </c>
      <c r="B447" s="170">
        <v>2</v>
      </c>
      <c r="C447" s="154"/>
      <c r="D447" s="263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2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ht="45" x14ac:dyDescent="0.25">
      <c r="A456" s="22" t="s">
        <v>15</v>
      </c>
      <c r="B456" s="170">
        <v>0</v>
      </c>
      <c r="C456" s="170"/>
      <c r="D456" s="271" t="s">
        <v>491</v>
      </c>
      <c r="E456" s="129" t="s">
        <v>492</v>
      </c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2</v>
      </c>
      <c r="C460" s="154"/>
      <c r="D460" s="269">
        <v>1</v>
      </c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6</v>
      </c>
    </row>
    <row r="462" spans="1:6" x14ac:dyDescent="0.25">
      <c r="A462" s="19" t="s">
        <v>37</v>
      </c>
      <c r="B462" s="20"/>
      <c r="C462" s="21"/>
      <c r="D462" s="63">
        <f>D461/(COUNT(B456:C459)*2)</f>
        <v>0.75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2</v>
      </c>
      <c r="C469" s="154"/>
      <c r="D469" s="263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 t="s">
        <v>493</v>
      </c>
      <c r="E485" s="147"/>
      <c r="F485" s="147"/>
    </row>
    <row r="486" spans="1:7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 t="s">
        <v>34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 t="s">
        <v>34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2</v>
      </c>
      <c r="C490" s="154"/>
      <c r="D490" s="270">
        <v>1</v>
      </c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24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2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2</v>
      </c>
      <c r="C499" s="170"/>
      <c r="D499" s="263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261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0.97388059701492535</v>
      </c>
    </row>
  </sheetData>
  <mergeCells count="54">
    <mergeCell ref="B11:F11"/>
    <mergeCell ref="A435:F435"/>
    <mergeCell ref="A437:F437"/>
    <mergeCell ref="A444:F444"/>
    <mergeCell ref="A454:F454"/>
    <mergeCell ref="A57:F57"/>
    <mergeCell ref="B12:F12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46" orientation="portrait" r:id="rId1"/>
  <rowBreaks count="5" manualBreakCount="5">
    <brk id="82" max="5" man="1"/>
    <brk id="111" max="5" man="1"/>
    <brk id="150" max="16383" man="1"/>
    <brk id="231" max="5" man="1"/>
    <brk id="304" max="5" man="1"/>
  </rowBreaks>
  <colBreaks count="1" manualBreakCount="1">
    <brk id="6" max="504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70" zoomScaleNormal="70" workbookViewId="0">
      <selection activeCell="A19" sqref="A1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Manouba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 t="str">
        <f>'A3 Exploitation'!B9:F9</f>
        <v>Mme Sameh SLAIMI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 t="str">
        <f>'A3 Exploitation'!B10:F10</f>
        <v>Directeur magasin Mr. Chawki REZGUI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v>42998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17">
        <f>D198</f>
        <v>0.83333333333333337</v>
      </c>
      <c r="C11" s="317"/>
      <c r="D11" s="317"/>
      <c r="E11" s="317"/>
      <c r="F11" s="317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2</v>
      </c>
      <c r="C17" s="221"/>
      <c r="D17" s="222" t="s">
        <v>493</v>
      </c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221">
        <v>1</v>
      </c>
      <c r="C19" s="221"/>
      <c r="D19" s="222" t="s">
        <v>494</v>
      </c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9</v>
      </c>
    </row>
    <row r="23" spans="1:6" x14ac:dyDescent="0.3">
      <c r="A23" s="304" t="s">
        <v>342</v>
      </c>
      <c r="B23" s="305"/>
      <c r="C23" s="306"/>
      <c r="D23" s="65">
        <f>D22/(COUNT(B17:C21)*2)</f>
        <v>0.9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66.75" x14ac:dyDescent="0.35">
      <c r="A26" s="76" t="s">
        <v>107</v>
      </c>
      <c r="B26" s="221">
        <v>0</v>
      </c>
      <c r="C26" s="248">
        <f>IF(B26=0, -5, "0")</f>
        <v>-5</v>
      </c>
      <c r="D26" s="222" t="s">
        <v>474</v>
      </c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ht="49.5" x14ac:dyDescent="0.3">
      <c r="A28" s="41" t="s">
        <v>327</v>
      </c>
      <c r="B28" s="221">
        <v>2</v>
      </c>
      <c r="C28" s="221"/>
      <c r="D28" s="222" t="s">
        <v>495</v>
      </c>
      <c r="E28" s="221"/>
      <c r="F28" s="221"/>
    </row>
    <row r="29" spans="1:6" x14ac:dyDescent="0.3">
      <c r="A29" s="41" t="s">
        <v>335</v>
      </c>
      <c r="B29" s="221">
        <v>1</v>
      </c>
      <c r="C29" s="221"/>
      <c r="D29" s="225" t="s">
        <v>496</v>
      </c>
      <c r="E29" s="221"/>
      <c r="F29" s="221"/>
    </row>
    <row r="30" spans="1:6" x14ac:dyDescent="0.3">
      <c r="A30" s="41" t="s">
        <v>91</v>
      </c>
      <c r="B30" s="221">
        <v>2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4</v>
      </c>
    </row>
    <row r="33" spans="1:7" x14ac:dyDescent="0.3">
      <c r="A33" s="304" t="s">
        <v>342</v>
      </c>
      <c r="B33" s="305"/>
      <c r="C33" s="306"/>
      <c r="D33" s="65">
        <f>D32/(COUNT(B26:C31)*2)</f>
        <v>0.2857142857142857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 t="s">
        <v>34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 t="s">
        <v>34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 t="s">
        <v>34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 t="s">
        <v>34</v>
      </c>
      <c r="C40" s="41"/>
      <c r="D40" s="62"/>
      <c r="E40" s="41"/>
      <c r="F40" s="41"/>
    </row>
    <row r="41" spans="1:7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7" s="50" customFormat="1" x14ac:dyDescent="0.3">
      <c r="A42" s="304" t="s">
        <v>342</v>
      </c>
      <c r="B42" s="305"/>
      <c r="C42" s="306"/>
      <c r="D42" s="65" t="e">
        <f>D41/(COUNT(B36:C40)*2)</f>
        <v>#DIV/0!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1" t="s">
        <v>21</v>
      </c>
      <c r="B44" s="312"/>
      <c r="C44" s="312"/>
      <c r="D44" s="312"/>
      <c r="E44" s="312"/>
      <c r="F44" s="312"/>
    </row>
    <row r="45" spans="1:7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7" ht="33" x14ac:dyDescent="0.3">
      <c r="A47" s="41" t="s">
        <v>262</v>
      </c>
      <c r="B47" s="221">
        <v>1</v>
      </c>
      <c r="C47" s="221"/>
      <c r="D47" s="222" t="s">
        <v>497</v>
      </c>
      <c r="E47" s="221"/>
      <c r="F47" s="221"/>
    </row>
    <row r="48" spans="1:7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 t="s">
        <v>511</v>
      </c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11</v>
      </c>
    </row>
    <row r="52" spans="1:6" x14ac:dyDescent="0.3">
      <c r="A52" s="304" t="s">
        <v>342</v>
      </c>
      <c r="B52" s="305"/>
      <c r="C52" s="306"/>
      <c r="D52" s="65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72" t="s">
        <v>498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ht="30.75" x14ac:dyDescent="0.3">
      <c r="A58" s="51" t="s">
        <v>101</v>
      </c>
      <c r="B58" s="221">
        <v>1</v>
      </c>
      <c r="C58" s="221"/>
      <c r="D58" s="225" t="s">
        <v>499</v>
      </c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 t="s">
        <v>500</v>
      </c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12</v>
      </c>
    </row>
    <row r="63" spans="1:6" x14ac:dyDescent="0.3">
      <c r="A63" s="304" t="s">
        <v>342</v>
      </c>
      <c r="B63" s="305"/>
      <c r="C63" s="306"/>
      <c r="D63" s="65">
        <f>D62/(COUNT(B55:C61)*2)</f>
        <v>0.8571428571428571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50.25" x14ac:dyDescent="0.35">
      <c r="A74" s="89" t="s">
        <v>215</v>
      </c>
      <c r="B74" s="227">
        <v>2</v>
      </c>
      <c r="C74" s="248" t="str">
        <f>IF(B74=0, -5, "0")</f>
        <v>0</v>
      </c>
      <c r="D74" s="222" t="s">
        <v>501</v>
      </c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2</v>
      </c>
      <c r="C77" s="233"/>
      <c r="D77" s="222"/>
      <c r="E77" s="234"/>
      <c r="F77" s="233"/>
    </row>
    <row r="78" spans="1:6" ht="30.75" x14ac:dyDescent="0.3">
      <c r="A78" s="41" t="s">
        <v>198</v>
      </c>
      <c r="B78" s="227">
        <v>1</v>
      </c>
      <c r="C78" s="221"/>
      <c r="D78" s="234" t="s">
        <v>503</v>
      </c>
      <c r="E78" s="274" t="s">
        <v>504</v>
      </c>
      <c r="F78" s="221"/>
    </row>
    <row r="79" spans="1:6" ht="36" x14ac:dyDescent="0.35">
      <c r="A79" s="83" t="s">
        <v>184</v>
      </c>
      <c r="B79" s="227">
        <v>2</v>
      </c>
      <c r="C79" s="273" t="str">
        <f>IF(B79=0, -5, "0")</f>
        <v>0</v>
      </c>
      <c r="D79" s="222" t="s">
        <v>502</v>
      </c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1</v>
      </c>
      <c r="C82" s="221"/>
      <c r="D82" s="234" t="s">
        <v>505</v>
      </c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24</v>
      </c>
    </row>
    <row r="84" spans="1:6" x14ac:dyDescent="0.3">
      <c r="A84" s="304" t="s">
        <v>342</v>
      </c>
      <c r="B84" s="305"/>
      <c r="C84" s="306"/>
      <c r="D84" s="65">
        <f>D83/(COUNT(B66:C82)*2)</f>
        <v>0.92307692307692313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 t="s">
        <v>34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 t="s">
        <v>34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 t="s">
        <v>34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 t="s">
        <v>34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 t="s">
        <v>34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 t="s">
        <v>34</v>
      </c>
      <c r="C94" s="221"/>
      <c r="D94" s="222"/>
      <c r="E94" s="221"/>
      <c r="F94" s="221"/>
    </row>
    <row r="95" spans="1:6" x14ac:dyDescent="0.3">
      <c r="A95" s="53" t="s">
        <v>329</v>
      </c>
      <c r="B95" s="237" t="s">
        <v>34</v>
      </c>
      <c r="C95" s="221"/>
      <c r="D95" s="222"/>
      <c r="E95" s="221"/>
      <c r="F95" s="221"/>
    </row>
    <row r="96" spans="1:6" x14ac:dyDescent="0.3">
      <c r="A96" s="53" t="s">
        <v>330</v>
      </c>
      <c r="B96" s="237" t="s">
        <v>34</v>
      </c>
      <c r="C96" s="221"/>
      <c r="D96" s="222"/>
      <c r="E96" s="221"/>
      <c r="F96" s="221"/>
    </row>
    <row r="97" spans="1:6" x14ac:dyDescent="0.3">
      <c r="A97" s="41" t="s">
        <v>147</v>
      </c>
      <c r="B97" s="237" t="s">
        <v>34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 t="s">
        <v>34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 t="e">
        <f>D101/(COUNT(B87:C100)*2)</f>
        <v>#DIV/0!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 t="s">
        <v>34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 t="s">
        <v>34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 t="s">
        <v>34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 t="s">
        <v>34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 t="s">
        <v>34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 t="s">
        <v>34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 t="s">
        <v>34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 t="s">
        <v>34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 t="e">
        <f>D117/(COUNT(B106:C116)*2)</f>
        <v>#DIV/0!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 t="s">
        <v>34</v>
      </c>
      <c r="C121" s="221"/>
      <c r="D121" s="240"/>
      <c r="E121" s="240"/>
      <c r="F121" s="221"/>
    </row>
    <row r="122" spans="1:6" x14ac:dyDescent="0.3">
      <c r="A122" s="87" t="s">
        <v>319</v>
      </c>
      <c r="B122" s="238" t="s">
        <v>34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 t="s">
        <v>34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 t="s">
        <v>34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 t="s">
        <v>34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 t="s">
        <v>34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 t="s">
        <v>34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 t="e">
        <f>D132/(COUNT(B121:C131)*2)</f>
        <v>#DIV/0!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 t="s">
        <v>34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 t="s">
        <v>34</v>
      </c>
      <c r="C138" s="222"/>
      <c r="D138" s="242"/>
      <c r="E138" s="221"/>
      <c r="F138" s="221"/>
    </row>
    <row r="139" spans="1:6" x14ac:dyDescent="0.3">
      <c r="A139" s="95" t="s">
        <v>325</v>
      </c>
      <c r="B139" s="237" t="s">
        <v>34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 t="s">
        <v>34</v>
      </c>
      <c r="C140" s="244"/>
      <c r="D140" s="233"/>
      <c r="E140" s="233"/>
      <c r="F140" s="233"/>
    </row>
    <row r="141" spans="1:6" x14ac:dyDescent="0.3">
      <c r="A141" s="51" t="s">
        <v>331</v>
      </c>
      <c r="B141" s="237" t="s">
        <v>34</v>
      </c>
      <c r="C141" s="222"/>
      <c r="D141" s="225"/>
      <c r="E141" s="221"/>
      <c r="F141" s="221"/>
    </row>
    <row r="142" spans="1:6" x14ac:dyDescent="0.3">
      <c r="A142" s="51" t="s">
        <v>351</v>
      </c>
      <c r="B142" s="237" t="s">
        <v>34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 t="s">
        <v>34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 t="s">
        <v>34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 t="s">
        <v>34</v>
      </c>
      <c r="C158" s="221"/>
      <c r="D158" s="224" t="s">
        <v>490</v>
      </c>
      <c r="E158" s="221"/>
      <c r="F158" s="221"/>
    </row>
    <row r="159" spans="1:6" ht="45" x14ac:dyDescent="0.3">
      <c r="A159" s="196" t="s">
        <v>181</v>
      </c>
      <c r="B159" s="221">
        <v>0</v>
      </c>
      <c r="C159" s="221"/>
      <c r="D159" s="274" t="s">
        <v>506</v>
      </c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12</v>
      </c>
    </row>
    <row r="161" spans="1:6" x14ac:dyDescent="0.3">
      <c r="A161" s="304" t="s">
        <v>342</v>
      </c>
      <c r="B161" s="305"/>
      <c r="C161" s="306"/>
      <c r="D161" s="65">
        <f>D160/(COUNT(B152:C159)*2)</f>
        <v>0.8571428571428571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8</v>
      </c>
    </row>
    <row r="169" spans="1:6" x14ac:dyDescent="0.3">
      <c r="A169" s="304" t="s">
        <v>342</v>
      </c>
      <c r="B169" s="305"/>
      <c r="C169" s="306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8</v>
      </c>
    </row>
    <row r="177" spans="1:6" x14ac:dyDescent="0.3">
      <c r="A177" s="304" t="s">
        <v>342</v>
      </c>
      <c r="B177" s="305"/>
      <c r="C177" s="306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ht="49.5" x14ac:dyDescent="0.3">
      <c r="A180" s="87" t="s">
        <v>364</v>
      </c>
      <c r="B180" s="221">
        <v>0</v>
      </c>
      <c r="C180" s="221"/>
      <c r="D180" s="257" t="s">
        <v>489</v>
      </c>
      <c r="E180" s="257" t="s">
        <v>512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8</v>
      </c>
    </row>
    <row r="186" spans="1:6" x14ac:dyDescent="0.3">
      <c r="A186" s="304" t="s">
        <v>342</v>
      </c>
      <c r="B186" s="305"/>
      <c r="C186" s="306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5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4</v>
      </c>
    </row>
    <row r="194" spans="1:4" x14ac:dyDescent="0.3">
      <c r="A194" s="304" t="s">
        <v>342</v>
      </c>
      <c r="B194" s="305"/>
      <c r="C194" s="306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100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0.83333333333333337</v>
      </c>
    </row>
  </sheetData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83" zoomScale="60" zoomScaleNormal="60" workbookViewId="0">
      <selection activeCell="D505" sqref="D505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7"/>
      <c r="E1" s="297"/>
      <c r="F1" s="297"/>
      <c r="G1" s="297"/>
      <c r="H1" s="297"/>
      <c r="I1" s="297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8" t="s">
        <v>201</v>
      </c>
      <c r="B7" s="298"/>
      <c r="C7" s="298"/>
      <c r="D7" s="298"/>
      <c r="E7" s="298"/>
      <c r="F7" s="298"/>
      <c r="G7" s="213"/>
      <c r="H7" s="213"/>
      <c r="I7" s="213"/>
    </row>
    <row r="8" spans="1:9" ht="29.25" x14ac:dyDescent="0.5">
      <c r="A8" s="299" t="str">
        <f>'Page de garde'!D18</f>
        <v>Manouba</v>
      </c>
      <c r="B8" s="299"/>
      <c r="C8" s="299"/>
      <c r="D8" s="299"/>
      <c r="E8" s="299"/>
      <c r="F8" s="299"/>
      <c r="G8" s="216"/>
      <c r="H8" s="216"/>
      <c r="I8" s="213"/>
    </row>
    <row r="9" spans="1:9" ht="24.75" x14ac:dyDescent="0.5">
      <c r="A9" s="38" t="s">
        <v>44</v>
      </c>
      <c r="B9" s="300"/>
      <c r="C9" s="300"/>
      <c r="D9" s="300"/>
      <c r="E9" s="300"/>
      <c r="F9" s="300"/>
      <c r="G9" s="216"/>
      <c r="H9" s="216"/>
      <c r="I9" s="213"/>
    </row>
    <row r="10" spans="1:9" ht="24.75" x14ac:dyDescent="0.5">
      <c r="A10" s="39" t="s">
        <v>46</v>
      </c>
      <c r="B10" s="301"/>
      <c r="C10" s="301"/>
      <c r="D10" s="301"/>
      <c r="E10" s="301"/>
      <c r="F10" s="301"/>
      <c r="G10" s="216"/>
      <c r="H10" s="216"/>
      <c r="I10" s="213"/>
    </row>
    <row r="11" spans="1:9" ht="24.75" x14ac:dyDescent="0.5">
      <c r="A11" s="38" t="s">
        <v>45</v>
      </c>
      <c r="B11" s="296"/>
      <c r="C11" s="296"/>
      <c r="D11" s="296"/>
      <c r="E11" s="296"/>
      <c r="F11" s="296"/>
      <c r="G11" s="216"/>
      <c r="H11" s="216"/>
      <c r="I11" s="213"/>
    </row>
    <row r="12" spans="1:9" ht="24.75" x14ac:dyDescent="0.5">
      <c r="A12" s="38" t="s">
        <v>276</v>
      </c>
      <c r="B12" s="289">
        <f>D505</f>
        <v>0</v>
      </c>
      <c r="C12" s="289"/>
      <c r="D12" s="289"/>
      <c r="E12" s="289"/>
      <c r="F12" s="289"/>
      <c r="G12" s="216"/>
      <c r="H12" s="216"/>
      <c r="I12" s="213"/>
    </row>
    <row r="13" spans="1:9" ht="22.5" x14ac:dyDescent="0.45">
      <c r="A13" s="35"/>
      <c r="B13" s="36"/>
      <c r="C13" s="36"/>
      <c r="D13" s="290"/>
      <c r="E13" s="290"/>
      <c r="F13" s="290"/>
      <c r="G13" s="290"/>
      <c r="H13" s="290"/>
      <c r="I13" s="3"/>
    </row>
    <row r="14" spans="1:9" ht="16.5" customHeight="1" x14ac:dyDescent="0.3">
      <c r="A14" s="291" t="s">
        <v>32</v>
      </c>
      <c r="B14" s="292" t="s">
        <v>33</v>
      </c>
      <c r="C14" s="292"/>
      <c r="D14" s="292" t="s">
        <v>48</v>
      </c>
      <c r="E14" s="293" t="s">
        <v>358</v>
      </c>
      <c r="F14" s="292" t="s">
        <v>214</v>
      </c>
      <c r="G14" s="36"/>
      <c r="H14" s="36"/>
    </row>
    <row r="15" spans="1:9" ht="16.5" customHeight="1" x14ac:dyDescent="0.3">
      <c r="A15" s="291"/>
      <c r="B15" s="77" t="s">
        <v>36</v>
      </c>
      <c r="C15" s="77" t="s">
        <v>35</v>
      </c>
      <c r="D15" s="292"/>
      <c r="E15" s="293"/>
      <c r="F15" s="292"/>
      <c r="G15" s="36"/>
      <c r="H15" s="36"/>
    </row>
    <row r="16" spans="1:9" ht="18" x14ac:dyDescent="0.35">
      <c r="A16" s="284" t="s">
        <v>0</v>
      </c>
      <c r="B16" s="284"/>
      <c r="C16" s="284"/>
      <c r="D16" s="284"/>
      <c r="E16" s="284"/>
      <c r="F16" s="284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4" t="s">
        <v>1</v>
      </c>
      <c r="B18" s="295"/>
      <c r="C18" s="295"/>
      <c r="D18" s="295"/>
      <c r="E18" s="295"/>
      <c r="F18" s="295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5" t="s">
        <v>18</v>
      </c>
      <c r="B26" s="286"/>
      <c r="C26" s="286"/>
      <c r="D26" s="286"/>
      <c r="E26" s="286"/>
      <c r="F26" s="286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4" t="s">
        <v>137</v>
      </c>
      <c r="B43" s="284"/>
      <c r="C43" s="284"/>
      <c r="D43" s="284"/>
      <c r="E43" s="284"/>
      <c r="F43" s="284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7" t="s">
        <v>63</v>
      </c>
      <c r="B45" s="288"/>
      <c r="C45" s="288"/>
      <c r="D45" s="288"/>
      <c r="E45" s="288"/>
      <c r="F45" s="288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5" t="s">
        <v>65</v>
      </c>
      <c r="B57" s="286"/>
      <c r="C57" s="286"/>
      <c r="D57" s="286"/>
      <c r="E57" s="286"/>
      <c r="F57" s="286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5" t="s">
        <v>25</v>
      </c>
      <c r="B84" s="286"/>
      <c r="C84" s="286"/>
      <c r="D84" s="286"/>
      <c r="E84" s="286"/>
      <c r="F84" s="286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4" t="s">
        <v>129</v>
      </c>
      <c r="B99" s="284"/>
      <c r="C99" s="284"/>
      <c r="D99" s="284"/>
      <c r="E99" s="284"/>
      <c r="F99" s="284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7" t="s">
        <v>63</v>
      </c>
      <c r="B101" s="288"/>
      <c r="C101" s="288"/>
      <c r="D101" s="288"/>
      <c r="E101" s="288"/>
      <c r="F101" s="288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5" t="s">
        <v>133</v>
      </c>
      <c r="B113" s="286"/>
      <c r="C113" s="286"/>
      <c r="D113" s="286"/>
      <c r="E113" s="286"/>
      <c r="F113" s="286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5" t="s">
        <v>73</v>
      </c>
      <c r="B137" s="286"/>
      <c r="C137" s="286"/>
      <c r="D137" s="286"/>
      <c r="E137" s="286"/>
      <c r="F137" s="286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4" t="s">
        <v>130</v>
      </c>
      <c r="B152" s="284"/>
      <c r="C152" s="284"/>
      <c r="D152" s="284"/>
      <c r="E152" s="284"/>
      <c r="F152" s="284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7" t="s">
        <v>63</v>
      </c>
      <c r="B154" s="288"/>
      <c r="C154" s="288"/>
      <c r="D154" s="288"/>
      <c r="E154" s="288"/>
      <c r="F154" s="288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5" t="s">
        <v>134</v>
      </c>
      <c r="B166" s="286"/>
      <c r="C166" s="286"/>
      <c r="D166" s="286"/>
      <c r="E166" s="286"/>
      <c r="F166" s="286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4" t="s">
        <v>167</v>
      </c>
      <c r="B192" s="284"/>
      <c r="C192" s="284"/>
      <c r="D192" s="284"/>
      <c r="E192" s="284"/>
      <c r="F192" s="284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5" t="s">
        <v>158</v>
      </c>
      <c r="B194" s="286"/>
      <c r="C194" s="286"/>
      <c r="D194" s="286"/>
      <c r="E194" s="286"/>
      <c r="F194" s="286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5" t="s">
        <v>76</v>
      </c>
      <c r="B209" s="286"/>
      <c r="C209" s="286"/>
      <c r="D209" s="286"/>
      <c r="E209" s="286"/>
      <c r="F209" s="286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5" t="s">
        <v>191</v>
      </c>
      <c r="B232" s="286"/>
      <c r="C232" s="286"/>
      <c r="D232" s="286"/>
      <c r="E232" s="286"/>
      <c r="F232" s="286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4" t="s">
        <v>78</v>
      </c>
      <c r="B248" s="284"/>
      <c r="C248" s="284"/>
      <c r="D248" s="284"/>
      <c r="E248" s="284"/>
      <c r="F248" s="284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5" t="s">
        <v>79</v>
      </c>
      <c r="B250" s="286"/>
      <c r="C250" s="286"/>
      <c r="D250" s="286"/>
      <c r="E250" s="286"/>
      <c r="F250" s="286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5" t="s">
        <v>81</v>
      </c>
      <c r="B266" s="286"/>
      <c r="C266" s="286"/>
      <c r="D266" s="286"/>
      <c r="E266" s="286"/>
      <c r="F266" s="286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4" t="s">
        <v>4</v>
      </c>
      <c r="B291" s="284"/>
      <c r="C291" s="284"/>
      <c r="D291" s="284"/>
      <c r="E291" s="284"/>
      <c r="F291" s="284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5" t="s">
        <v>19</v>
      </c>
      <c r="B293" s="286"/>
      <c r="C293" s="286"/>
      <c r="D293" s="286"/>
      <c r="E293" s="286"/>
      <c r="F293" s="286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5" t="s">
        <v>122</v>
      </c>
      <c r="B305" s="286"/>
      <c r="C305" s="286"/>
      <c r="D305" s="286"/>
      <c r="E305" s="286"/>
      <c r="F305" s="286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4" t="s">
        <v>21</v>
      </c>
      <c r="B324" s="284"/>
      <c r="C324" s="284"/>
      <c r="D324" s="284"/>
      <c r="E324" s="284"/>
      <c r="F324" s="284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5" t="s">
        <v>12</v>
      </c>
      <c r="B326" s="286"/>
      <c r="C326" s="286"/>
      <c r="D326" s="286"/>
      <c r="E326" s="286"/>
      <c r="F326" s="286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5" t="s">
        <v>25</v>
      </c>
      <c r="B339" s="286"/>
      <c r="C339" s="286"/>
      <c r="D339" s="286"/>
      <c r="E339" s="286"/>
      <c r="F339" s="286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4" t="s">
        <v>8</v>
      </c>
      <c r="B352" s="284"/>
      <c r="C352" s="284"/>
      <c r="D352" s="284"/>
      <c r="E352" s="284"/>
      <c r="F352" s="284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7" t="s">
        <v>113</v>
      </c>
      <c r="B354" s="288"/>
      <c r="C354" s="288"/>
      <c r="D354" s="288"/>
      <c r="E354" s="288"/>
      <c r="F354" s="288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5" t="s">
        <v>25</v>
      </c>
      <c r="B366" s="286"/>
      <c r="C366" s="286"/>
      <c r="D366" s="286"/>
      <c r="E366" s="286"/>
      <c r="F366" s="286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5" t="s">
        <v>124</v>
      </c>
      <c r="B382" s="286"/>
      <c r="C382" s="286"/>
      <c r="D382" s="286"/>
      <c r="E382" s="286"/>
      <c r="F382" s="286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7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7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7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7" customHeight="1" x14ac:dyDescent="0.25">
      <c r="A390" s="44"/>
      <c r="B390" s="44"/>
      <c r="C390" s="44"/>
      <c r="D390" s="44"/>
    </row>
    <row r="391" spans="1:16384" ht="18" x14ac:dyDescent="0.25">
      <c r="A391" s="285" t="s">
        <v>29</v>
      </c>
      <c r="B391" s="286"/>
      <c r="C391" s="286"/>
      <c r="D391" s="286"/>
      <c r="E391" s="286"/>
      <c r="F391" s="286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4" t="s">
        <v>125</v>
      </c>
      <c r="B405" s="284"/>
      <c r="C405" s="284"/>
      <c r="D405" s="284"/>
      <c r="E405" s="284"/>
      <c r="F405" s="284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7" t="s">
        <v>19</v>
      </c>
      <c r="B407" s="288"/>
      <c r="C407" s="288"/>
      <c r="D407" s="288"/>
      <c r="E407" s="288"/>
      <c r="F407" s="288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7" t="s">
        <v>122</v>
      </c>
      <c r="B418" s="288"/>
      <c r="C418" s="288"/>
      <c r="D418" s="288"/>
      <c r="E418" s="288"/>
      <c r="F418" s="288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4" t="s">
        <v>374</v>
      </c>
      <c r="B435" s="284"/>
      <c r="C435" s="284"/>
      <c r="D435" s="284"/>
      <c r="E435" s="284"/>
      <c r="F435" s="284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5" t="s">
        <v>375</v>
      </c>
      <c r="B437" s="286"/>
      <c r="C437" s="286"/>
      <c r="D437" s="286"/>
      <c r="E437" s="286"/>
      <c r="F437" s="286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5" t="s">
        <v>31</v>
      </c>
      <c r="B444" s="286"/>
      <c r="C444" s="286"/>
      <c r="D444" s="286"/>
      <c r="E444" s="286"/>
      <c r="F444" s="286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4" t="s">
        <v>180</v>
      </c>
      <c r="B454" s="284"/>
      <c r="C454" s="284"/>
      <c r="D454" s="284"/>
      <c r="E454" s="284"/>
      <c r="F454" s="284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4" t="s">
        <v>87</v>
      </c>
      <c r="B464" s="284"/>
      <c r="C464" s="284"/>
      <c r="D464" s="284"/>
      <c r="E464" s="284"/>
      <c r="F464" s="284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4" t="s">
        <v>151</v>
      </c>
      <c r="B473" s="284"/>
      <c r="C473" s="284"/>
      <c r="D473" s="284"/>
      <c r="E473" s="284"/>
      <c r="F473" s="284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4" t="s">
        <v>152</v>
      </c>
      <c r="B494" s="284"/>
      <c r="C494" s="284"/>
      <c r="D494" s="284"/>
      <c r="E494" s="284"/>
      <c r="F494" s="284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22,B466:C468,#REF!,B267:C283,B251:C262,B233:C240,B210:C228,B195:C205,B138:C144,B167:C184,B155:C162,B114:C133,B102:C109,B85:C91,B58:C80,B46:C53)*2)</f>
        <v>0</v>
      </c>
    </row>
  </sheetData>
  <sheetProtection algorithmName="SHA-512" hashValue="NgNYgqb/q2kG0j0u4mM7lxXWwb4uf6IHjGoqIl8cndbis/CbSvZpms2GlM3TxaB1/aLZ9gOIMlMiWefnjhJ04A==" saltValue="DDxp74T3Ru9COs4yWtgoZw==" spinCount="100000" sheet="1" objects="1" scenarios="1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4"/>
      <c r="E1" s="314"/>
      <c r="F1" s="314"/>
      <c r="G1" s="314"/>
      <c r="H1" s="314"/>
      <c r="I1" s="314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8" t="s">
        <v>52</v>
      </c>
      <c r="B6" s="298"/>
      <c r="C6" s="298"/>
      <c r="D6" s="298"/>
      <c r="E6" s="298"/>
      <c r="F6" s="298"/>
      <c r="G6" s="216"/>
      <c r="H6" s="216"/>
      <c r="I6" s="216"/>
    </row>
    <row r="7" spans="1:9" s="36" customFormat="1" ht="21.75" customHeight="1" x14ac:dyDescent="0.5">
      <c r="A7" s="299" t="str">
        <f>'A1 Exploitation'!A8:F8</f>
        <v>Manouba</v>
      </c>
      <c r="B7" s="299"/>
      <c r="C7" s="299"/>
      <c r="D7" s="299"/>
      <c r="E7" s="299"/>
      <c r="F7" s="299"/>
      <c r="G7" s="216"/>
      <c r="H7" s="216"/>
      <c r="I7" s="216"/>
    </row>
    <row r="8" spans="1:9" s="36" customFormat="1" ht="24.75" x14ac:dyDescent="0.5">
      <c r="A8" s="38" t="s">
        <v>44</v>
      </c>
      <c r="B8" s="315">
        <f>'A4 Exploitation'!B9:F9</f>
        <v>0</v>
      </c>
      <c r="C8" s="315"/>
      <c r="D8" s="315"/>
      <c r="E8" s="315"/>
      <c r="F8" s="315"/>
      <c r="G8" s="216"/>
      <c r="H8" s="216"/>
      <c r="I8" s="216"/>
    </row>
    <row r="9" spans="1:9" s="36" customFormat="1" ht="24.75" x14ac:dyDescent="0.5">
      <c r="A9" s="39" t="s">
        <v>46</v>
      </c>
      <c r="B9" s="316">
        <f>'A4 Exploitation'!B10:F10</f>
        <v>0</v>
      </c>
      <c r="C9" s="316"/>
      <c r="D9" s="316"/>
      <c r="E9" s="316"/>
      <c r="F9" s="316"/>
      <c r="G9" s="216"/>
      <c r="H9" s="216"/>
      <c r="I9" s="216"/>
    </row>
    <row r="10" spans="1:9" s="36" customFormat="1" ht="24.75" x14ac:dyDescent="0.5">
      <c r="A10" s="38" t="s">
        <v>45</v>
      </c>
      <c r="B10" s="313">
        <f>'A4 Exploitation'!B11:F11</f>
        <v>0</v>
      </c>
      <c r="C10" s="313"/>
      <c r="D10" s="313"/>
      <c r="E10" s="313"/>
      <c r="F10" s="313"/>
      <c r="G10" s="216"/>
      <c r="H10" s="216"/>
      <c r="I10" s="216"/>
    </row>
    <row r="11" spans="1:9" s="36" customFormat="1" ht="24.75" x14ac:dyDescent="0.5">
      <c r="A11" s="38" t="s">
        <v>341</v>
      </c>
      <c r="B11" s="321">
        <f>D198</f>
        <v>0</v>
      </c>
      <c r="C11" s="321"/>
      <c r="D11" s="321"/>
      <c r="E11" s="321"/>
      <c r="F11" s="321"/>
      <c r="G11" s="216"/>
      <c r="H11" s="216"/>
      <c r="I11" s="216"/>
    </row>
    <row r="12" spans="1:9" s="36" customFormat="1" ht="22.5" x14ac:dyDescent="0.45">
      <c r="A12" s="35"/>
      <c r="D12" s="290"/>
      <c r="E12" s="290"/>
      <c r="F12" s="290"/>
      <c r="G12" s="290"/>
      <c r="H12" s="290"/>
      <c r="I12" s="40"/>
    </row>
    <row r="13" spans="1:9" s="36" customFormat="1" ht="11.25" customHeight="1" x14ac:dyDescent="0.3">
      <c r="A13" s="291" t="s">
        <v>32</v>
      </c>
      <c r="B13" s="292" t="s">
        <v>33</v>
      </c>
      <c r="C13" s="292"/>
      <c r="D13" s="292" t="s">
        <v>48</v>
      </c>
      <c r="E13" s="292" t="s">
        <v>213</v>
      </c>
      <c r="F13" s="292" t="s">
        <v>214</v>
      </c>
    </row>
    <row r="14" spans="1:9" s="36" customFormat="1" ht="12.75" customHeight="1" x14ac:dyDescent="0.3">
      <c r="A14" s="291"/>
      <c r="B14" s="70" t="s">
        <v>36</v>
      </c>
      <c r="C14" s="70" t="s">
        <v>35</v>
      </c>
      <c r="D14" s="292"/>
      <c r="E14" s="292"/>
      <c r="F14" s="292"/>
    </row>
    <row r="15" spans="1:9" x14ac:dyDescent="0.3">
      <c r="A15" s="41"/>
      <c r="B15" s="41"/>
      <c r="C15" s="41"/>
      <c r="D15" s="41"/>
    </row>
    <row r="16" spans="1:9" ht="19.5" x14ac:dyDescent="0.4">
      <c r="A16" s="318" t="s">
        <v>0</v>
      </c>
      <c r="B16" s="319"/>
      <c r="C16" s="319"/>
      <c r="D16" s="319"/>
      <c r="E16" s="319"/>
      <c r="F16" s="319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0" t="s">
        <v>38</v>
      </c>
      <c r="B22" s="307"/>
      <c r="C22" s="308"/>
      <c r="D22" s="215">
        <f>SUM(B17:C21)</f>
        <v>0</v>
      </c>
    </row>
    <row r="23" spans="1:6" x14ac:dyDescent="0.3">
      <c r="A23" s="304" t="s">
        <v>342</v>
      </c>
      <c r="B23" s="305"/>
      <c r="C23" s="306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2" t="s">
        <v>4</v>
      </c>
      <c r="B25" s="303"/>
      <c r="C25" s="303"/>
      <c r="D25" s="303"/>
      <c r="E25" s="303"/>
      <c r="F25" s="303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4" t="s">
        <v>38</v>
      </c>
      <c r="B32" s="305"/>
      <c r="C32" s="306"/>
      <c r="D32" s="214">
        <f>SUM(B26:C31)</f>
        <v>0</v>
      </c>
    </row>
    <row r="33" spans="1:6" x14ac:dyDescent="0.3">
      <c r="A33" s="304" t="s">
        <v>342</v>
      </c>
      <c r="B33" s="305"/>
      <c r="C33" s="306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2" t="s">
        <v>246</v>
      </c>
      <c r="B35" s="303"/>
      <c r="C35" s="303"/>
      <c r="D35" s="303"/>
      <c r="E35" s="303"/>
      <c r="F35" s="303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4" t="s">
        <v>38</v>
      </c>
      <c r="B41" s="305"/>
      <c r="C41" s="306"/>
      <c r="D41" s="214">
        <f>SUM(B36:C40)</f>
        <v>0</v>
      </c>
      <c r="E41" s="37"/>
      <c r="F41" s="37"/>
    </row>
    <row r="42" spans="1:6" s="50" customFormat="1" x14ac:dyDescent="0.3">
      <c r="A42" s="304" t="s">
        <v>342</v>
      </c>
      <c r="B42" s="305"/>
      <c r="C42" s="306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1" t="s">
        <v>21</v>
      </c>
      <c r="B44" s="312"/>
      <c r="C44" s="312"/>
      <c r="D44" s="312"/>
      <c r="E44" s="312"/>
      <c r="F44" s="312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4" t="s">
        <v>38</v>
      </c>
      <c r="B51" s="305"/>
      <c r="C51" s="306"/>
      <c r="D51" s="214">
        <f>SUM(B45:C50)</f>
        <v>0</v>
      </c>
    </row>
    <row r="52" spans="1:6" x14ac:dyDescent="0.3">
      <c r="A52" s="304" t="s">
        <v>342</v>
      </c>
      <c r="B52" s="305"/>
      <c r="C52" s="306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2" t="s">
        <v>8</v>
      </c>
      <c r="B54" s="303"/>
      <c r="C54" s="303"/>
      <c r="D54" s="303"/>
      <c r="E54" s="303"/>
      <c r="F54" s="303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4" t="s">
        <v>38</v>
      </c>
      <c r="B62" s="305"/>
      <c r="C62" s="306"/>
      <c r="D62" s="214">
        <f>SUM(B55:C61)</f>
        <v>0</v>
      </c>
    </row>
    <row r="63" spans="1:6" x14ac:dyDescent="0.3">
      <c r="A63" s="304" t="s">
        <v>342</v>
      </c>
      <c r="B63" s="305"/>
      <c r="C63" s="306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2" t="s">
        <v>143</v>
      </c>
      <c r="B65" s="303"/>
      <c r="C65" s="303"/>
      <c r="D65" s="303"/>
      <c r="E65" s="303"/>
      <c r="F65" s="303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4" t="s">
        <v>38</v>
      </c>
      <c r="B83" s="305"/>
      <c r="C83" s="306"/>
      <c r="D83" s="214">
        <f>SUM(B66:C82)</f>
        <v>0</v>
      </c>
    </row>
    <row r="84" spans="1:6" x14ac:dyDescent="0.3">
      <c r="A84" s="304" t="s">
        <v>342</v>
      </c>
      <c r="B84" s="305"/>
      <c r="C84" s="306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2" t="s">
        <v>237</v>
      </c>
      <c r="B86" s="303"/>
      <c r="C86" s="303"/>
      <c r="D86" s="303"/>
      <c r="E86" s="303"/>
      <c r="F86" s="303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4" t="s">
        <v>38</v>
      </c>
      <c r="B101" s="305"/>
      <c r="C101" s="306"/>
      <c r="D101" s="214">
        <f>SUM(B87:C100)</f>
        <v>0</v>
      </c>
    </row>
    <row r="102" spans="1:6" x14ac:dyDescent="0.3">
      <c r="A102" s="304" t="s">
        <v>342</v>
      </c>
      <c r="B102" s="305"/>
      <c r="C102" s="306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2" t="s">
        <v>238</v>
      </c>
      <c r="B105" s="303"/>
      <c r="C105" s="303"/>
      <c r="D105" s="303"/>
      <c r="E105" s="303"/>
      <c r="F105" s="303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4" t="s">
        <v>38</v>
      </c>
      <c r="B117" s="305"/>
      <c r="C117" s="306"/>
      <c r="D117" s="214">
        <f>SUM(B106:C116)</f>
        <v>0</v>
      </c>
      <c r="E117" s="37"/>
      <c r="F117" s="37"/>
    </row>
    <row r="118" spans="1:6" s="50" customFormat="1" x14ac:dyDescent="0.3">
      <c r="A118" s="304" t="s">
        <v>342</v>
      </c>
      <c r="B118" s="305"/>
      <c r="C118" s="306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2" t="s">
        <v>208</v>
      </c>
      <c r="B120" s="303"/>
      <c r="C120" s="303"/>
      <c r="D120" s="303"/>
      <c r="E120" s="303"/>
      <c r="F120" s="303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4" t="s">
        <v>38</v>
      </c>
      <c r="B132" s="305"/>
      <c r="C132" s="306"/>
      <c r="D132" s="214">
        <f>SUM(B121:C131)</f>
        <v>0</v>
      </c>
    </row>
    <row r="133" spans="1:6" x14ac:dyDescent="0.3">
      <c r="A133" s="304" t="s">
        <v>342</v>
      </c>
      <c r="B133" s="305"/>
      <c r="C133" s="306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2" t="s">
        <v>78</v>
      </c>
      <c r="B135" s="303"/>
      <c r="C135" s="303"/>
      <c r="D135" s="303"/>
      <c r="E135" s="303"/>
      <c r="F135" s="303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4" t="s">
        <v>38</v>
      </c>
      <c r="B148" s="305"/>
      <c r="C148" s="306"/>
      <c r="D148" s="214">
        <f>SUM(B136:C147)</f>
        <v>0</v>
      </c>
    </row>
    <row r="149" spans="1:6" x14ac:dyDescent="0.3">
      <c r="A149" s="304" t="s">
        <v>342</v>
      </c>
      <c r="B149" s="305"/>
      <c r="C149" s="306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2" t="s">
        <v>243</v>
      </c>
      <c r="B151" s="303"/>
      <c r="C151" s="303"/>
      <c r="D151" s="303"/>
      <c r="E151" s="303"/>
      <c r="F151" s="303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4" t="s">
        <v>38</v>
      </c>
      <c r="B160" s="307"/>
      <c r="C160" s="308"/>
      <c r="D160" s="215">
        <f>SUM(B152:C159)</f>
        <v>0</v>
      </c>
    </row>
    <row r="161" spans="1:6" x14ac:dyDescent="0.3">
      <c r="A161" s="304" t="s">
        <v>342</v>
      </c>
      <c r="B161" s="305"/>
      <c r="C161" s="306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2" t="s">
        <v>85</v>
      </c>
      <c r="B163" s="303"/>
      <c r="C163" s="303"/>
      <c r="D163" s="303"/>
      <c r="E163" s="303"/>
      <c r="F163" s="303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4" t="s">
        <v>38</v>
      </c>
      <c r="B168" s="305"/>
      <c r="C168" s="306"/>
      <c r="D168" s="214">
        <f>SUM(B164:C167)</f>
        <v>0</v>
      </c>
    </row>
    <row r="169" spans="1:6" x14ac:dyDescent="0.3">
      <c r="A169" s="304" t="s">
        <v>342</v>
      </c>
      <c r="B169" s="305"/>
      <c r="C169" s="306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09" t="s">
        <v>17</v>
      </c>
      <c r="B171" s="310"/>
      <c r="C171" s="310"/>
      <c r="D171" s="310"/>
      <c r="E171" s="310"/>
      <c r="F171" s="310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4" t="s">
        <v>38</v>
      </c>
      <c r="B176" s="305"/>
      <c r="C176" s="306"/>
      <c r="D176" s="214">
        <f>SUM(B172:C175)</f>
        <v>0</v>
      </c>
    </row>
    <row r="177" spans="1:6" x14ac:dyDescent="0.3">
      <c r="A177" s="304" t="s">
        <v>342</v>
      </c>
      <c r="B177" s="305"/>
      <c r="C177" s="306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2" t="s">
        <v>87</v>
      </c>
      <c r="B179" s="303"/>
      <c r="C179" s="303"/>
      <c r="D179" s="303"/>
      <c r="E179" s="303"/>
      <c r="F179" s="303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4" t="s">
        <v>38</v>
      </c>
      <c r="B185" s="305"/>
      <c r="C185" s="306"/>
      <c r="D185" s="214">
        <f>SUM(B180:C184)</f>
        <v>0</v>
      </c>
    </row>
    <row r="186" spans="1:6" x14ac:dyDescent="0.3">
      <c r="A186" s="304" t="s">
        <v>342</v>
      </c>
      <c r="B186" s="305"/>
      <c r="C186" s="306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2" t="s">
        <v>242</v>
      </c>
      <c r="B188" s="303"/>
      <c r="C188" s="303"/>
      <c r="D188" s="303"/>
      <c r="E188" s="303"/>
      <c r="F188" s="303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4" t="s">
        <v>38</v>
      </c>
      <c r="B193" s="305"/>
      <c r="C193" s="306"/>
      <c r="D193" s="97">
        <f>SUM(B189:C192)</f>
        <v>0</v>
      </c>
    </row>
    <row r="194" spans="1:4" x14ac:dyDescent="0.3">
      <c r="A194" s="304" t="s">
        <v>342</v>
      </c>
      <c r="B194" s="305"/>
      <c r="C194" s="306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hVB17VUb0hb1Dlm6slmiNPtqN2z2vvEFi9XDKutUHLXg0p/x/ku0LytvpYqqdZnozesrrvPYWhkalyduiFFEzA==" saltValue="Jbk7Vq8kYXEjUzmww/aIvw==" spinCount="100000" sheet="1" objects="1" scenarios="1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  <vt:lpstr>'A3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2017-10-05T14:04:31Z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