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4040" windowHeight="5670" tabRatio="998" activeTab="3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D491" i="26" s="1"/>
  <c r="D492" i="26" s="1"/>
  <c r="B174" i="29" s="1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D415" i="26"/>
  <c r="D416" i="26" s="1"/>
  <c r="C413" i="26"/>
  <c r="A406" i="26"/>
  <c r="C396" i="26"/>
  <c r="C395" i="26"/>
  <c r="C387" i="26"/>
  <c r="C384" i="26"/>
  <c r="D388" i="26" s="1"/>
  <c r="D389" i="26" s="1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D470" i="22"/>
  <c r="D471" i="22" s="1"/>
  <c r="B163" i="29" s="1"/>
  <c r="C467" i="22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B45" i="29" s="1"/>
  <c r="C498" i="20"/>
  <c r="D500" i="20" s="1"/>
  <c r="C477" i="20"/>
  <c r="C476" i="20"/>
  <c r="D470" i="20"/>
  <c r="D471" i="20" s="1"/>
  <c r="B162" i="29" s="1"/>
  <c r="C467" i="20"/>
  <c r="D461" i="20"/>
  <c r="D462" i="20" s="1"/>
  <c r="B153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26" l="1"/>
  <c r="D55" i="26" s="1"/>
  <c r="D388" i="24"/>
  <c r="D389" i="24" s="1"/>
  <c r="D132" i="19"/>
  <c r="D133" i="19" s="1"/>
  <c r="D148" i="19"/>
  <c r="D149" i="19" s="1"/>
  <c r="D491" i="20"/>
  <c r="D492" i="20" s="1"/>
  <c r="B171" i="29" s="1"/>
  <c r="D37" i="22"/>
  <c r="D38" i="22" s="1"/>
  <c r="D206" i="22"/>
  <c r="D207" i="22" s="1"/>
  <c r="D491" i="22"/>
  <c r="D492" i="22" s="1"/>
  <c r="B172" i="29" s="1"/>
  <c r="D134" i="24"/>
  <c r="D135" i="24" s="1"/>
  <c r="D146" i="24"/>
  <c r="D451" i="24"/>
  <c r="D452" i="24" s="1"/>
  <c r="B146" i="29" s="1"/>
  <c r="D491" i="24"/>
  <c r="D492" i="24" s="1"/>
  <c r="B173" i="29" s="1"/>
  <c r="D37" i="26"/>
  <c r="D110" i="26"/>
  <c r="D111" i="26" s="1"/>
  <c r="D62" i="25"/>
  <c r="D63" i="25" s="1"/>
  <c r="D83" i="27"/>
  <c r="D84" i="27" s="1"/>
  <c r="D117" i="27"/>
  <c r="D118" i="27" s="1"/>
  <c r="D132" i="27"/>
  <c r="D133" i="27" s="1"/>
  <c r="D148" i="27"/>
  <c r="D149" i="27" s="1"/>
  <c r="D160" i="19"/>
  <c r="D161" i="19" s="1"/>
  <c r="D83" i="19"/>
  <c r="D84" i="19" s="1"/>
  <c r="D491" i="18"/>
  <c r="D492" i="18" s="1"/>
  <c r="B170" i="29" s="1"/>
  <c r="D388" i="18"/>
  <c r="D389" i="18" s="1"/>
  <c r="D54" i="18"/>
  <c r="D55" i="18" s="1"/>
  <c r="D37" i="18"/>
  <c r="D40" i="18" s="1"/>
  <c r="D41" i="18" s="1"/>
  <c r="D110" i="18"/>
  <c r="D111" i="18" s="1"/>
  <c r="D206" i="18"/>
  <c r="D207" i="18" s="1"/>
  <c r="D242" i="18"/>
  <c r="D451" i="18"/>
  <c r="D452" i="18" s="1"/>
  <c r="B143" i="29" s="1"/>
  <c r="D186" i="20"/>
  <c r="D187" i="20" s="1"/>
  <c r="D229" i="20"/>
  <c r="D230" i="20" s="1"/>
  <c r="D134" i="22"/>
  <c r="D135" i="22" s="1"/>
  <c r="D146" i="22"/>
  <c r="D388" i="22"/>
  <c r="D389" i="22" s="1"/>
  <c r="D429" i="24"/>
  <c r="D206" i="26"/>
  <c r="D207" i="26" s="1"/>
  <c r="D242" i="26"/>
  <c r="D62" i="19"/>
  <c r="D63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62" i="27"/>
  <c r="D63" i="27" s="1"/>
  <c r="D81" i="18"/>
  <c r="D82" i="18" s="1"/>
  <c r="D379" i="18"/>
  <c r="D380" i="18" s="1"/>
  <c r="D399" i="18"/>
  <c r="D37" i="20"/>
  <c r="D38" i="20" s="1"/>
  <c r="D110" i="20"/>
  <c r="D111" i="20" s="1"/>
  <c r="D54" i="22"/>
  <c r="D55" i="22" s="1"/>
  <c r="D186" i="22"/>
  <c r="D187" i="22" s="1"/>
  <c r="D37" i="24"/>
  <c r="D110" i="24"/>
  <c r="D111" i="24" s="1"/>
  <c r="D206" i="24"/>
  <c r="D207" i="24" s="1"/>
  <c r="D318" i="24"/>
  <c r="D336" i="24"/>
  <c r="D337" i="24" s="1"/>
  <c r="D81" i="26"/>
  <c r="D379" i="26"/>
  <c r="D380" i="26" s="1"/>
  <c r="D399" i="26"/>
  <c r="D117" i="19"/>
  <c r="D118" i="19" s="1"/>
  <c r="D62" i="21"/>
  <c r="D63" i="21" s="1"/>
  <c r="D349" i="24"/>
  <c r="D350" i="24" s="1"/>
  <c r="D134" i="18"/>
  <c r="D135" i="18" s="1"/>
  <c r="D146" i="18"/>
  <c r="D147" i="18" s="1"/>
  <c r="D285" i="20"/>
  <c r="D379" i="22"/>
  <c r="D380" i="22" s="1"/>
  <c r="D399" i="22"/>
  <c r="D81" i="24"/>
  <c r="D82" i="24" s="1"/>
  <c r="D379" i="24"/>
  <c r="D380" i="24" s="1"/>
  <c r="D399" i="24"/>
  <c r="D400" i="24" s="1"/>
  <c r="D134" i="26"/>
  <c r="D135" i="26" s="1"/>
  <c r="D146" i="26"/>
  <c r="D149" i="26" s="1"/>
  <c r="D150" i="26" s="1"/>
  <c r="D117" i="21"/>
  <c r="D118" i="21" s="1"/>
  <c r="D62" i="23"/>
  <c r="D63" i="23" s="1"/>
  <c r="D83" i="25"/>
  <c r="D84" i="25" s="1"/>
  <c r="D132" i="25"/>
  <c r="D133" i="25" s="1"/>
  <c r="D148" i="25"/>
  <c r="D149" i="25" s="1"/>
  <c r="D318" i="20"/>
  <c r="D321" i="20" s="1"/>
  <c r="D322" i="20" s="1"/>
  <c r="D263" i="18"/>
  <c r="D264" i="18" s="1"/>
  <c r="D336" i="20"/>
  <c r="D337" i="20" s="1"/>
  <c r="D429" i="20"/>
  <c r="D263" i="26"/>
  <c r="D264" i="26" s="1"/>
  <c r="D451" i="26"/>
  <c r="D452" i="26" s="1"/>
  <c r="B147" i="29" s="1"/>
  <c r="D186" i="18"/>
  <c r="D187" i="18" s="1"/>
  <c r="D229" i="18"/>
  <c r="D230" i="18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81" i="20"/>
  <c r="D134" i="20"/>
  <c r="D135" i="20" s="1"/>
  <c r="D146" i="20"/>
  <c r="D206" i="20"/>
  <c r="D207" i="20" s="1"/>
  <c r="D242" i="20"/>
  <c r="D263" i="20"/>
  <c r="D264" i="20" s="1"/>
  <c r="D379" i="20"/>
  <c r="D380" i="20" s="1"/>
  <c r="D388" i="20"/>
  <c r="D389" i="20" s="1"/>
  <c r="D399" i="20"/>
  <c r="D81" i="22"/>
  <c r="D82" i="22" s="1"/>
  <c r="D110" i="22"/>
  <c r="D111" i="22" s="1"/>
  <c r="D229" i="22"/>
  <c r="D230" i="22" s="1"/>
  <c r="D242" i="22"/>
  <c r="D263" i="22"/>
  <c r="D264" i="22" s="1"/>
  <c r="D285" i="22"/>
  <c r="D318" i="22"/>
  <c r="D319" i="22" s="1"/>
  <c r="D336" i="22"/>
  <c r="D337" i="22" s="1"/>
  <c r="D429" i="22"/>
  <c r="D432" i="22" s="1"/>
  <c r="D433" i="22" s="1"/>
  <c r="B136" i="29" s="1"/>
  <c r="D451" i="22"/>
  <c r="D452" i="22" s="1"/>
  <c r="B145" i="29" s="1"/>
  <c r="D186" i="24"/>
  <c r="D187" i="24" s="1"/>
  <c r="D229" i="24"/>
  <c r="D230" i="24" s="1"/>
  <c r="D242" i="24"/>
  <c r="D243" i="24" s="1"/>
  <c r="D263" i="24"/>
  <c r="D264" i="24" s="1"/>
  <c r="D285" i="24"/>
  <c r="D286" i="24" s="1"/>
  <c r="D443" i="24"/>
  <c r="D186" i="26"/>
  <c r="D187" i="26" s="1"/>
  <c r="D229" i="26"/>
  <c r="D230" i="26" s="1"/>
  <c r="D285" i="26"/>
  <c r="D286" i="26" s="1"/>
  <c r="D318" i="26"/>
  <c r="D336" i="26"/>
  <c r="D337" i="26" s="1"/>
  <c r="D429" i="26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24"/>
  <c r="D41" i="24" s="1"/>
  <c r="D40" i="26"/>
  <c r="D41" i="26" s="1"/>
  <c r="D194" i="27"/>
  <c r="D194" i="25"/>
  <c r="D194" i="23"/>
  <c r="D194" i="21"/>
  <c r="D194" i="19"/>
  <c r="D243" i="26"/>
  <c r="D321" i="26"/>
  <c r="D322" i="26" s="1"/>
  <c r="D319" i="26"/>
  <c r="D432" i="26"/>
  <c r="D433" i="26" s="1"/>
  <c r="B138" i="29" s="1"/>
  <c r="D430" i="26"/>
  <c r="D501" i="26"/>
  <c r="B183" i="29" s="1"/>
  <c r="D96" i="26"/>
  <c r="D97" i="26" s="1"/>
  <c r="D82" i="26"/>
  <c r="D147" i="26"/>
  <c r="D164" i="26"/>
  <c r="D400" i="26"/>
  <c r="D38" i="26"/>
  <c r="D347" i="26"/>
  <c r="D449" i="26"/>
  <c r="D147" i="24"/>
  <c r="D164" i="24"/>
  <c r="D96" i="24"/>
  <c r="D97" i="24" s="1"/>
  <c r="D321" i="24"/>
  <c r="D322" i="24" s="1"/>
  <c r="D319" i="24"/>
  <c r="D432" i="24"/>
  <c r="D433" i="24" s="1"/>
  <c r="B137" i="29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501" i="22"/>
  <c r="B181" i="29" s="1"/>
  <c r="D400" i="22"/>
  <c r="D164" i="22"/>
  <c r="D189" i="22"/>
  <c r="D190" i="22" s="1"/>
  <c r="D430" i="22"/>
  <c r="D243" i="22"/>
  <c r="D147" i="22"/>
  <c r="D449" i="22"/>
  <c r="D432" i="20"/>
  <c r="D433" i="20" s="1"/>
  <c r="B135" i="29" s="1"/>
  <c r="D430" i="20"/>
  <c r="D149" i="20"/>
  <c r="D150" i="20" s="1"/>
  <c r="D147" i="20"/>
  <c r="D349" i="20"/>
  <c r="D350" i="20" s="1"/>
  <c r="D501" i="20"/>
  <c r="B180" i="29" s="1"/>
  <c r="D286" i="20"/>
  <c r="D189" i="20"/>
  <c r="D190" i="20" s="1"/>
  <c r="D164" i="20"/>
  <c r="D400" i="20"/>
  <c r="D82" i="20"/>
  <c r="D243" i="20"/>
  <c r="D451" i="20"/>
  <c r="D452" i="20" s="1"/>
  <c r="B144" i="29" s="1"/>
  <c r="D347" i="20"/>
  <c r="D40" i="20"/>
  <c r="D41" i="20" s="1"/>
  <c r="D449" i="20"/>
  <c r="D501" i="18"/>
  <c r="B179" i="29" s="1"/>
  <c r="D164" i="18"/>
  <c r="D347" i="18"/>
  <c r="D449" i="18"/>
  <c r="D149" i="22" l="1"/>
  <c r="D150" i="22" s="1"/>
  <c r="D288" i="24"/>
  <c r="D289" i="24" s="1"/>
  <c r="D149" i="24"/>
  <c r="D150" i="24" s="1"/>
  <c r="D321" i="22"/>
  <c r="D322" i="22" s="1"/>
  <c r="B109" i="29" s="1"/>
  <c r="D402" i="20"/>
  <c r="D403" i="20" s="1"/>
  <c r="D288" i="20"/>
  <c r="D289" i="20" s="1"/>
  <c r="D319" i="20"/>
  <c r="D402" i="22"/>
  <c r="D403" i="22" s="1"/>
  <c r="D402" i="24"/>
  <c r="D403" i="24" s="1"/>
  <c r="D189" i="26"/>
  <c r="D190" i="26" s="1"/>
  <c r="B84" i="29" s="1"/>
  <c r="D197" i="25"/>
  <c r="D198" i="25" s="1"/>
  <c r="B11" i="25" s="1"/>
  <c r="D402" i="18"/>
  <c r="D403" i="18" s="1"/>
  <c r="B125" i="29" s="1"/>
  <c r="D432" i="18"/>
  <c r="D433" i="18" s="1"/>
  <c r="B134" i="29" s="1"/>
  <c r="D400" i="18"/>
  <c r="D319" i="18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38" i="18"/>
  <c r="D243" i="18"/>
  <c r="D245" i="20"/>
  <c r="D246" i="20" s="1"/>
  <c r="D96" i="22"/>
  <c r="D97" i="22" s="1"/>
  <c r="D402" i="26"/>
  <c r="D403" i="26" s="1"/>
  <c r="B129" i="29" s="1"/>
  <c r="D245" i="26"/>
  <c r="D246" i="26" s="1"/>
  <c r="D197" i="21"/>
  <c r="D198" i="21" s="1"/>
  <c r="B11" i="21" s="1"/>
  <c r="D288" i="18"/>
  <c r="D289" i="18" s="1"/>
  <c r="B98" i="29" s="1"/>
  <c r="D245" i="22"/>
  <c r="D246" i="22" s="1"/>
  <c r="B91" i="29" s="1"/>
  <c r="D189" i="24"/>
  <c r="D190" i="24" s="1"/>
  <c r="D288" i="26"/>
  <c r="D289" i="26" s="1"/>
  <c r="D96" i="20"/>
  <c r="D97" i="20" s="1"/>
  <c r="D245" i="24"/>
  <c r="D246" i="24" s="1"/>
  <c r="B92" i="29" s="1"/>
  <c r="D197" i="19"/>
  <c r="D198" i="19" s="1"/>
  <c r="B11" i="19" s="1"/>
  <c r="D197" i="23"/>
  <c r="D198" i="23" s="1"/>
  <c r="B11" i="23" s="1"/>
  <c r="D197" i="27"/>
  <c r="D198" i="27" s="1"/>
  <c r="B11" i="27" s="1"/>
  <c r="D349" i="26"/>
  <c r="D350" i="26" s="1"/>
  <c r="B120" i="29" s="1"/>
  <c r="D349" i="18"/>
  <c r="D350" i="18" s="1"/>
  <c r="B116" i="29" s="1"/>
  <c r="B53" i="29"/>
  <c r="B93" i="29"/>
  <c r="B75" i="29"/>
  <c r="B128" i="29"/>
  <c r="B101" i="29"/>
  <c r="B100" i="29"/>
  <c r="B55" i="29"/>
  <c r="B99" i="29"/>
  <c r="B126" i="29"/>
  <c r="B107" i="29"/>
  <c r="B191" i="29"/>
  <c r="B127" i="29"/>
  <c r="B119" i="29"/>
  <c r="B118" i="29"/>
  <c r="B117" i="29"/>
  <c r="B111" i="29"/>
  <c r="B110" i="29"/>
  <c r="B108" i="29"/>
  <c r="B102" i="29"/>
  <c r="B90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22" l="1"/>
  <c r="D505" i="22" s="1"/>
  <c r="B12" i="22" s="1"/>
  <c r="B192" i="29"/>
  <c r="B27" i="29"/>
  <c r="D504" i="20"/>
  <c r="D505" i="20" s="1"/>
  <c r="B188" i="29"/>
  <c r="D504" i="18"/>
  <c r="D504" i="24"/>
  <c r="D505" i="24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37" i="29" l="1"/>
  <c r="B12" i="26"/>
  <c r="B39" i="29"/>
  <c r="B29" i="29"/>
  <c r="B12" i="20"/>
  <c r="B36" i="29"/>
  <c r="B26" i="29"/>
  <c r="B12" i="24"/>
  <c r="B38" i="29"/>
  <c r="B28" i="29"/>
  <c r="D505" i="18"/>
  <c r="B12" i="18" s="1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<sst xmlns="http://schemas.openxmlformats.org/spreadsheetml/2006/main" count="4809" uniqueCount="490">
  <si>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</si>
  <si>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</si>
  <si>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</si>
  <si>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</si>
  <si>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</si>
  <si>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</si>
  <si>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</si>
  <si>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</si>
  <si>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</si>
  <si>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</si>
  <si>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</si>
  <si>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</si>
  <si>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</si>
  <si>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</si>
  <si>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</si>
  <si>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</si>
  <si>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</si>
  <si>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</si>
  <si>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</si>
  <si>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</si>
  <si>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</si>
  <si>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</si>
  <si>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</si>
  <si>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</si>
  <si>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</si>
  <si>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</si>
  <si>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</si>
  <si>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</si>
  <si>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</si>
  <si>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</si>
  <si>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</si>
  <si>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</si>
  <si>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</si>
  <si>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</si>
  <si>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</si>
  <si>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</si>
  <si>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</si>
  <si>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</si>
  <si>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</si>
  <si>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</si>
  <si>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</si>
  <si>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</si>
  <si>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</si>
  <si>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</si>
  <si>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</si>
  <si>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</si>
  <si>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</si>
  <si>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</si>
  <si>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</si>
  <si>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</si>
  <si>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</si>
  <si>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</si>
  <si>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</si>
  <si>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</si>
  <si>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</si>
  <si>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</si>
  <si>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</si>
  <si>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</si>
  <si>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</si>
  <si>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</si>
  <si>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</si>
  <si>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</si>
  <si>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</si>
  <si>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</si>
  <si>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</si>
  <si>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</si>
  <si>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</si>
  <si>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</si>
  <si>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</si>
  <si>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</si>
  <si>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</si>
  <si>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</si>
  <si>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</si>
  <si>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</si>
  <si>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</si>
  <si>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</si>
  <si>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</si>
  <si>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</si>
  <si>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</si>
  <si>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</si>
  <si>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</si>
  <si>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</si>
  <si>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</si>
  <si>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</si>
  <si>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</si>
  <si>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</si>
  <si>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</si>
  <si>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</si>
  <si>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</si>
  <si>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</si>
  <si>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</si>
  <si>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</si>
  <si>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</si>
  <si>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</si>
  <si>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</si>
  <si>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</si>
  <si>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</si>
  <si>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</si>
  <si>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</si>
  <si>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</si>
  <si>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</si>
  <si>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</si>
  <si>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</si>
  <si>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</si>
  <si>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</si>
  <si>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</si>
  <si>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</si>
  <si>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</si>
  <si>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</si>
  <si>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</si>
  <si>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</si>
  <si>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</si>
  <si>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</si>
  <si>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</si>
  <si>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</si>
  <si>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</si>
  <si>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</si>
  <si>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</si>
  <si>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</si>
  <si>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</si>
  <si>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</si>
  <si>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</si>
  <si>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</si>
  <si>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</si>
  <si>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</si>
  <si>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</si>
  <si>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</si>
  <si>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</si>
  <si>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</si>
  <si>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</si>
  <si>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</si>
  <si>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</si>
  <si>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</si>
  <si>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</si>
  <si>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</si>
  <si>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</si>
  <si>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</si>
  <si>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</si>
  <si>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</si>
  <si>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</si>
  <si>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</si>
  <si>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</si>
  <si>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</si>
  <si>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</si>
  <si>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</si>
  <si>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</si>
  <si>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</si>
  <si>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</si>
  <si>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</si>
  <si>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</si>
  <si>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</si>
  <si>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</si>
  <si>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</si>
  <si>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</si>
  <si>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</si>
  <si>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</si>
  <si>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</si>
  <si>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</si>
  <si>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</si>
  <si>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</si>
  <si>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</si>
  <si>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</si>
  <si>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</si>
  <si>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</si>
  <si>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</si>
  <si>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</si>
  <si>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</si>
  <si>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</si>
  <si>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</si>
  <si>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</si>
  <si>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</si>
  <si>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</si>
  <si>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</si>
  <si>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</si>
  <si>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</si>
  <si>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</si>
  <si>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</si>
  <si>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</si>
  <si>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</si>
  <si>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</si>
  <si>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</si>
  <si>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</si>
  <si>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</si>
  <si>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</si>
  <si>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</si>
  <si>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</si>
  <si>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</si>
  <si>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</si>
  <si>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</si>
  <si>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</si>
  <si>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</si>
  <si>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</si>
  <si>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</si>
  <si>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</si>
  <si>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</si>
  <si>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</si>
  <si>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</si>
  <si>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</si>
  <si>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</si>
  <si>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</si>
  <si>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</si>
  <si>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</si>
  <si>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</si>
  <si>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</si>
  <si>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</si>
  <si>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</si>
  <si>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</si>
  <si>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</si>
  <si>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</si>
  <si>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</si>
  <si>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</si>
  <si>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</si>
  <si>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</si>
  <si>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</si>
  <si>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</si>
  <si>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</si>
  <si>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</si>
  <si>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</si>
  <si>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</si>
  <si>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</si>
  <si>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</si>
  <si>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</si>
  <si>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</si>
  <si>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</si>
  <si>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</si>
  <si>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</si>
  <si>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</si>
  <si>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</si>
  <si>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</si>
  <si>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</si>
  <si>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</si>
  <si>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</si>
  <si>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</si>
  <si>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</si>
  <si>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</si>
  <si>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</si>
  <si>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</si>
  <si>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</si>
  <si>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</si>
  <si>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</si>
  <si>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</si>
  <si>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</si>
  <si>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</si>
  <si>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</si>
  <si>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</si>
  <si>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</si>
  <si>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</si>
  <si>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</si>
  <si>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</si>
  <si>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</si>
  <si>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</si>
  <si>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</si>
  <si>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</si>
  <si>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</si>
  <si>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</si>
  <si>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</si>
  <si>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</si>
  <si>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</si>
  <si>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</si>
  <si>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</si>
  <si>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</si>
  <si>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</si>
  <si>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</si>
  <si>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</si>
  <si>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</si>
  <si>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</si>
  <si>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</si>
  <si>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</si>
  <si>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</si>
  <si>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</si>
  <si>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</si>
  <si>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</si>
  <si>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</si>
  <si>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</si>
  <si>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</si>
  <si>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</si>
  <si>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</si>
  <si>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</si>
  <si>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</si>
  <si>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</si>
  <si>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</si>
  <si>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</si>
  <si>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</si>
  <si>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</si>
  <si>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</si>
  <si>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</si>
  <si>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</si>
  <si>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</si>
  <si>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</si>
  <si>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</si>
  <si>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</si>
  <si>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</si>
  <si>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</si>
  <si>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</si>
  <si>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</si>
  <si>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</si>
  <si>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</si>
  <si>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</si>
  <si>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</si>
  <si>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</si>
  <si>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</si>
  <si>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</si>
  <si>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</si>
  <si>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</si>
  <si>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</si>
  <si>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</si>
  <si>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</si>
  <si>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</si>
  <si>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</si>
  <si>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</si>
  <si>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</si>
  <si>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</si>
  <si>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</si>
  <si>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</si>
  <si>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</si>
  <si>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</si>
  <si>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</si>
  <si>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</si>
  <si>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</si>
  <si>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</si>
  <si>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</si>
  <si>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</si>
  <si>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</si>
  <si>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</si>
  <si>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</si>
  <si>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</si>
  <si>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</si>
  <si>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</si>
  <si>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</si>
  <si>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</si>
  <si>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</si>
  <si>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</si>
  <si>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</si>
  <si>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</si>
  <si>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</si>
  <si>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</si>
  <si>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</si>
  <si>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</si>
  <si>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</si>
  <si>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</si>
  <si>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</si>
  <si>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</si>
  <si>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</si>
  <si>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</si>
  <si>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</si>
  <si>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</si>
  <si>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</si>
  <si>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</si>
  <si>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</si>
  <si>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</si>
  <si>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</si>
  <si>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</si>
  <si>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</si>
  <si>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</si>
  <si>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</si>
  <si>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</si>
  <si>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</si>
  <si>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</si>
  <si>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</si>
  <si>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</si>
  <si>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</si>
  <si>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</si>
  <si>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</si>
  <si>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</si>
  <si>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</si>
  <si>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</si>
  <si>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</si>
  <si>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</si>
  <si>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</si>
  <si>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</si>
  <si>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</si>
  <si>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</si>
  <si>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</si>
  <si>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</si>
  <si>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</si>
  <si>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</si>
  <si>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</si>
  <si>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</si>
  <si>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</si>
  <si>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</si>
  <si>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</si>
  <si>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</si>
  <si>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</si>
  <si>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</si>
  <si>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</si>
  <si>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</si>
  <si>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</si>
  <si>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</si>
  <si>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</si>
  <si>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</si>
  <si>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</si>
  <si>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</si>
  <si>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</si>
  <si>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</si>
  <si>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</si>
  <si>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</si>
  <si>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</si>
  <si>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</si>
  <si>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</si>
  <si>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</si>
  <si>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</si>
  <si>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</si>
  <si>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</si>
  <si>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</si>
  <si>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</si>
  <si>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</si>
  <si>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</si>
  <si>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</si>
  <si>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</si>
  <si>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</si>
  <si>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</si>
  <si>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</si>
  <si>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Mme Sameh SLAIMI &amp; M. Haithem BOUGAALECH</t>
  </si>
  <si>
    <t>Le local poubelle n'est pas climatisé</t>
  </si>
  <si>
    <t>prévoir un système de climatisation du local</t>
  </si>
  <si>
    <t>Les instructions sont imprimées en couleur noir et blanc</t>
  </si>
  <si>
    <t>Renforcer le nettoyage à ce niveau</t>
  </si>
  <si>
    <t>Les horaires de sortie de la poubelle ne sont pas fixés</t>
  </si>
  <si>
    <t>Manouba</t>
  </si>
  <si>
    <t>Directeur magasin Mr. Chawki REZGUI</t>
  </si>
  <si>
    <t>Le quai de réception manquait de propreté</t>
  </si>
  <si>
    <t xml:space="preserve">Rangement insuffisant </t>
  </si>
  <si>
    <t xml:space="preserve">Absence d'aération dans le local, une élévation de la température à été constaté </t>
  </si>
  <si>
    <t xml:space="preserve">Prévoir un système d'aération </t>
  </si>
  <si>
    <t>Température de la chambre froide 
affichée : 5,1°C
mesurée : 5,5°C</t>
  </si>
  <si>
    <t>La vérification du thermomètre du mois de mars 2017 n'était pas conforme.</t>
  </si>
  <si>
    <t>1/ Afficher l'instruction de séparation de décontamination
2/ Le local dispose d'une plonge à 2 bacs. Afficher le protocole correspondant (2bacs)</t>
  </si>
  <si>
    <t>Température du linéaire des produits préemballés
Affiché : 11°C
Mesuré : 10°C</t>
  </si>
  <si>
    <t xml:space="preserve">Le linéaire des légumes et celui des produits préemballés manquaient de propreté. </t>
  </si>
  <si>
    <t xml:space="preserve">Espace de stockage insuffisant et propreté insuffisante </t>
  </si>
  <si>
    <t>Propreté moyenne</t>
  </si>
  <si>
    <t xml:space="preserve">1/ Les sacs de sucre sont entreposés sur des palettes en bois. Cette pratique est proscrite. 
2/ Les sacs de sucre sont entreposés à l'entrée du magasin et à côté de la poubelle, cet emplacement favorise la contamination croisée  </t>
  </si>
  <si>
    <t>1/ Transvaser les sacs sur des palettes en PVC afin de protéger ce produit.
2/ Changer l'emplacement des palettes de sucre</t>
  </si>
  <si>
    <t>Taux d'humidité 57°C</t>
  </si>
  <si>
    <t>Température du meuble des surgelés
affiché : -15,9
mesuré : -16,7</t>
  </si>
  <si>
    <t xml:space="preserve">Présence de piqûres de moisissures sur les supports de fromage </t>
  </si>
  <si>
    <t>Absence de cache du distributeur de papier commun</t>
  </si>
  <si>
    <t>L'appreil DEIV du rayon fruits et légumes est situé sur le linéaire des légumes. Les cadavres d'insectes risquent de tomber sur les produits exposés</t>
  </si>
  <si>
    <t>Le quai de réception manquait d'étanchièté</t>
  </si>
  <si>
    <t>Les dernières analyses datent depuis 21/03/2016</t>
  </si>
  <si>
    <t>Mettre à jour l'état des analyses de l'année 2017</t>
  </si>
  <si>
    <t>Absence de plan d'action des analyses non conformes</t>
  </si>
  <si>
    <t>Le système GTC n'est pas fonctionnel</t>
  </si>
  <si>
    <t>Le revêtement du sol de la chambre froide est écaillé</t>
  </si>
  <si>
    <t>Chambre froide pâtisserie : Présence de rouille au niveau de la jointure du sol</t>
  </si>
  <si>
    <t>1/ La portière de l'appareil UV ne ferme pas
2/ Les plaques de cuisson à pain sont usés, la couche anti-adhésive est écaillée
3/ Linéaire des gâteaux : Les portes étiquettes sont usées</t>
  </si>
  <si>
    <t>La liste des ingrédients du kaak dattes (fournisseur: Société Essaada de Pâtisserie Tunisienne) ne mentionne pas l'existence du sésame présent dans le produit. La non-conformité est d'ordre réglementaire (AM:03/09/2008). Aviser le fournisseur sur cet écart.</t>
  </si>
  <si>
    <t>L'afficheur de la température du linéaire des gâteaux n'est pas fonctionnel
Température mesurée 5,2°C</t>
  </si>
  <si>
    <t>Le linéaire des gâteaux n'était pas propre</t>
  </si>
  <si>
    <t>Les meubles d'exposition (baguette et cake) sont usés</t>
  </si>
  <si>
    <t>Le fraise en barquette est moisi. Renforcer le tri au niveau du linéaire et du stockage</t>
  </si>
  <si>
    <t xml:space="preserve">Le carrelage du sol de la réserve est crevassé </t>
  </si>
  <si>
    <t>La vitre de la fenêtre du sanitaire des hommes est brisée</t>
  </si>
  <si>
    <t>le thermomètre n’est plus fiable si l’écart est &gt; 2°C</t>
  </si>
  <si>
    <t>1/ Présence de boite de conserve de tomate cabosées. Renforcer le tri
2/ Entreposage des produits à même le sol</t>
  </si>
  <si>
    <t>Mme Sameh SLAIMI</t>
  </si>
  <si>
    <t>Le produit "forêt noir x2" exposé au niveau du linéaire le 31/05/2017 n'est pas enregistré sur la fiche de traçabilité</t>
  </si>
  <si>
    <t>Les prélèvements sont réalisés. Les résultats sont en cours</t>
  </si>
  <si>
    <t>Humidité : 56%</t>
  </si>
  <si>
    <t>Température du congélateur :
affichée : -18,5°C
mesurée : -18,2°C</t>
  </si>
  <si>
    <t>Température du linéaire des gâteaux 
mesurée : +6,8°C
Température du meuble des produits surgelés 
affichée : -15,6°C
mesurée : -15,1°C</t>
  </si>
  <si>
    <t>Le four manquait de propreté</t>
  </si>
  <si>
    <t>Présence de pains semi-cuits sans identification : absence de date de réception</t>
  </si>
  <si>
    <t>L'appareil DEIV n'était pas fonctionnel le jour de l'audit</t>
  </si>
  <si>
    <t>La propreté du meuble des gâteaux n'était pas satisfaisante (remarque recurrente)</t>
  </si>
  <si>
    <t xml:space="preserve">Présence d'un produit avec double étiquetage. Eviter cette pratique et veiller à laisser l'étiquette du fournisseur </t>
  </si>
  <si>
    <t>Les présentoirs de pain libanais emballés et celle des baguettes sont usés</t>
  </si>
  <si>
    <t>1/ Remplacer l'afficheur
2/ Remplacer les portes étiquettes usés</t>
  </si>
  <si>
    <t>Les caisses du fournisseur des baguettes ne sont pas propres. Aviser le fournisseur sur cet écart</t>
  </si>
  <si>
    <t>Le rayon des produits laitiers manquait de propreté</t>
  </si>
  <si>
    <t>Le sol de la chambre froide et du congélateur n'étaient pas propres</t>
  </si>
  <si>
    <t>Renforcer le nettoyage à ces niveaux</t>
  </si>
  <si>
    <t xml:space="preserve">Chambre froide : Présence d'un seau de nappage dont la DLC est dépassée : 10/02/2017 </t>
  </si>
  <si>
    <t>Vérifier la DLC des matières premières avant utilisation</t>
  </si>
  <si>
    <t>1/ Le sol de la chambre froide est crevassé
2/ La jointure du sol de la chambre froide est décollée</t>
  </si>
  <si>
    <t>Réparer le sol et la jointure de la chambre froide</t>
  </si>
  <si>
    <t>Le tube néon du meuble des produits surgelés n'est pas fonctionnel</t>
  </si>
  <si>
    <t xml:space="preserve">1/ Le rayon (sol et étagères) n'était pas propre
2/ Présence d'insectes au alentours du rayon </t>
  </si>
  <si>
    <t>Vérifier la DLC des produits exposés</t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</si>
  <si>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6 boites de Kaiser Mozzarella DLC 31/05/2017, 
2/ 1 fromage Rondelait DLC 27/05/2017</t>
    </r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</si>
  <si>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11 pots de miel DLC Avril 2017, 
2/ 7 pots de Nutella DLC 27/05/2017</t>
    </r>
  </si>
  <si>
    <t>Le distributeur de papier de local pâtisserie est dépourvu de cache. Le rouleau de papier était déposé sur la table de travail</t>
  </si>
  <si>
    <t>1/ L'afficheur de température du linéaire des gâteaux est défaillant
2/ Les portes-étiquette du meuble des gâteaux sont usés</t>
  </si>
  <si>
    <t>La vérification du thermomètre du mois d'avril et mai 2017 n'était pas conforme.</t>
  </si>
  <si>
    <t>Le thermomètre n’est plus fiable si l’écart est                             &gt; ou = à 2°C</t>
  </si>
  <si>
    <t>Température à cœur du produit Raieb Délice 350gr ; 5,7°C, correct</t>
  </si>
  <si>
    <t>Remplacer les meubles usés</t>
  </si>
  <si>
    <t>L'horaire de sortie des poubelles est affiché</t>
  </si>
  <si>
    <t>Absence d'un local poubelle</t>
  </si>
  <si>
    <t>Les produits casse et retour (Baguettes…) n'étaient pas séparés, ni étiquetés. Certains étaient entreposés à la portée des clients.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</si>
</sst>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165" fontId="11" fillId="14" borderId="1" xfId="0" applyNumberFormat="1" applyFont="1" applyFill="1" applyBorder="1" applyAlignment="1" applyProtection="1">
      <alignment horizontal="center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E4-433D-BE43-CC3D9A67C4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E4-433D-BE43-CC3D9A67C4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723392"/>
        <c:axId val="193749760"/>
      </c:barChart>
      <c:catAx>
        <c:axId val="19372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749760"/>
        <c:crosses val="autoZero"/>
        <c:auto val="1"/>
        <c:lblAlgn val="ctr"/>
        <c:lblOffset val="100"/>
        <c:noMultiLvlLbl val="0"/>
      </c:catAx>
      <c:valAx>
        <c:axId val="19374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72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E5-478C-B384-1289336465D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E5-478C-B384-1289336465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701760"/>
        <c:axId val="195707648"/>
      </c:barChart>
      <c:catAx>
        <c:axId val="19570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07648"/>
        <c:crosses val="autoZero"/>
        <c:auto val="1"/>
        <c:lblAlgn val="ctr"/>
        <c:lblOffset val="100"/>
        <c:noMultiLvlLbl val="0"/>
      </c:catAx>
      <c:valAx>
        <c:axId val="19570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70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B8-4D1C-A232-9D63686698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B8-4D1C-A232-9D63686698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742336"/>
        <c:axId val="195748224"/>
      </c:barChart>
      <c:catAx>
        <c:axId val="19574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48224"/>
        <c:crosses val="autoZero"/>
        <c:auto val="1"/>
        <c:lblAlgn val="ctr"/>
        <c:lblOffset val="100"/>
        <c:noMultiLvlLbl val="0"/>
      </c:catAx>
      <c:valAx>
        <c:axId val="19574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74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9B-4F5C-BDC1-B752BD1F01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9B-4F5C-BDC1-B752BD1F01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463424"/>
        <c:axId val="195481600"/>
      </c:barChart>
      <c:catAx>
        <c:axId val="19546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481600"/>
        <c:crosses val="autoZero"/>
        <c:auto val="1"/>
        <c:lblAlgn val="ctr"/>
        <c:lblOffset val="100"/>
        <c:noMultiLvlLbl val="0"/>
      </c:catAx>
      <c:valAx>
        <c:axId val="19548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46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E0-43F1-B583-2720EC80CDE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E0-43F1-B583-2720EC80CD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508096"/>
        <c:axId val="195509632"/>
      </c:barChart>
      <c:catAx>
        <c:axId val="19550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509632"/>
        <c:crosses val="autoZero"/>
        <c:auto val="1"/>
        <c:lblAlgn val="ctr"/>
        <c:lblOffset val="100"/>
        <c:noMultiLvlLbl val="0"/>
      </c:catAx>
      <c:valAx>
        <c:axId val="19550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50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56-460B-A62A-41EE179369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56-460B-A62A-41EE17936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540480"/>
        <c:axId val="195542016"/>
      </c:barChart>
      <c:catAx>
        <c:axId val="19554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542016"/>
        <c:crosses val="autoZero"/>
        <c:auto val="1"/>
        <c:lblAlgn val="ctr"/>
        <c:lblOffset val="100"/>
        <c:noMultiLvlLbl val="0"/>
      </c:catAx>
      <c:valAx>
        <c:axId val="19554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54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4A-4620-9641-26F1402D51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4A-4620-9641-26F1402D51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662976"/>
        <c:axId val="195664512"/>
      </c:barChart>
      <c:catAx>
        <c:axId val="195662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664512"/>
        <c:crosses val="autoZero"/>
        <c:auto val="1"/>
        <c:lblAlgn val="ctr"/>
        <c:lblOffset val="100"/>
        <c:noMultiLvlLbl val="0"/>
      </c:catAx>
      <c:valAx>
        <c:axId val="195664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662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0.89682539682539686</c:v>
                </c:pt>
                <c:pt idx="1">
                  <c:v>0.85245901639344257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EF-4B63-A65A-4B0F14884D5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EF-4B63-A65A-4B0F14884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3567872"/>
        <c:axId val="203569408"/>
      </c:barChart>
      <c:catAx>
        <c:axId val="20356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569408"/>
        <c:crosses val="autoZero"/>
        <c:auto val="1"/>
        <c:lblAlgn val="ctr"/>
        <c:lblOffset val="100"/>
        <c:noMultiLvlLbl val="0"/>
      </c:catAx>
      <c:valAx>
        <c:axId val="20356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356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0.93065693430656937</c:v>
                </c:pt>
                <c:pt idx="1">
                  <c:v>0.85869565217391308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D7-436F-808E-68CF3F65C2A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D7-436F-808E-68CF3F65C2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756800"/>
        <c:axId val="195757952"/>
      </c:barChart>
      <c:catAx>
        <c:axId val="19575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57952"/>
        <c:crosses val="autoZero"/>
        <c:auto val="1"/>
        <c:lblAlgn val="ctr"/>
        <c:lblOffset val="100"/>
        <c:noMultiLvlLbl val="0"/>
      </c:catAx>
      <c:valAx>
        <c:axId val="19575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756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0.91374116556598306</c:v>
                </c:pt>
                <c:pt idx="1">
                  <c:v>0.85557733428367788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11-4A9C-8923-D510568317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711-4A9C-8923-D510568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5792896"/>
        <c:axId val="195794432"/>
        <c:extLst xmlns:c16r2="http://schemas.microsoft.com/office/drawing/2015/06/chart"/>
      </c:barChart>
      <c:catAx>
        <c:axId val="195792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94432"/>
        <c:crosses val="autoZero"/>
        <c:auto val="1"/>
        <c:lblAlgn val="ctr"/>
        <c:lblOffset val="100"/>
        <c:noMultiLvlLbl val="0"/>
      </c:catAx>
      <c:valAx>
        <c:axId val="1957944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79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DB7-42AC-ADDA-23EC5471509C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0.95</c:v>
                </c:pt>
                <c:pt idx="1">
                  <c:v>0.36363636363636365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DB7-42AC-ADDA-23EC5471509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DB7-42AC-ADDA-23EC547150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5983616"/>
        <c:axId val="196014080"/>
        <c:extLst xmlns:c16r2="http://schemas.microsoft.com/office/drawing/2015/06/chart"/>
      </c:barChart>
      <c:catAx>
        <c:axId val="19598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6014080"/>
        <c:crosses val="autoZero"/>
        <c:auto val="1"/>
        <c:lblAlgn val="ctr"/>
        <c:lblOffset val="100"/>
        <c:noMultiLvlLbl val="0"/>
      </c:catAx>
      <c:valAx>
        <c:axId val="196014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983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0.69696969696969702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C6-4140-B5A9-B2DE55490F9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C6-4140-B5A9-B2DE55490F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776256"/>
        <c:axId val="193778048"/>
      </c:barChart>
      <c:catAx>
        <c:axId val="1937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778048"/>
        <c:crosses val="autoZero"/>
        <c:auto val="1"/>
        <c:lblAlgn val="ctr"/>
        <c:lblOffset val="100"/>
        <c:noMultiLvlLbl val="0"/>
      </c:catAx>
      <c:valAx>
        <c:axId val="19377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7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3C8-4C67-9CBE-9FA1D10C7C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C8-4C67-9CBE-9FA1D10C7C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3886464"/>
        <c:axId val="193896448"/>
      </c:barChart>
      <c:catAx>
        <c:axId val="19388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3896448"/>
        <c:crosses val="autoZero"/>
        <c:auto val="1"/>
        <c:lblAlgn val="ctr"/>
        <c:lblOffset val="100"/>
        <c:noMultiLvlLbl val="0"/>
      </c:catAx>
      <c:valAx>
        <c:axId val="19389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388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17-47E7-AD93-25CA5B9CE9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17-47E7-AD93-25CA5B9CE9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308928"/>
        <c:axId val="195314816"/>
      </c:barChart>
      <c:catAx>
        <c:axId val="19530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314816"/>
        <c:crosses val="autoZero"/>
        <c:auto val="1"/>
        <c:lblAlgn val="ctr"/>
        <c:lblOffset val="100"/>
        <c:noMultiLvlLbl val="0"/>
      </c:catAx>
      <c:valAx>
        <c:axId val="19531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308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4E-43DC-92D7-1F3413B389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4E-43DC-92D7-1F3413B389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349504"/>
        <c:axId val="195040000"/>
      </c:barChart>
      <c:catAx>
        <c:axId val="19534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040000"/>
        <c:crosses val="autoZero"/>
        <c:auto val="1"/>
        <c:lblAlgn val="ctr"/>
        <c:lblOffset val="100"/>
        <c:noMultiLvlLbl val="0"/>
      </c:catAx>
      <c:valAx>
        <c:axId val="195040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34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D5-4338-A4BE-6D8B61A3540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D5-4338-A4BE-6D8B61A354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069056"/>
        <c:axId val="195070592"/>
      </c:barChart>
      <c:catAx>
        <c:axId val="1950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070592"/>
        <c:crosses val="autoZero"/>
        <c:auto val="1"/>
        <c:lblAlgn val="ctr"/>
        <c:lblOffset val="100"/>
        <c:noMultiLvlLbl val="0"/>
      </c:catAx>
      <c:valAx>
        <c:axId val="19507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06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F3-476C-B090-9D5B17B3D92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F3-476C-B090-9D5B17B3D9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179264"/>
        <c:axId val="195180800"/>
      </c:barChart>
      <c:catAx>
        <c:axId val="19517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180800"/>
        <c:crosses val="autoZero"/>
        <c:auto val="1"/>
        <c:lblAlgn val="ctr"/>
        <c:lblOffset val="100"/>
        <c:noMultiLvlLbl val="0"/>
      </c:catAx>
      <c:valAx>
        <c:axId val="195180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17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83-43AF-852D-27AAB3F55D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83-43AF-852D-27AAB3F55D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228032"/>
        <c:axId val="195229568"/>
      </c:barChart>
      <c:catAx>
        <c:axId val="19522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229568"/>
        <c:crosses val="autoZero"/>
        <c:auto val="1"/>
        <c:lblAlgn val="ctr"/>
        <c:lblOffset val="100"/>
        <c:noMultiLvlLbl val="0"/>
      </c:catAx>
      <c:valAx>
        <c:axId val="195229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228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0.859375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3F-4BE3-8EDE-AD39F82D5DC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3F-4BE3-8EDE-AD39F82D5D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5263872"/>
        <c:axId val="195269760"/>
      </c:barChart>
      <c:catAx>
        <c:axId val="19526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5269760"/>
        <c:crosses val="autoZero"/>
        <c:auto val="1"/>
        <c:lblAlgn val="ctr"/>
        <c:lblOffset val="100"/>
        <c:noMultiLvlLbl val="0"/>
      </c:catAx>
      <c:valAx>
        <c:axId val="195269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526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56" zoomScale="90" zoomScaleNormal="100" zoomScaleSheetLayoutView="90" workbookViewId="0">
      <selection activeCell="D68" sqref="D68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2" t="s">
        <v>379</v>
      </c>
      <c r="B18" s="272"/>
      <c r="C18" s="272"/>
      <c r="D18" s="273" t="s">
        <v>418</v>
      </c>
      <c r="E18" s="273"/>
      <c r="F18" s="273"/>
      <c r="G18" s="273"/>
      <c r="H18" s="273"/>
      <c r="I18" s="273"/>
      <c r="J18" s="273"/>
      <c r="K18" s="273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4" t="s">
        <v>380</v>
      </c>
      <c r="B21" s="274"/>
      <c r="C21" s="274"/>
      <c r="D21" s="274"/>
      <c r="E21" s="274"/>
      <c r="F21" s="274"/>
      <c r="G21" s="274"/>
      <c r="H21" s="274"/>
      <c r="I21" s="274"/>
      <c r="J21" s="274"/>
      <c r="K21" s="274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5" t="s">
        <v>382</v>
      </c>
      <c r="C23" s="275"/>
      <c r="D23" s="199"/>
      <c r="E23" s="199"/>
      <c r="F23" s="199"/>
      <c r="G23" s="199"/>
      <c r="H23" s="199"/>
      <c r="I23" s="199"/>
      <c r="J23" s="198" t="str">
        <f>D18</f>
        <v>Manouba</v>
      </c>
    </row>
    <row r="24" spans="1:11" ht="33" customHeight="1" x14ac:dyDescent="0.25">
      <c r="A24" s="207" t="s">
        <v>383</v>
      </c>
      <c r="B24" s="276">
        <f>AVERAGE('A1 Exploitation'!D505,'A1 Technique'!D198)</f>
        <v>0.91374116556598306</v>
      </c>
      <c r="C24" s="276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6">
        <f>AVERAGE('A2 Exploitation'!D505,'A2 Technique'!D198)</f>
        <v>0.85557733428367788</v>
      </c>
      <c r="C25" s="276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6">
        <f>AVERAGE('A3 Exploitation'!D505,'A3 Technique'!D198)</f>
        <v>0</v>
      </c>
      <c r="C26" s="276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6">
        <f>AVERAGE('A4 Exploitation'!D505,'A4 Technique'!D198)</f>
        <v>0</v>
      </c>
      <c r="C27" s="276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6">
        <f>AVERAGE('A5 Exploitation'!D505,'A5 Technique'!D198)</f>
        <v>0</v>
      </c>
      <c r="C28" s="276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6">
        <f>AVERAGE('A6 Exploitation'!D505,'A6 Technique'!D198)</f>
        <v>0</v>
      </c>
      <c r="C29" s="276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5" t="s">
        <v>389</v>
      </c>
      <c r="C33" s="275"/>
      <c r="D33" s="199"/>
      <c r="E33" s="199"/>
      <c r="F33" s="199"/>
      <c r="G33" s="199"/>
      <c r="H33" s="199"/>
      <c r="I33" s="199"/>
      <c r="J33" s="198" t="str">
        <f>D18</f>
        <v>Manouba</v>
      </c>
    </row>
    <row r="34" spans="1:10" ht="33" customHeight="1" x14ac:dyDescent="0.25">
      <c r="A34" s="207" t="s">
        <v>383</v>
      </c>
      <c r="B34" s="276">
        <f>'A1 Exploitation'!D505</f>
        <v>0.93065693430656937</v>
      </c>
      <c r="C34" s="276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6">
        <f>'A2 Exploitation'!D505</f>
        <v>0.85869565217391308</v>
      </c>
      <c r="C35" s="276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6">
        <f>'A3 Exploitation'!D505</f>
        <v>0</v>
      </c>
      <c r="C36" s="276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6">
        <f>'A4 Exploitation'!D505</f>
        <v>0</v>
      </c>
      <c r="C37" s="276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6">
        <f>'A5 Exploitation'!D505</f>
        <v>0</v>
      </c>
      <c r="C38" s="276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6">
        <f>'A6 Exploitation'!D505</f>
        <v>0</v>
      </c>
      <c r="C39" s="276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7" t="s">
        <v>390</v>
      </c>
      <c r="C42" s="277"/>
      <c r="D42" s="199"/>
      <c r="E42" s="199"/>
      <c r="F42" s="199"/>
      <c r="G42" s="199"/>
      <c r="H42" s="199"/>
      <c r="I42" s="199"/>
      <c r="J42" s="198" t="str">
        <f>D18</f>
        <v>Manouba</v>
      </c>
    </row>
    <row r="43" spans="1:10" ht="33" customHeight="1" x14ac:dyDescent="0.25">
      <c r="A43" s="207" t="s">
        <v>383</v>
      </c>
      <c r="B43" s="276">
        <f>AVERAGE('A1 Exploitation'!D503, 'A1 Technique'!D196)</f>
        <v>0.95</v>
      </c>
      <c r="C43" s="276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6">
        <f>AVERAGE('A2 Exploitation'!D503, 'A2 Technique'!D196)</f>
        <v>0.36363636363636365</v>
      </c>
      <c r="C44" s="276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6">
        <f>AVERAGE('A3 Exploitation'!D503, 'A3 Technique'!D196)</f>
        <v>0</v>
      </c>
      <c r="C45" s="276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6">
        <f>AVERAGE('A4 Exploitation'!D503, 'A4 Technique'!D196)</f>
        <v>0</v>
      </c>
      <c r="C46" s="276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6">
        <f>AVERAGE('A5 Exploitation'!D503, 'A5 Technique'!D196)</f>
        <v>0</v>
      </c>
      <c r="C47" s="276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6">
        <f>AVERAGE('A6 Exploitation'!D503, 'A6 Technique'!D196)</f>
        <v>0</v>
      </c>
      <c r="C48" s="276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5" t="s">
        <v>391</v>
      </c>
      <c r="C51" s="275"/>
      <c r="D51" s="199"/>
      <c r="E51" s="199"/>
      <c r="F51" s="199"/>
      <c r="G51" s="199"/>
      <c r="H51" s="199"/>
      <c r="I51" s="199"/>
      <c r="J51" s="198" t="str">
        <f>D18</f>
        <v>Manouba</v>
      </c>
    </row>
    <row r="52" spans="1:10" ht="33" customHeight="1" x14ac:dyDescent="0.25">
      <c r="A52" s="207" t="s">
        <v>383</v>
      </c>
      <c r="B52" s="278">
        <f>'A1 Exploitation'!D41</f>
        <v>0.91666666666666663</v>
      </c>
      <c r="C52" s="278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8">
        <f>'A2 Exploitation'!D41</f>
        <v>1</v>
      </c>
      <c r="C53" s="278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8">
        <f>'A3 Exploitation'!D41</f>
        <v>0</v>
      </c>
      <c r="C54" s="278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8">
        <f>'A4 Exploitation'!D41</f>
        <v>0</v>
      </c>
      <c r="C55" s="278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8">
        <f>'A5 Exploitation'!D41</f>
        <v>0</v>
      </c>
      <c r="C56" s="278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8">
        <f>'A6 Exploitation'!D41</f>
        <v>0</v>
      </c>
      <c r="C57" s="278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5" t="s">
        <v>392</v>
      </c>
      <c r="C60" s="275"/>
      <c r="D60" s="199"/>
      <c r="E60" s="199"/>
      <c r="F60" s="199"/>
      <c r="G60" s="199"/>
      <c r="H60" s="199"/>
      <c r="I60" s="199"/>
      <c r="J60" s="198" t="str">
        <f>D18</f>
        <v>Manouba</v>
      </c>
    </row>
    <row r="61" spans="1:10" ht="33" customHeight="1" x14ac:dyDescent="0.25">
      <c r="A61" s="207" t="s">
        <v>383</v>
      </c>
      <c r="B61" s="276">
        <f>'A1 Exploitation'!D97</f>
        <v>0.92647058823529416</v>
      </c>
      <c r="C61" s="276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6">
        <f>'A2 Exploitation'!D97</f>
        <v>0.69696969696969702</v>
      </c>
      <c r="C62" s="276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6">
        <f>'A3 Exploitation'!D97</f>
        <v>0</v>
      </c>
      <c r="C63" s="276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6">
        <f>'A4 Exploitation'!D97</f>
        <v>0</v>
      </c>
      <c r="C64" s="276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6">
        <f>'A5 Exploitation'!D97</f>
        <v>0</v>
      </c>
      <c r="C65" s="276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6">
        <f>'A6 Exploitation'!D97</f>
        <v>0</v>
      </c>
      <c r="C66" s="276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5" t="s">
        <v>393</v>
      </c>
      <c r="C69" s="275"/>
      <c r="D69" s="199"/>
      <c r="E69" s="199"/>
      <c r="F69" s="199"/>
      <c r="G69" s="199"/>
      <c r="H69" s="199"/>
      <c r="I69" s="199"/>
      <c r="J69" s="198" t="str">
        <f>D18</f>
        <v>Manouba</v>
      </c>
    </row>
    <row r="70" spans="1:10" ht="33" customHeight="1" x14ac:dyDescent="0.25">
      <c r="A70" s="207" t="s">
        <v>383</v>
      </c>
      <c r="B70" s="276" t="e">
        <f>'A1 Exploitation'!D150</f>
        <v>#DIV/0!</v>
      </c>
      <c r="C70" s="276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6" t="e">
        <f>'A2 Exploitation'!D150</f>
        <v>#DIV/0!</v>
      </c>
      <c r="C71" s="276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6">
        <f>'A3 Exploitation'!D150</f>
        <v>0</v>
      </c>
      <c r="C72" s="276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6">
        <f>'A4 Exploitation'!D150</f>
        <v>0</v>
      </c>
      <c r="C73" s="276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6">
        <f>'A5 Exploitation'!D150</f>
        <v>0</v>
      </c>
      <c r="C74" s="276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6">
        <f>'A6 Exploitation'!D150</f>
        <v>0</v>
      </c>
      <c r="C75" s="276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5" t="s">
        <v>394</v>
      </c>
      <c r="C78" s="275"/>
      <c r="D78" s="199"/>
      <c r="E78" s="199"/>
      <c r="F78" s="199"/>
      <c r="G78" s="199"/>
      <c r="H78" s="199"/>
      <c r="I78" s="199"/>
      <c r="J78" s="198" t="str">
        <f>D18</f>
        <v>Manouba</v>
      </c>
    </row>
    <row r="79" spans="1:10" ht="33" customHeight="1" x14ac:dyDescent="0.25">
      <c r="A79" s="207" t="s">
        <v>383</v>
      </c>
      <c r="B79" s="276" t="e">
        <f>'A1 Exploitation'!D190</f>
        <v>#DIV/0!</v>
      </c>
      <c r="C79" s="276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6" t="e">
        <f>'A2 Exploitation'!D190</f>
        <v>#DIV/0!</v>
      </c>
      <c r="C80" s="276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6">
        <f>'A3 Exploitation'!D190</f>
        <v>0</v>
      </c>
      <c r="C81" s="276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6">
        <f>'A4 Exploitation'!D190</f>
        <v>0</v>
      </c>
      <c r="C82" s="276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6">
        <f>'A5 Exploitation'!D190</f>
        <v>0</v>
      </c>
      <c r="C83" s="276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6">
        <f>'A6 Exploitation'!D190</f>
        <v>0</v>
      </c>
      <c r="C84" s="276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5" t="s">
        <v>395</v>
      </c>
      <c r="C87" s="275"/>
      <c r="D87" s="199"/>
      <c r="E87" s="199"/>
      <c r="F87" s="199"/>
      <c r="G87" s="199"/>
      <c r="H87" s="199"/>
      <c r="I87" s="199"/>
      <c r="J87" s="198" t="str">
        <f>D18</f>
        <v>Manouba</v>
      </c>
    </row>
    <row r="88" spans="1:10" ht="33" customHeight="1" x14ac:dyDescent="0.25">
      <c r="A88" s="207" t="s">
        <v>383</v>
      </c>
      <c r="B88" s="276" t="e">
        <f>'A1 Exploitation'!D246</f>
        <v>#DIV/0!</v>
      </c>
      <c r="C88" s="276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6" t="e">
        <f>'A2 Exploitation'!D246</f>
        <v>#DIV/0!</v>
      </c>
      <c r="C89" s="276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6">
        <f>'A3 Exploitation'!D246</f>
        <v>0</v>
      </c>
      <c r="C90" s="276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6">
        <f>'A4 Exploitation'!D246</f>
        <v>0</v>
      </c>
      <c r="C91" s="276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6">
        <f>'A5 Exploitation'!D246</f>
        <v>0</v>
      </c>
      <c r="C92" s="276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6">
        <f>'A6 Exploitation'!D246</f>
        <v>0</v>
      </c>
      <c r="C93" s="276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5" t="s">
        <v>396</v>
      </c>
      <c r="C96" s="275"/>
      <c r="D96" s="199"/>
      <c r="E96" s="199"/>
      <c r="F96" s="199"/>
      <c r="G96" s="199"/>
      <c r="H96" s="199"/>
      <c r="I96" s="199"/>
      <c r="J96" s="198" t="str">
        <f>D18</f>
        <v>Manouba</v>
      </c>
    </row>
    <row r="97" spans="1:10" ht="33" customHeight="1" x14ac:dyDescent="0.25">
      <c r="A97" s="207" t="s">
        <v>383</v>
      </c>
      <c r="B97" s="276" t="e">
        <f>'A1 Exploitation'!D289</f>
        <v>#DIV/0!</v>
      </c>
      <c r="C97" s="276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6" t="e">
        <f>'A2 Exploitation'!D289</f>
        <v>#DIV/0!</v>
      </c>
      <c r="C98" s="276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6">
        <f>'A3 Exploitation'!D289</f>
        <v>0</v>
      </c>
      <c r="C99" s="276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6">
        <f>'A4 Exploitation'!D289</f>
        <v>0</v>
      </c>
      <c r="C100" s="276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6">
        <f>'A5 Exploitation'!D289</f>
        <v>0</v>
      </c>
      <c r="C101" s="276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6">
        <f>'A6 Exploitation'!D289</f>
        <v>0</v>
      </c>
      <c r="C102" s="276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5" t="s">
        <v>397</v>
      </c>
      <c r="C105" s="275"/>
      <c r="D105" s="199"/>
      <c r="E105" s="199"/>
      <c r="F105" s="199"/>
      <c r="G105" s="199"/>
      <c r="H105" s="199"/>
      <c r="I105" s="199"/>
      <c r="J105" s="198" t="str">
        <f>D18</f>
        <v>Manouba</v>
      </c>
    </row>
    <row r="106" spans="1:10" ht="33" customHeight="1" x14ac:dyDescent="0.25">
      <c r="A106" s="207" t="s">
        <v>383</v>
      </c>
      <c r="B106" s="276">
        <f>'A1 Exploitation'!D322</f>
        <v>0.92105263157894735</v>
      </c>
      <c r="C106" s="276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6">
        <f>'A2 Exploitation'!D322</f>
        <v>0.94736842105263153</v>
      </c>
      <c r="C107" s="276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6">
        <f>'A3 Exploitation'!D322</f>
        <v>0</v>
      </c>
      <c r="C108" s="276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6">
        <f>'A4 Exploitation'!D322</f>
        <v>0</v>
      </c>
      <c r="C109" s="276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6">
        <f>'A5 Exploitation'!D322</f>
        <v>0</v>
      </c>
      <c r="C110" s="276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6">
        <f>'A6 Exploitation'!D322</f>
        <v>0</v>
      </c>
      <c r="C111" s="276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5" t="s">
        <v>398</v>
      </c>
      <c r="C114" s="275"/>
      <c r="D114" s="199"/>
      <c r="E114" s="199"/>
      <c r="F114" s="199"/>
      <c r="G114" s="199"/>
      <c r="H114" s="199"/>
      <c r="I114" s="199"/>
      <c r="J114" s="198" t="str">
        <f>D18</f>
        <v>Manouba</v>
      </c>
    </row>
    <row r="115" spans="1:10" ht="33" customHeight="1" x14ac:dyDescent="0.25">
      <c r="A115" s="207" t="s">
        <v>383</v>
      </c>
      <c r="B115" s="276">
        <f>'A1 Exploitation'!D350</f>
        <v>0.8214285714285714</v>
      </c>
      <c r="C115" s="276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6">
        <f>'A2 Exploitation'!D350</f>
        <v>0.66666666666666663</v>
      </c>
      <c r="C116" s="276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6">
        <f>'A3 Exploitation'!D350</f>
        <v>0</v>
      </c>
      <c r="C117" s="276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6">
        <f>'A4 Exploitation'!D350</f>
        <v>0</v>
      </c>
      <c r="C118" s="276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6">
        <f>'A5 Exploitation'!D350</f>
        <v>0</v>
      </c>
      <c r="C119" s="276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6">
        <f>'A6 Exploitation'!D350</f>
        <v>0</v>
      </c>
      <c r="C120" s="276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5" t="s">
        <v>399</v>
      </c>
      <c r="C123" s="275"/>
      <c r="D123" s="199"/>
      <c r="E123" s="199"/>
      <c r="F123" s="199"/>
      <c r="G123" s="199"/>
      <c r="H123" s="199"/>
      <c r="I123" s="199"/>
      <c r="J123" s="198" t="str">
        <f>D18</f>
        <v>Manouba</v>
      </c>
    </row>
    <row r="124" spans="1:10" ht="33" customHeight="1" x14ac:dyDescent="0.25">
      <c r="A124" s="207" t="s">
        <v>383</v>
      </c>
      <c r="B124" s="276">
        <f>'A1 Exploitation'!D403</f>
        <v>0.9838709677419355</v>
      </c>
      <c r="C124" s="276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6">
        <f>'A2 Exploitation'!D403</f>
        <v>0.859375</v>
      </c>
      <c r="C125" s="276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6">
        <f>'A3 Exploitation'!D403</f>
        <v>0</v>
      </c>
      <c r="C126" s="276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6">
        <f>'A4 Exploitation'!D403</f>
        <v>0</v>
      </c>
      <c r="C127" s="276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6">
        <f>'A5 Exploitation'!D403</f>
        <v>0</v>
      </c>
      <c r="C128" s="276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6">
        <f>'A6 Exploitation'!D403</f>
        <v>0</v>
      </c>
      <c r="C129" s="276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5" t="s">
        <v>400</v>
      </c>
      <c r="C132" s="275"/>
      <c r="D132" s="199"/>
      <c r="E132" s="199"/>
      <c r="F132" s="199"/>
      <c r="G132" s="199"/>
      <c r="H132" s="199"/>
      <c r="I132" s="199"/>
      <c r="J132" s="198" t="str">
        <f>D18</f>
        <v>Manouba</v>
      </c>
    </row>
    <row r="133" spans="1:10" ht="33" customHeight="1" x14ac:dyDescent="0.25">
      <c r="A133" s="207" t="s">
        <v>383</v>
      </c>
      <c r="B133" s="276" t="e">
        <f>'A1 Exploitation'!D433</f>
        <v>#DIV/0!</v>
      </c>
      <c r="C133" s="276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6" t="e">
        <f>'A2 Exploitation'!D433</f>
        <v>#DIV/0!</v>
      </c>
      <c r="C134" s="276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6">
        <f>'A3 Exploitation'!D433</f>
        <v>0</v>
      </c>
      <c r="C135" s="276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6">
        <f>'A4 Exploitation'!D433</f>
        <v>0</v>
      </c>
      <c r="C136" s="276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6">
        <f>'A5 Exploitation'!D433</f>
        <v>0</v>
      </c>
      <c r="C137" s="276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6">
        <f>'A6 Exploitation'!D433</f>
        <v>0</v>
      </c>
      <c r="C138" s="276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5" t="s">
        <v>401</v>
      </c>
      <c r="C141" s="275"/>
      <c r="D141" s="199"/>
      <c r="E141" s="199"/>
      <c r="F141" s="199"/>
      <c r="G141" s="199"/>
      <c r="H141" s="199"/>
      <c r="I141" s="199"/>
      <c r="J141" s="198" t="str">
        <f>D18</f>
        <v>Manouba</v>
      </c>
    </row>
    <row r="142" spans="1:10" ht="33" customHeight="1" x14ac:dyDescent="0.25">
      <c r="A142" s="207" t="s">
        <v>383</v>
      </c>
      <c r="B142" s="276">
        <f>'A1 Exploitation'!D452</f>
        <v>1</v>
      </c>
      <c r="C142" s="276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6">
        <f>'A2 Exploitation'!D452</f>
        <v>1</v>
      </c>
      <c r="C143" s="276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6">
        <f>'A3 Exploitation'!D452</f>
        <v>0</v>
      </c>
      <c r="C144" s="276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6">
        <f>'A4 Exploitation'!D452</f>
        <v>0</v>
      </c>
      <c r="C145" s="276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6">
        <f>'A5 Exploitation'!D452</f>
        <v>0</v>
      </c>
      <c r="C146" s="276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6">
        <f>'A6 Exploitation'!D452</f>
        <v>0</v>
      </c>
      <c r="C147" s="276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5" t="s">
        <v>402</v>
      </c>
      <c r="C150" s="275"/>
      <c r="D150" s="199"/>
      <c r="E150" s="199"/>
      <c r="F150" s="199"/>
      <c r="G150" s="199"/>
      <c r="H150" s="199"/>
      <c r="I150" s="199"/>
      <c r="J150" s="198" t="str">
        <f>D18</f>
        <v>Manouba</v>
      </c>
    </row>
    <row r="151" spans="1:10" ht="33" customHeight="1" x14ac:dyDescent="0.25">
      <c r="A151" s="207" t="s">
        <v>383</v>
      </c>
      <c r="B151" s="276">
        <f>'A1 Exploitation'!D462</f>
        <v>0.875</v>
      </c>
      <c r="C151" s="276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6">
        <f>'A2 Exploitation'!D462</f>
        <v>1</v>
      </c>
      <c r="C152" s="276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6">
        <f>'A3 Exploitation'!D462</f>
        <v>0</v>
      </c>
      <c r="C153" s="276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6">
        <f>'A4 Exploitation'!D462</f>
        <v>0</v>
      </c>
      <c r="C154" s="276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6">
        <f>'A5 Exploitation'!D462</f>
        <v>0</v>
      </c>
      <c r="C155" s="276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6">
        <f>'A6 Exploitation'!D462</f>
        <v>0</v>
      </c>
      <c r="C156" s="276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5" t="s">
        <v>403</v>
      </c>
      <c r="C159" s="275"/>
      <c r="D159" s="199"/>
      <c r="E159" s="199"/>
      <c r="F159" s="199"/>
      <c r="G159" s="199"/>
      <c r="H159" s="199"/>
      <c r="I159" s="199"/>
      <c r="J159" s="198" t="str">
        <f>D18</f>
        <v>Manouba</v>
      </c>
    </row>
    <row r="160" spans="1:10" ht="33" customHeight="1" x14ac:dyDescent="0.25">
      <c r="A160" s="207" t="s">
        <v>383</v>
      </c>
      <c r="B160" s="276">
        <f>'A1 Exploitation'!D471</f>
        <v>0.83333333333333337</v>
      </c>
      <c r="C160" s="276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6">
        <f>'A2 Exploitation'!D471</f>
        <v>1</v>
      </c>
      <c r="C161" s="276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6">
        <f>'A3 Exploitation'!D471</f>
        <v>0</v>
      </c>
      <c r="C162" s="276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6">
        <f>'A4 Exploitation'!D471</f>
        <v>0</v>
      </c>
      <c r="C163" s="276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6">
        <f>'A5 Exploitation'!D471</f>
        <v>0</v>
      </c>
      <c r="C164" s="276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6">
        <f>'A6 Exploitation'!D471</f>
        <v>0</v>
      </c>
      <c r="C165" s="276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9"/>
      <c r="C166" s="279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9"/>
      <c r="C167" s="279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5" t="s">
        <v>404</v>
      </c>
      <c r="C168" s="275"/>
      <c r="D168" s="199"/>
      <c r="E168" s="199"/>
      <c r="F168" s="199"/>
      <c r="G168" s="199"/>
      <c r="H168" s="199"/>
      <c r="I168" s="199"/>
      <c r="J168" s="198" t="str">
        <f>D18</f>
        <v>Manouba</v>
      </c>
    </row>
    <row r="169" spans="1:10" ht="33" customHeight="1" x14ac:dyDescent="0.25">
      <c r="A169" s="207" t="s">
        <v>383</v>
      </c>
      <c r="B169" s="276">
        <f>'A1 Exploitation'!D492</f>
        <v>0.875</v>
      </c>
      <c r="C169" s="276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6">
        <f>'A2 Exploitation'!D492</f>
        <v>1</v>
      </c>
      <c r="C170" s="276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6">
        <f>'A3 Exploitation'!D492</f>
        <v>0</v>
      </c>
      <c r="C171" s="276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6">
        <f>'A4 Exploitation'!D492</f>
        <v>0</v>
      </c>
      <c r="C172" s="276"/>
    </row>
    <row r="173" spans="1:10" ht="33" customHeight="1" x14ac:dyDescent="0.25">
      <c r="A173" s="206" t="s">
        <v>387</v>
      </c>
      <c r="B173" s="276">
        <f>'A5 Exploitation'!D492</f>
        <v>0</v>
      </c>
      <c r="C173" s="276"/>
    </row>
    <row r="174" spans="1:10" ht="33" customHeight="1" x14ac:dyDescent="0.25">
      <c r="A174" s="206" t="s">
        <v>388</v>
      </c>
      <c r="B174" s="276">
        <f>'A6 Exploitation'!D492</f>
        <v>0</v>
      </c>
      <c r="C174" s="276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5" t="s">
        <v>405</v>
      </c>
      <c r="C177" s="275"/>
      <c r="J177" s="198" t="str">
        <f>D18</f>
        <v>Manouba</v>
      </c>
    </row>
    <row r="178" spans="1:10" ht="33" customHeight="1" x14ac:dyDescent="0.25">
      <c r="A178" s="207" t="s">
        <v>383</v>
      </c>
      <c r="B178" s="276">
        <f>'A1 Exploitation'!D501</f>
        <v>1</v>
      </c>
      <c r="C178" s="276"/>
    </row>
    <row r="179" spans="1:10" ht="33" customHeight="1" x14ac:dyDescent="0.25">
      <c r="A179" s="206" t="s">
        <v>384</v>
      </c>
      <c r="B179" s="276">
        <f>'A2 Exploitation'!D501</f>
        <v>1</v>
      </c>
      <c r="C179" s="276"/>
    </row>
    <row r="180" spans="1:10" ht="33" customHeight="1" x14ac:dyDescent="0.25">
      <c r="A180" s="207" t="s">
        <v>385</v>
      </c>
      <c r="B180" s="276">
        <f>'A3 Exploitation'!D501</f>
        <v>0</v>
      </c>
      <c r="C180" s="276"/>
    </row>
    <row r="181" spans="1:10" ht="33" customHeight="1" x14ac:dyDescent="0.25">
      <c r="A181" s="207" t="s">
        <v>386</v>
      </c>
      <c r="B181" s="276">
        <f>'A4 Exploitation'!D501</f>
        <v>0</v>
      </c>
      <c r="C181" s="276"/>
    </row>
    <row r="182" spans="1:10" ht="33" customHeight="1" x14ac:dyDescent="0.25">
      <c r="A182" s="206" t="s">
        <v>387</v>
      </c>
      <c r="B182" s="276">
        <f>'A5 Exploitation'!D501</f>
        <v>0</v>
      </c>
      <c r="C182" s="276"/>
    </row>
    <row r="183" spans="1:10" ht="33" customHeight="1" x14ac:dyDescent="0.25">
      <c r="A183" s="206" t="s">
        <v>388</v>
      </c>
      <c r="B183" s="276">
        <f>'A6 Exploitation'!D501</f>
        <v>0</v>
      </c>
      <c r="C183" s="276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5" t="s">
        <v>406</v>
      </c>
      <c r="C186" s="275"/>
      <c r="J186" s="198" t="str">
        <f>D18</f>
        <v>Manouba</v>
      </c>
    </row>
    <row r="187" spans="1:10" ht="33" customHeight="1" x14ac:dyDescent="0.25">
      <c r="A187" s="207" t="s">
        <v>383</v>
      </c>
      <c r="B187" s="276">
        <f>'A1 Technique'!D198</f>
        <v>0.89682539682539686</v>
      </c>
      <c r="C187" s="276"/>
    </row>
    <row r="188" spans="1:10" ht="33" customHeight="1" x14ac:dyDescent="0.25">
      <c r="A188" s="206" t="s">
        <v>384</v>
      </c>
      <c r="B188" s="276">
        <f>'A2 Technique'!D198</f>
        <v>0.85245901639344257</v>
      </c>
      <c r="C188" s="276"/>
    </row>
    <row r="189" spans="1:10" ht="33" customHeight="1" x14ac:dyDescent="0.25">
      <c r="A189" s="207" t="s">
        <v>385</v>
      </c>
      <c r="B189" s="276">
        <f>'A3 Technique'!D198</f>
        <v>0</v>
      </c>
      <c r="C189" s="276"/>
    </row>
    <row r="190" spans="1:10" ht="33" customHeight="1" x14ac:dyDescent="0.25">
      <c r="A190" s="207" t="s">
        <v>386</v>
      </c>
      <c r="B190" s="276">
        <f>'A4 Technique'!D198</f>
        <v>0</v>
      </c>
      <c r="C190" s="276"/>
    </row>
    <row r="191" spans="1:10" ht="33" customHeight="1" x14ac:dyDescent="0.25">
      <c r="A191" s="206" t="s">
        <v>387</v>
      </c>
      <c r="B191" s="276">
        <f>'A5 Technique'!D198</f>
        <v>0</v>
      </c>
      <c r="C191" s="276"/>
    </row>
    <row r="192" spans="1:10" ht="33" customHeight="1" x14ac:dyDescent="0.25">
      <c r="A192" s="206" t="s">
        <v>388</v>
      </c>
      <c r="B192" s="276">
        <f>'A6 Technique'!D198</f>
        <v>0</v>
      </c>
      <c r="C192" s="276"/>
    </row>
  </sheetData>
  <sheetProtection algorithmName="SHA-512" hashValue="8X7yfXFHWrcEdmxTeNvI49d8ZEytubnPKNI9x0+zbDQUyUqSMuAk1gY4/fAzCk0bRS+OYqfZ0/zd6y44QGqUbA==" saltValue="Qi0G2tQJRWzVZpm5r028bw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2" orientation="portrait" r:id="rId1"/>
  <rowBreaks count="2" manualBreakCount="2">
    <brk id="125" max="10" man="1"/>
    <brk id="166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216"/>
      <c r="H8" s="216"/>
      <c r="I8" s="213"/>
    </row>
    <row r="9" spans="1:9" ht="24" x14ac:dyDescent="0.4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" x14ac:dyDescent="0.4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" x14ac:dyDescent="0.4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" x14ac:dyDescent="0.4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9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0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1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0" t="s">
        <v>124</v>
      </c>
      <c r="B382" s="281"/>
      <c r="C382" s="281"/>
      <c r="D382" s="281"/>
      <c r="E382" s="281"/>
      <c r="F382" s="28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2" t="s">
        <v>374</v>
      </c>
      <c r="B435" s="282"/>
      <c r="C435" s="282"/>
      <c r="D435" s="282"/>
      <c r="E435" s="282"/>
      <c r="F435" s="28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9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1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2" t="s">
        <v>152</v>
      </c>
      <c r="B494" s="282"/>
      <c r="C494" s="282"/>
      <c r="D494" s="282"/>
      <c r="E494" s="282"/>
      <c r="F494" s="28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KlfLATyMU2okc5n/YitbUbnkXmHptorr4yXCnfxfj5mZZF2EjR6xf7MkbtV2tQAwJKm10kL2u80wrTN1c0uIxA==" saltValue="JZgAN4D1z9VsG+wYmsX0d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" x14ac:dyDescent="0.45">
      <c r="A8" s="38" t="s">
        <v>44</v>
      </c>
      <c r="B8" s="311">
        <f>'A5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'A5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'A5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01">
        <f>D198</f>
        <v>0</v>
      </c>
      <c r="C11" s="301"/>
      <c r="D11" s="301"/>
      <c r="E11" s="301"/>
      <c r="F11" s="301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284" sqref="D2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216"/>
      <c r="H8" s="216"/>
      <c r="I8" s="213"/>
    </row>
    <row r="9" spans="1:9" ht="24" x14ac:dyDescent="0.4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" x14ac:dyDescent="0.4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" x14ac:dyDescent="0.4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" x14ac:dyDescent="0.4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0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0" t="s">
        <v>124</v>
      </c>
      <c r="B382" s="281"/>
      <c r="C382" s="281"/>
      <c r="D382" s="281"/>
      <c r="E382" s="281"/>
      <c r="F382" s="28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2" t="s">
        <v>374</v>
      </c>
      <c r="B435" s="282"/>
      <c r="C435" s="282"/>
      <c r="D435" s="282"/>
      <c r="E435" s="282"/>
      <c r="F435" s="28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2" t="s">
        <v>152</v>
      </c>
      <c r="B494" s="282"/>
      <c r="C494" s="282"/>
      <c r="D494" s="282"/>
      <c r="E494" s="282"/>
      <c r="F494" s="28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LAqOVKtMP8TXOCIgTYbXJ9/KkorGts8f9HbdoAJNPNZGQX/OhqLCCVqB6jIrE2H5+YnyLNjKSV+EO2hoh+rjA==" saltValue="q1fQ3ymff/zCfZvmVs+sR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" x14ac:dyDescent="0.45">
      <c r="A8" s="38" t="s">
        <v>44</v>
      </c>
      <c r="B8" s="311">
        <f>'A6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'A6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'A6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01">
        <f>D198</f>
        <v>0</v>
      </c>
      <c r="C11" s="301"/>
      <c r="D11" s="301"/>
      <c r="E11" s="301"/>
      <c r="F11" s="301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77" zoomScale="90" zoomScaleNormal="71" zoomScaleSheetLayoutView="90" workbookViewId="0">
      <selection activeCell="A492" sqref="A492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124"/>
      <c r="H7" s="124"/>
      <c r="I7" s="124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126"/>
      <c r="H8" s="126"/>
      <c r="I8" s="124"/>
    </row>
    <row r="9" spans="1:9" ht="24" x14ac:dyDescent="0.45">
      <c r="A9" s="38" t="s">
        <v>44</v>
      </c>
      <c r="B9" s="289" t="s">
        <v>412</v>
      </c>
      <c r="C9" s="289"/>
      <c r="D9" s="289"/>
      <c r="E9" s="289"/>
      <c r="F9" s="289"/>
      <c r="G9" s="126"/>
      <c r="H9" s="126"/>
      <c r="I9" s="124"/>
    </row>
    <row r="10" spans="1:9" ht="24" x14ac:dyDescent="0.45">
      <c r="A10" s="39" t="s">
        <v>46</v>
      </c>
      <c r="B10" s="290" t="s">
        <v>419</v>
      </c>
      <c r="C10" s="290"/>
      <c r="D10" s="290"/>
      <c r="E10" s="290"/>
      <c r="F10" s="290"/>
      <c r="G10" s="126"/>
      <c r="H10" s="126"/>
      <c r="I10" s="124"/>
    </row>
    <row r="11" spans="1:9" ht="24" x14ac:dyDescent="0.45">
      <c r="A11" s="38" t="s">
        <v>45</v>
      </c>
      <c r="B11" s="285">
        <v>42818</v>
      </c>
      <c r="C11" s="285"/>
      <c r="D11" s="285"/>
      <c r="E11" s="285"/>
      <c r="F11" s="285"/>
      <c r="G11" s="126"/>
      <c r="H11" s="126"/>
      <c r="I11" s="124"/>
    </row>
    <row r="12" spans="1:9" ht="24" x14ac:dyDescent="0.45">
      <c r="A12" s="38" t="s">
        <v>276</v>
      </c>
      <c r="B12" s="291">
        <f>D505</f>
        <v>0.93065693430656937</v>
      </c>
      <c r="C12" s="291"/>
      <c r="D12" s="291"/>
      <c r="E12" s="291"/>
      <c r="F12" s="291"/>
      <c r="G12" s="126"/>
      <c r="H12" s="126"/>
      <c r="I12" s="124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7" t="s">
        <v>10</v>
      </c>
      <c r="B19" s="136">
        <v>1</v>
      </c>
      <c r="C19" s="136"/>
      <c r="D19" s="135" t="s">
        <v>420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421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42818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60" x14ac:dyDescent="0.25">
      <c r="A64" s="108" t="s">
        <v>272</v>
      </c>
      <c r="B64" s="170">
        <v>1</v>
      </c>
      <c r="C64" s="217" t="str">
        <f>IF(B64=0, -5, "0")</f>
        <v>0</v>
      </c>
      <c r="D64" s="129" t="s">
        <v>426</v>
      </c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425</v>
      </c>
      <c r="E74" s="152" t="s">
        <v>453</v>
      </c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1</v>
      </c>
      <c r="C86" s="153"/>
      <c r="D86" s="155" t="s">
        <v>448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75" x14ac:dyDescent="0.25">
      <c r="A90" s="17" t="s">
        <v>293</v>
      </c>
      <c r="B90" s="170">
        <v>1</v>
      </c>
      <c r="C90" s="153"/>
      <c r="D90" s="156" t="s">
        <v>446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61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0.92647058823529416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42818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26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42818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53" t="s">
        <v>34</v>
      </c>
      <c r="C155" s="153"/>
      <c r="D155" s="142"/>
      <c r="E155" s="66"/>
      <c r="F155" s="66"/>
    </row>
    <row r="156" spans="1:6" x14ac:dyDescent="0.25">
      <c r="A156" s="23" t="s">
        <v>297</v>
      </c>
      <c r="B156" s="170" t="s">
        <v>34</v>
      </c>
      <c r="C156" s="153"/>
      <c r="D156" s="142"/>
      <c r="E156" s="147"/>
      <c r="F156" s="66"/>
    </row>
    <row r="157" spans="1:6" x14ac:dyDescent="0.25">
      <c r="A157" s="23" t="s">
        <v>69</v>
      </c>
      <c r="B157" s="170" t="s">
        <v>34</v>
      </c>
      <c r="C157" s="142"/>
      <c r="D157" s="142"/>
      <c r="E157" s="147"/>
      <c r="F157" s="66"/>
    </row>
    <row r="158" spans="1:6" x14ac:dyDescent="0.25">
      <c r="A158" s="33" t="s">
        <v>136</v>
      </c>
      <c r="B158" s="170" t="s">
        <v>34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 t="s">
        <v>34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 t="s">
        <v>34</v>
      </c>
      <c r="C161" s="138"/>
      <c r="D161" s="142"/>
      <c r="E161" s="66"/>
      <c r="F161" s="66"/>
    </row>
    <row r="162" spans="1:6" x14ac:dyDescent="0.25">
      <c r="A162" s="23" t="s">
        <v>27</v>
      </c>
      <c r="B162" s="170" t="s">
        <v>34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 t="s">
        <v>34</v>
      </c>
      <c r="C168" s="153"/>
      <c r="D168" s="143"/>
      <c r="E168" s="147"/>
      <c r="F168" s="66"/>
    </row>
    <row r="169" spans="1:6" x14ac:dyDescent="0.25">
      <c r="A169" s="18" t="s">
        <v>135</v>
      </c>
      <c r="B169" s="170" t="s">
        <v>34</v>
      </c>
      <c r="C169" s="153"/>
      <c r="D169" s="143"/>
      <c r="E169" s="147"/>
      <c r="F169" s="66"/>
    </row>
    <row r="170" spans="1:6" x14ac:dyDescent="0.25">
      <c r="A170" s="18" t="s">
        <v>64</v>
      </c>
      <c r="B170" s="170" t="s">
        <v>34</v>
      </c>
      <c r="C170" s="153"/>
      <c r="D170" s="12"/>
      <c r="E170" s="147"/>
      <c r="F170" s="66"/>
    </row>
    <row r="171" spans="1:6" x14ac:dyDescent="0.25">
      <c r="A171" s="18" t="s">
        <v>279</v>
      </c>
      <c r="B171" s="170" t="s">
        <v>34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 t="s">
        <v>34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 t="s">
        <v>34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 t="s">
        <v>34</v>
      </c>
      <c r="C177" s="153"/>
      <c r="D177" s="142"/>
      <c r="E177" s="147"/>
      <c r="F177" s="66"/>
    </row>
    <row r="178" spans="1:7" x14ac:dyDescent="0.25">
      <c r="A178" s="17" t="s">
        <v>188</v>
      </c>
      <c r="B178" s="170" t="s">
        <v>34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 t="s">
        <v>34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 t="s">
        <v>34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 t="s">
        <v>34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 t="s">
        <v>34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 t="s">
        <v>34</v>
      </c>
      <c r="C185" s="154"/>
      <c r="D185" s="255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42818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61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42818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42818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0</v>
      </c>
      <c r="C307" s="153"/>
      <c r="D307" s="142" t="s">
        <v>428</v>
      </c>
      <c r="E307" s="129" t="s">
        <v>416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450</v>
      </c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19</v>
      </c>
    </row>
    <row r="319" spans="1:6" x14ac:dyDescent="0.25">
      <c r="A319" s="19" t="s">
        <v>37</v>
      </c>
      <c r="B319" s="20"/>
      <c r="C319" s="21"/>
      <c r="D319" s="63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42818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429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1</v>
      </c>
      <c r="C329" s="153"/>
      <c r="D329" s="143" t="s">
        <v>430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90" customHeight="1" x14ac:dyDescent="0.25">
      <c r="A334" s="17" t="s">
        <v>304</v>
      </c>
      <c r="B334" s="170">
        <v>0</v>
      </c>
      <c r="C334" s="145"/>
      <c r="D334" s="256" t="s">
        <v>431</v>
      </c>
      <c r="E334" s="256" t="s">
        <v>432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45" x14ac:dyDescent="0.25">
      <c r="A344" s="24" t="s">
        <v>111</v>
      </c>
      <c r="B344" s="170">
        <v>1</v>
      </c>
      <c r="C344" s="153"/>
      <c r="D344" s="143" t="s">
        <v>454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42818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ht="30" x14ac:dyDescent="0.25">
      <c r="A368" s="18" t="s">
        <v>105</v>
      </c>
      <c r="B368" s="171">
        <v>1</v>
      </c>
      <c r="C368" s="153"/>
      <c r="D368" s="143" t="s">
        <v>435</v>
      </c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0" t="s">
        <v>124</v>
      </c>
      <c r="B382" s="281"/>
      <c r="C382" s="281"/>
      <c r="D382" s="281"/>
      <c r="E382" s="281"/>
      <c r="F382" s="281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42818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27" t="s">
        <v>34</v>
      </c>
      <c r="C408" s="27"/>
      <c r="D408" s="4"/>
      <c r="E408" s="66"/>
      <c r="F408" s="66"/>
    </row>
    <row r="409" spans="1:6" x14ac:dyDescent="0.25">
      <c r="A409" s="22" t="s">
        <v>6</v>
      </c>
      <c r="B409" s="170" t="s">
        <v>34</v>
      </c>
      <c r="C409" s="27"/>
      <c r="D409" s="4"/>
      <c r="E409" s="66"/>
      <c r="F409" s="66"/>
    </row>
    <row r="410" spans="1:6" x14ac:dyDescent="0.25">
      <c r="A410" s="32" t="s">
        <v>20</v>
      </c>
      <c r="B410" s="170" t="s">
        <v>34</v>
      </c>
      <c r="C410" s="27"/>
      <c r="D410" s="68"/>
      <c r="E410" s="66"/>
      <c r="F410" s="66"/>
    </row>
    <row r="411" spans="1:6" x14ac:dyDescent="0.25">
      <c r="A411" s="22" t="s">
        <v>126</v>
      </c>
      <c r="B411" s="170" t="s">
        <v>34</v>
      </c>
      <c r="C411" s="27"/>
      <c r="D411" s="4"/>
      <c r="E411" s="66"/>
      <c r="F411" s="66"/>
    </row>
    <row r="412" spans="1:6" x14ac:dyDescent="0.25">
      <c r="A412" s="32" t="s">
        <v>194</v>
      </c>
      <c r="B412" s="170" t="s">
        <v>34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 t="s">
        <v>34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 t="s">
        <v>34</v>
      </c>
      <c r="C420" s="27"/>
      <c r="D420" s="4"/>
      <c r="E420" s="66"/>
      <c r="F420" s="66"/>
    </row>
    <row r="421" spans="1:6" x14ac:dyDescent="0.25">
      <c r="A421" s="17" t="s">
        <v>407</v>
      </c>
      <c r="B421" s="170" t="s">
        <v>34</v>
      </c>
      <c r="C421" s="27"/>
      <c r="D421" s="4"/>
      <c r="E421" s="66"/>
      <c r="F421" s="66"/>
    </row>
    <row r="422" spans="1:6" x14ac:dyDescent="0.25">
      <c r="A422" s="17" t="s">
        <v>146</v>
      </c>
      <c r="B422" s="170" t="s">
        <v>34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 t="s">
        <v>34</v>
      </c>
      <c r="C424" s="27"/>
      <c r="D424" s="4"/>
      <c r="E424" s="66"/>
      <c r="F424" s="66"/>
    </row>
    <row r="425" spans="1:6" x14ac:dyDescent="0.25">
      <c r="A425" s="18" t="s">
        <v>248</v>
      </c>
      <c r="B425" s="170" t="s">
        <v>34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 t="s">
        <v>34</v>
      </c>
      <c r="C428" s="29"/>
      <c r="D428" s="26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2" t="s">
        <v>374</v>
      </c>
      <c r="B435" s="282"/>
      <c r="C435" s="282"/>
      <c r="D435" s="282"/>
      <c r="E435" s="282"/>
      <c r="F435" s="282"/>
    </row>
    <row r="436" spans="1:7" s="167" customFormat="1" x14ac:dyDescent="0.25">
      <c r="A436" s="195">
        <f>+B11</f>
        <v>42818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25" customHeight="1" x14ac:dyDescent="0.25">
      <c r="A458" s="32" t="s">
        <v>86</v>
      </c>
      <c r="B458" s="170">
        <v>1</v>
      </c>
      <c r="C458" s="145"/>
      <c r="D458" s="162" t="s">
        <v>452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417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439</v>
      </c>
      <c r="E480" s="129" t="s">
        <v>440</v>
      </c>
      <c r="F480" s="66"/>
    </row>
    <row r="481" spans="1:14" x14ac:dyDescent="0.25">
      <c r="A481" s="18" t="s">
        <v>258</v>
      </c>
      <c r="B481" s="170">
        <v>1</v>
      </c>
      <c r="C481" s="153"/>
      <c r="D481" s="142" t="s">
        <v>441</v>
      </c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29" t="s">
        <v>415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21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0.875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2" t="s">
        <v>152</v>
      </c>
      <c r="B494" s="282"/>
      <c r="C494" s="282"/>
      <c r="D494" s="282"/>
      <c r="E494" s="282"/>
      <c r="F494" s="282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255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0.93065693430656937</v>
      </c>
    </row>
  </sheetData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6" zoomScale="96" zoomScaleSheetLayoutView="96" workbookViewId="0">
      <selection activeCell="D24" sqref="D2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126"/>
      <c r="H6" s="126"/>
      <c r="I6" s="12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126"/>
      <c r="H7" s="126"/>
      <c r="I7" s="126"/>
    </row>
    <row r="8" spans="1:9" s="36" customFormat="1" ht="24" x14ac:dyDescent="0.45">
      <c r="A8" s="38" t="s">
        <v>44</v>
      </c>
      <c r="B8" s="311" t="str">
        <f>'A1 Exploitation'!B9:F9</f>
        <v>Mme Sameh SLAIMI &amp; M. Haithem BOUGAALECH</v>
      </c>
      <c r="C8" s="311"/>
      <c r="D8" s="311"/>
      <c r="E8" s="311"/>
      <c r="F8" s="311"/>
      <c r="G8" s="126"/>
      <c r="H8" s="126"/>
      <c r="I8" s="126"/>
    </row>
    <row r="9" spans="1:9" s="36" customFormat="1" ht="24" x14ac:dyDescent="0.45">
      <c r="A9" s="39" t="s">
        <v>46</v>
      </c>
      <c r="B9" s="312" t="str">
        <f>'A1 Exploitation'!B10:F10</f>
        <v>Directeur magasin Mr. Chawki REZGUI</v>
      </c>
      <c r="C9" s="312"/>
      <c r="D9" s="312"/>
      <c r="E9" s="312"/>
      <c r="F9" s="312"/>
      <c r="G9" s="126"/>
      <c r="H9" s="126"/>
      <c r="I9" s="126"/>
    </row>
    <row r="10" spans="1:9" s="36" customFormat="1" ht="24" x14ac:dyDescent="0.45">
      <c r="A10" s="38" t="s">
        <v>45</v>
      </c>
      <c r="B10" s="309">
        <f>'A1 Exploitation'!B11:F11</f>
        <v>42818</v>
      </c>
      <c r="C10" s="309"/>
      <c r="D10" s="309"/>
      <c r="E10" s="309"/>
      <c r="F10" s="309"/>
      <c r="G10" s="126"/>
      <c r="H10" s="126"/>
      <c r="I10" s="126"/>
    </row>
    <row r="11" spans="1:9" s="36" customFormat="1" ht="24" x14ac:dyDescent="0.45">
      <c r="A11" s="38" t="s">
        <v>341</v>
      </c>
      <c r="B11" s="301">
        <f>D198</f>
        <v>0.89682539682539686</v>
      </c>
      <c r="C11" s="301"/>
      <c r="D11" s="301"/>
      <c r="E11" s="301"/>
      <c r="F11" s="301"/>
      <c r="G11" s="126"/>
      <c r="H11" s="126"/>
      <c r="I11" s="12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ht="33" x14ac:dyDescent="0.3">
      <c r="A17" s="41" t="s">
        <v>316</v>
      </c>
      <c r="B17" s="221">
        <v>1</v>
      </c>
      <c r="C17" s="221"/>
      <c r="D17" s="222" t="s">
        <v>438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127">
        <f>SUM(B17:C21)</f>
        <v>9</v>
      </c>
    </row>
    <row r="23" spans="1:6" x14ac:dyDescent="0.3">
      <c r="A23" s="298" t="s">
        <v>342</v>
      </c>
      <c r="B23" s="299"/>
      <c r="C23" s="300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66" x14ac:dyDescent="0.3">
      <c r="A28" s="41" t="s">
        <v>327</v>
      </c>
      <c r="B28" s="221">
        <v>2</v>
      </c>
      <c r="C28" s="221"/>
      <c r="D28" s="222" t="s">
        <v>427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125">
        <f>SUM(B26:C31)</f>
        <v>12</v>
      </c>
    </row>
    <row r="33" spans="1:6" x14ac:dyDescent="0.3">
      <c r="A33" s="298" t="s">
        <v>342</v>
      </c>
      <c r="B33" s="299"/>
      <c r="C33" s="300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125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ht="33" x14ac:dyDescent="0.3">
      <c r="A45" s="41" t="s">
        <v>317</v>
      </c>
      <c r="B45" s="221">
        <v>1</v>
      </c>
      <c r="C45" s="221"/>
      <c r="D45" s="257" t="s">
        <v>451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8" t="s">
        <v>38</v>
      </c>
      <c r="B51" s="299"/>
      <c r="C51" s="300"/>
      <c r="D51" s="125">
        <f>SUM(B45:C50)</f>
        <v>11</v>
      </c>
    </row>
    <row r="52" spans="1:6" x14ac:dyDescent="0.3">
      <c r="A52" s="298" t="s">
        <v>342</v>
      </c>
      <c r="B52" s="299"/>
      <c r="C52" s="300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434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125">
        <f>SUM(B55:C61)</f>
        <v>14</v>
      </c>
    </row>
    <row r="63" spans="1:6" x14ac:dyDescent="0.3">
      <c r="A63" s="298" t="s">
        <v>342</v>
      </c>
      <c r="B63" s="299"/>
      <c r="C63" s="300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33" x14ac:dyDescent="0.4">
      <c r="A66" s="41" t="s">
        <v>318</v>
      </c>
      <c r="B66" s="227">
        <v>1</v>
      </c>
      <c r="C66" s="228"/>
      <c r="D66" s="257" t="s">
        <v>443</v>
      </c>
      <c r="E66" s="257"/>
      <c r="F66" s="221"/>
    </row>
    <row r="67" spans="1:6" ht="49.5" x14ac:dyDescent="0.4">
      <c r="A67" s="41" t="s">
        <v>319</v>
      </c>
      <c r="B67" s="227">
        <v>0</v>
      </c>
      <c r="C67" s="228"/>
      <c r="D67" s="257" t="s">
        <v>422</v>
      </c>
      <c r="E67" s="257" t="s">
        <v>423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">
      <c r="A74" s="265" t="s">
        <v>215</v>
      </c>
      <c r="B74" s="227">
        <v>2</v>
      </c>
      <c r="C74" s="266" t="str">
        <f>IF(B74=0, -5, "0")</f>
        <v>0</v>
      </c>
      <c r="D74" s="267" t="s">
        <v>424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115.5" x14ac:dyDescent="0.3">
      <c r="A77" s="49" t="s">
        <v>263</v>
      </c>
      <c r="B77" s="227">
        <v>1</v>
      </c>
      <c r="C77" s="233"/>
      <c r="D77" s="257" t="s">
        <v>445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1</v>
      </c>
      <c r="C79" s="248" t="str">
        <f>IF(B79=0, -5, "0")</f>
        <v>0</v>
      </c>
      <c r="D79" s="258" t="s">
        <v>447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449</v>
      </c>
      <c r="E82" s="235"/>
      <c r="F82" s="221"/>
    </row>
    <row r="83" spans="1:6" x14ac:dyDescent="0.3">
      <c r="A83" s="298" t="s">
        <v>38</v>
      </c>
      <c r="B83" s="299"/>
      <c r="C83" s="300"/>
      <c r="D83" s="125">
        <f>SUM(B66:C82)</f>
        <v>24</v>
      </c>
    </row>
    <row r="84" spans="1:6" x14ac:dyDescent="0.3">
      <c r="A84" s="298" t="s">
        <v>342</v>
      </c>
      <c r="B84" s="299"/>
      <c r="C84" s="300"/>
      <c r="D84" s="65">
        <f>D83/(COUNT(B66:C82)*2)</f>
        <v>0.8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57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125">
        <f>SUM(B87:C100)</f>
        <v>0</v>
      </c>
    </row>
    <row r="102" spans="1:6" x14ac:dyDescent="0.3">
      <c r="A102" s="298" t="s">
        <v>342</v>
      </c>
      <c r="B102" s="299"/>
      <c r="C102" s="300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125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7"/>
      <c r="E125" s="257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298" t="s">
        <v>38</v>
      </c>
      <c r="B132" s="299"/>
      <c r="C132" s="300"/>
      <c r="D132" s="125">
        <f>SUM(B121:C131)</f>
        <v>0</v>
      </c>
    </row>
    <row r="133" spans="1:6" x14ac:dyDescent="0.3">
      <c r="A133" s="298" t="s">
        <v>342</v>
      </c>
      <c r="B133" s="299"/>
      <c r="C133" s="300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298" t="s">
        <v>38</v>
      </c>
      <c r="B148" s="299"/>
      <c r="C148" s="300"/>
      <c r="D148" s="125">
        <f>SUM(B136:C147)</f>
        <v>0</v>
      </c>
    </row>
    <row r="149" spans="1:6" x14ac:dyDescent="0.3">
      <c r="A149" s="298" t="s">
        <v>342</v>
      </c>
      <c r="B149" s="299"/>
      <c r="C149" s="300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436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188">
        <f>SUM(B152:C159)</f>
        <v>15</v>
      </c>
    </row>
    <row r="161" spans="1:6" x14ac:dyDescent="0.3">
      <c r="A161" s="298" t="s">
        <v>342</v>
      </c>
      <c r="B161" s="299"/>
      <c r="C161" s="300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444</v>
      </c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8" t="s">
        <v>38</v>
      </c>
      <c r="B168" s="299"/>
      <c r="C168" s="300"/>
      <c r="D168" s="125">
        <f>SUM(B164:C167)</f>
        <v>7</v>
      </c>
    </row>
    <row r="169" spans="1:6" x14ac:dyDescent="0.3">
      <c r="A169" s="298" t="s">
        <v>342</v>
      </c>
      <c r="B169" s="299"/>
      <c r="C169" s="300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ht="82.5" x14ac:dyDescent="0.3">
      <c r="A172" s="48" t="s">
        <v>202</v>
      </c>
      <c r="B172" s="221">
        <v>1</v>
      </c>
      <c r="C172" s="221"/>
      <c r="D172" s="257" t="s">
        <v>437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125">
        <f>SUM(B172:C175)</f>
        <v>7</v>
      </c>
    </row>
    <row r="177" spans="1:6" x14ac:dyDescent="0.3">
      <c r="A177" s="298" t="s">
        <v>342</v>
      </c>
      <c r="B177" s="299"/>
      <c r="C177" s="300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ht="33" x14ac:dyDescent="0.3">
      <c r="A180" s="87" t="s">
        <v>364</v>
      </c>
      <c r="B180" s="221">
        <v>0</v>
      </c>
      <c r="C180" s="221"/>
      <c r="D180" s="257" t="s">
        <v>413</v>
      </c>
      <c r="E180" s="222" t="s">
        <v>414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125">
        <f>SUM(B180:C184)</f>
        <v>8</v>
      </c>
    </row>
    <row r="186" spans="1:6" x14ac:dyDescent="0.3">
      <c r="A186" s="298" t="s">
        <v>342</v>
      </c>
      <c r="B186" s="299"/>
      <c r="C186" s="300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57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6</v>
      </c>
    </row>
    <row r="194" spans="1:4" x14ac:dyDescent="0.3">
      <c r="A194" s="298" t="s">
        <v>342</v>
      </c>
      <c r="B194" s="299"/>
      <c r="C194" s="300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68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0.89682539682539686</v>
      </c>
    </row>
  </sheetData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tabSelected="1" view="pageBreakPreview" topLeftCell="A2" zoomScaleNormal="100" zoomScaleSheetLayoutView="100" workbookViewId="0">
      <selection activeCell="B49" sqref="B4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216"/>
      <c r="H8" s="216"/>
      <c r="I8" s="213"/>
    </row>
    <row r="9" spans="1:9" ht="24" x14ac:dyDescent="0.45">
      <c r="A9" s="38" t="s">
        <v>44</v>
      </c>
      <c r="B9" s="289" t="s">
        <v>455</v>
      </c>
      <c r="C9" s="289"/>
      <c r="D9" s="289"/>
      <c r="E9" s="289"/>
      <c r="F9" s="289"/>
      <c r="G9" s="216"/>
      <c r="H9" s="216"/>
      <c r="I9" s="213"/>
    </row>
    <row r="10" spans="1:9" ht="24" x14ac:dyDescent="0.45">
      <c r="A10" s="39" t="s">
        <v>46</v>
      </c>
      <c r="B10" s="290" t="s">
        <v>419</v>
      </c>
      <c r="C10" s="290"/>
      <c r="D10" s="290"/>
      <c r="E10" s="290"/>
      <c r="F10" s="290"/>
      <c r="G10" s="216"/>
      <c r="H10" s="216"/>
      <c r="I10" s="213"/>
    </row>
    <row r="11" spans="1:9" ht="24" x14ac:dyDescent="0.45">
      <c r="A11" s="38" t="s">
        <v>45</v>
      </c>
      <c r="B11" s="285">
        <v>42888</v>
      </c>
      <c r="C11" s="285"/>
      <c r="D11" s="285"/>
      <c r="E11" s="285"/>
      <c r="F11" s="285"/>
      <c r="G11" s="216"/>
      <c r="H11" s="216"/>
      <c r="I11" s="213"/>
    </row>
    <row r="12" spans="1:9" ht="24" x14ac:dyDescent="0.45">
      <c r="A12" s="38" t="s">
        <v>276</v>
      </c>
      <c r="B12" s="291">
        <f>D505</f>
        <v>0.85869565217391308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42888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2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42888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 t="s">
        <v>470</v>
      </c>
      <c r="E47" s="129" t="s">
        <v>471</v>
      </c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ht="45" x14ac:dyDescent="0.25">
      <c r="A49" s="33" t="s">
        <v>28</v>
      </c>
      <c r="B49" s="170" t="s">
        <v>34</v>
      </c>
      <c r="C49" s="170"/>
      <c r="D49" s="156" t="s">
        <v>489</v>
      </c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31.5" x14ac:dyDescent="0.35">
      <c r="A51" s="76" t="s">
        <v>7</v>
      </c>
      <c r="B51" s="170">
        <v>0</v>
      </c>
      <c r="C51" s="217">
        <f>IF(B51=0, -5, "0")</f>
        <v>-5</v>
      </c>
      <c r="D51" s="157" t="s">
        <v>472</v>
      </c>
      <c r="E51" s="129" t="s">
        <v>473</v>
      </c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3</v>
      </c>
    </row>
    <row r="55" spans="1:6" x14ac:dyDescent="0.25">
      <c r="A55" s="19" t="s">
        <v>37</v>
      </c>
      <c r="B55" s="20"/>
      <c r="C55" s="21"/>
      <c r="D55" s="63">
        <f>D54/(COUNT(B46:C53)*2)</f>
        <v>0.21428571428571427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29" t="s">
        <v>461</v>
      </c>
      <c r="E60" s="147"/>
      <c r="F60" s="147"/>
    </row>
    <row r="61" spans="1:6" ht="30" x14ac:dyDescent="0.25">
      <c r="A61" s="24" t="s">
        <v>123</v>
      </c>
      <c r="B61" s="170">
        <v>1</v>
      </c>
      <c r="C61" s="170"/>
      <c r="D61" s="143" t="s">
        <v>468</v>
      </c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ht="30" x14ac:dyDescent="0.25">
      <c r="A67" s="169" t="s">
        <v>187</v>
      </c>
      <c r="B67" s="170">
        <v>1</v>
      </c>
      <c r="C67" s="170"/>
      <c r="D67" s="157" t="s">
        <v>462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45" x14ac:dyDescent="0.25">
      <c r="A70" s="107" t="s">
        <v>171</v>
      </c>
      <c r="B70" s="170">
        <v>1</v>
      </c>
      <c r="C70" s="218" t="str">
        <f>IF(B70=0, -5, "0")</f>
        <v>0</v>
      </c>
      <c r="D70" s="152" t="s">
        <v>456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45" x14ac:dyDescent="0.25">
      <c r="A74" s="169" t="s">
        <v>188</v>
      </c>
      <c r="B74" s="170">
        <v>0</v>
      </c>
      <c r="C74" s="171"/>
      <c r="D74" s="163" t="s">
        <v>483</v>
      </c>
      <c r="E74" s="152" t="s">
        <v>484</v>
      </c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3">
        <f>D81/(COUNT(B58:C80)*2)</f>
        <v>0.84210526315789469</v>
      </c>
    </row>
    <row r="83" spans="1:6" x14ac:dyDescent="0.25">
      <c r="A83" s="9"/>
      <c r="B83" s="6"/>
      <c r="C83" s="7"/>
      <c r="D83" s="6"/>
    </row>
    <row r="84" spans="1:6" ht="18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0</v>
      </c>
      <c r="C86" s="170"/>
      <c r="D86" s="156" t="s">
        <v>464</v>
      </c>
      <c r="E86" s="129" t="s">
        <v>416</v>
      </c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1</v>
      </c>
      <c r="C90" s="170"/>
      <c r="D90" s="156" t="s">
        <v>465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1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0.69696969696969702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42888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42888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42888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42888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42888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ht="30" x14ac:dyDescent="0.25">
      <c r="A307" s="169" t="s">
        <v>373</v>
      </c>
      <c r="B307" s="171">
        <v>0</v>
      </c>
      <c r="C307" s="170"/>
      <c r="D307" s="129" t="s">
        <v>477</v>
      </c>
      <c r="E307" s="129" t="s">
        <v>416</v>
      </c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2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42888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x14ac:dyDescent="0.25">
      <c r="A340" s="169" t="s">
        <v>110</v>
      </c>
      <c r="B340" s="170">
        <v>1</v>
      </c>
      <c r="C340" s="170"/>
      <c r="D340" s="168" t="s">
        <v>469</v>
      </c>
      <c r="E340" s="147"/>
      <c r="F340" s="147"/>
    </row>
    <row r="341" spans="1:6" ht="60" x14ac:dyDescent="0.35">
      <c r="A341" s="76" t="s">
        <v>7</v>
      </c>
      <c r="B341" s="170">
        <v>0</v>
      </c>
      <c r="C341" s="217">
        <f>IF(B341=0, -5, "0")</f>
        <v>-5</v>
      </c>
      <c r="D341" s="129" t="s">
        <v>480</v>
      </c>
      <c r="E341" s="129" t="s">
        <v>478</v>
      </c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2</v>
      </c>
    </row>
    <row r="347" spans="1:6" x14ac:dyDescent="0.25">
      <c r="A347" s="19" t="s">
        <v>37</v>
      </c>
      <c r="B347" s="20"/>
      <c r="C347" s="21"/>
      <c r="D347" s="63">
        <f>D346/(COUNT(B340:C344)*2)</f>
        <v>0.16666666666666666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0.66666666666666663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42888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60" x14ac:dyDescent="0.35">
      <c r="A369" s="76" t="s">
        <v>59</v>
      </c>
      <c r="B369" s="171">
        <v>0</v>
      </c>
      <c r="C369" s="217">
        <f>IF(B369=0, -5, "0")</f>
        <v>-5</v>
      </c>
      <c r="D369" s="129" t="s">
        <v>479</v>
      </c>
      <c r="E369" s="129" t="s">
        <v>478</v>
      </c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0" t="s">
        <v>124</v>
      </c>
      <c r="B382" s="281"/>
      <c r="C382" s="281"/>
      <c r="D382" s="281"/>
      <c r="E382" s="281"/>
      <c r="F382" s="281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45" x14ac:dyDescent="0.25">
      <c r="A398" s="109" t="s">
        <v>287</v>
      </c>
      <c r="B398" s="171">
        <v>2</v>
      </c>
      <c r="C398" s="154"/>
      <c r="D398" s="261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42888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2" t="s">
        <v>374</v>
      </c>
      <c r="B435" s="282"/>
      <c r="C435" s="282"/>
      <c r="D435" s="282"/>
      <c r="E435" s="282"/>
      <c r="F435" s="282"/>
    </row>
    <row r="436" spans="1:7" x14ac:dyDescent="0.25">
      <c r="A436" s="195">
        <f>+B11</f>
        <v>42888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256" t="s">
        <v>487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457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2" t="s">
        <v>152</v>
      </c>
      <c r="B494" s="282"/>
      <c r="C494" s="282"/>
      <c r="D494" s="282"/>
      <c r="E494" s="282"/>
      <c r="F494" s="28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0.72727272727272729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0.85869565217391308</v>
      </c>
    </row>
  </sheetData>
  <sheetProtection algorithmName="SHA-512" hashValue="UxCK+M36ozCT/dvW25sE8PxEmJFoedZtNZ68qGlU2H9SxQCbkDr29BK7AtTECqb0VCL3D/umiIoW1iCRusHYHA==" saltValue="mrr8toVy6FBP+ltVdw9g0w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6" zoomScale="80" zoomScaleNormal="80" workbookViewId="0">
      <selection activeCell="D181" sqref="D18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" x14ac:dyDescent="0.45">
      <c r="A8" s="38" t="s">
        <v>44</v>
      </c>
      <c r="B8" s="311" t="str">
        <f>'A2 Exploitation'!B9:F9</f>
        <v>Mme Sameh SLAIMI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 t="str">
        <f>'A2 Exploitation'!B10:F10</f>
        <v>Directeur magasin Mr. Chawki REZGUI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'A2 Exploitation'!B11:F11</f>
        <v>42888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01">
        <f>D198</f>
        <v>0.85245901639344257</v>
      </c>
      <c r="C11" s="301"/>
      <c r="D11" s="301"/>
      <c r="E11" s="301"/>
      <c r="F11" s="301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215">
        <f>SUM(B17:C21)</f>
        <v>10</v>
      </c>
    </row>
    <row r="23" spans="1:6" x14ac:dyDescent="0.3">
      <c r="A23" s="298" t="s">
        <v>342</v>
      </c>
      <c r="B23" s="299"/>
      <c r="C23" s="300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66" x14ac:dyDescent="0.35">
      <c r="A26" s="76" t="s">
        <v>107</v>
      </c>
      <c r="B26" s="221">
        <v>0</v>
      </c>
      <c r="C26" s="248">
        <f>IF(B26=0, -5, "0")</f>
        <v>-5</v>
      </c>
      <c r="D26" s="257" t="s">
        <v>474</v>
      </c>
      <c r="E26" s="222" t="s">
        <v>475</v>
      </c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5</v>
      </c>
    </row>
    <row r="33" spans="1:6" x14ac:dyDescent="0.3">
      <c r="A33" s="298" t="s">
        <v>342</v>
      </c>
      <c r="B33" s="299"/>
      <c r="C33" s="300"/>
      <c r="D33" s="65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458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12</v>
      </c>
    </row>
    <row r="52" spans="1:6" x14ac:dyDescent="0.3">
      <c r="A52" s="298" t="s">
        <v>342</v>
      </c>
      <c r="B52" s="299"/>
      <c r="C52" s="300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57" t="s">
        <v>476</v>
      </c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13</v>
      </c>
    </row>
    <row r="63" spans="1:6" x14ac:dyDescent="0.3">
      <c r="A63" s="298" t="s">
        <v>342</v>
      </c>
      <c r="B63" s="299"/>
      <c r="C63" s="300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5">
      <c r="A74" s="89" t="s">
        <v>215</v>
      </c>
      <c r="B74" s="227">
        <v>2</v>
      </c>
      <c r="C74" s="248" t="str">
        <f>IF(B74=0, -5, "0")</f>
        <v>0</v>
      </c>
      <c r="D74" s="257" t="s">
        <v>459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85.5" customHeight="1" x14ac:dyDescent="0.3">
      <c r="A78" s="41" t="s">
        <v>198</v>
      </c>
      <c r="B78" s="227">
        <v>0</v>
      </c>
      <c r="C78" s="221"/>
      <c r="D78" s="257" t="s">
        <v>482</v>
      </c>
      <c r="E78" s="257" t="s">
        <v>467</v>
      </c>
      <c r="F78" s="221"/>
    </row>
    <row r="79" spans="1:6" ht="99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460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3" x14ac:dyDescent="0.35">
      <c r="A81" s="88" t="s">
        <v>344</v>
      </c>
      <c r="B81" s="227">
        <v>2</v>
      </c>
      <c r="C81" s="248" t="str">
        <f>IF(B81=0, -5, "0")</f>
        <v>0</v>
      </c>
      <c r="D81" s="259" t="s">
        <v>485</v>
      </c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9" t="s">
        <v>466</v>
      </c>
      <c r="E82" s="235" t="s">
        <v>486</v>
      </c>
      <c r="F82" s="221"/>
    </row>
    <row r="83" spans="1:6" x14ac:dyDescent="0.3">
      <c r="A83" s="298" t="s">
        <v>38</v>
      </c>
      <c r="B83" s="299"/>
      <c r="C83" s="300"/>
      <c r="D83" s="214">
        <f>SUM(B66:C82)</f>
        <v>22</v>
      </c>
    </row>
    <row r="84" spans="1:6" x14ac:dyDescent="0.3">
      <c r="A84" s="298" t="s">
        <v>342</v>
      </c>
      <c r="B84" s="299"/>
      <c r="C84" s="300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" x14ac:dyDescent="0.35">
      <c r="A155" s="76" t="s">
        <v>354</v>
      </c>
      <c r="B155" s="221">
        <v>1</v>
      </c>
      <c r="C155" s="248" t="str">
        <f>IF(B155=0, -5, "0")</f>
        <v>0</v>
      </c>
      <c r="D155" s="257" t="s">
        <v>481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215">
        <f>SUM(B152:C159)</f>
        <v>15</v>
      </c>
    </row>
    <row r="161" spans="1:6" x14ac:dyDescent="0.3">
      <c r="A161" s="298" t="s">
        <v>342</v>
      </c>
      <c r="B161" s="299"/>
      <c r="C161" s="300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57" t="s">
        <v>444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7</v>
      </c>
    </row>
    <row r="169" spans="1:6" x14ac:dyDescent="0.3">
      <c r="A169" s="298" t="s">
        <v>342</v>
      </c>
      <c r="B169" s="299"/>
      <c r="C169" s="300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ht="33" x14ac:dyDescent="0.3">
      <c r="A172" s="48" t="s">
        <v>202</v>
      </c>
      <c r="B172" s="221">
        <v>1</v>
      </c>
      <c r="C172" s="221"/>
      <c r="D172" s="257" t="s">
        <v>463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7</v>
      </c>
    </row>
    <row r="177" spans="1:6" x14ac:dyDescent="0.3">
      <c r="A177" s="298" t="s">
        <v>342</v>
      </c>
      <c r="B177" s="299"/>
      <c r="C177" s="300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x14ac:dyDescent="0.3">
      <c r="A180" s="87" t="s">
        <v>364</v>
      </c>
      <c r="B180" s="221">
        <v>1</v>
      </c>
      <c r="C180" s="221"/>
      <c r="D180" s="222" t="s">
        <v>488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9</v>
      </c>
    </row>
    <row r="186" spans="1:6" x14ac:dyDescent="0.3">
      <c r="A186" s="298" t="s">
        <v>342</v>
      </c>
      <c r="B186" s="299"/>
      <c r="C186" s="300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4</v>
      </c>
    </row>
    <row r="194" spans="1:4" x14ac:dyDescent="0.3">
      <c r="A194" s="298" t="s">
        <v>342</v>
      </c>
      <c r="B194" s="299"/>
      <c r="C194" s="300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0.85245901639344257</v>
      </c>
    </row>
  </sheetData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90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216"/>
      <c r="H8" s="216"/>
      <c r="I8" s="213"/>
    </row>
    <row r="9" spans="1:9" ht="24" x14ac:dyDescent="0.4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" x14ac:dyDescent="0.4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" x14ac:dyDescent="0.4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" x14ac:dyDescent="0.4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9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0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1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0" t="s">
        <v>124</v>
      </c>
      <c r="B382" s="281"/>
      <c r="C382" s="281"/>
      <c r="D382" s="281"/>
      <c r="E382" s="281"/>
      <c r="F382" s="28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2" t="s">
        <v>374</v>
      </c>
      <c r="B435" s="282"/>
      <c r="C435" s="282"/>
      <c r="D435" s="282"/>
      <c r="E435" s="282"/>
      <c r="F435" s="28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9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1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2" t="s">
        <v>152</v>
      </c>
      <c r="B494" s="282"/>
      <c r="C494" s="282"/>
      <c r="D494" s="282"/>
      <c r="E494" s="282"/>
      <c r="F494" s="28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DCBLjh/fLaQPSG9ozDGFC/Ofwk0tbUVbTyh46Dun6QP60gVaJ75PsfSZ2auVrp1Crjo220kSMrLE65N6vpDLFQ==" saltValue="cqkeeSLeUwWE+Uk3DEVSxg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" x14ac:dyDescent="0.45">
      <c r="A8" s="38" t="s">
        <v>44</v>
      </c>
      <c r="B8" s="311">
        <f>'A3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'A3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'A3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01">
        <f>D198</f>
        <v>0</v>
      </c>
      <c r="C11" s="301"/>
      <c r="D11" s="301"/>
      <c r="E11" s="301"/>
      <c r="F11" s="301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7" x14ac:dyDescent="0.3">
      <c r="A33" s="298" t="s">
        <v>342</v>
      </c>
      <c r="B33" s="299"/>
      <c r="C33" s="300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7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3" t="s">
        <v>21</v>
      </c>
      <c r="B44" s="314"/>
      <c r="C44" s="314"/>
      <c r="D44" s="314"/>
      <c r="E44" s="314"/>
      <c r="F44" s="314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3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86"/>
      <c r="E1" s="286"/>
      <c r="F1" s="286"/>
      <c r="G1" s="286"/>
      <c r="H1" s="286"/>
      <c r="I1" s="286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87" t="s">
        <v>201</v>
      </c>
      <c r="B7" s="287"/>
      <c r="C7" s="287"/>
      <c r="D7" s="287"/>
      <c r="E7" s="287"/>
      <c r="F7" s="287"/>
      <c r="G7" s="213"/>
      <c r="H7" s="213"/>
      <c r="I7" s="213"/>
    </row>
    <row r="8" spans="1:9" ht="29.25" x14ac:dyDescent="0.45">
      <c r="A8" s="288" t="str">
        <f>'Page de garde'!D18</f>
        <v>Manouba</v>
      </c>
      <c r="B8" s="288"/>
      <c r="C8" s="288"/>
      <c r="D8" s="288"/>
      <c r="E8" s="288"/>
      <c r="F8" s="288"/>
      <c r="G8" s="216"/>
      <c r="H8" s="216"/>
      <c r="I8" s="213"/>
    </row>
    <row r="9" spans="1:9" ht="24" x14ac:dyDescent="0.45">
      <c r="A9" s="38" t="s">
        <v>44</v>
      </c>
      <c r="B9" s="289"/>
      <c r="C9" s="289"/>
      <c r="D9" s="289"/>
      <c r="E9" s="289"/>
      <c r="F9" s="289"/>
      <c r="G9" s="216"/>
      <c r="H9" s="216"/>
      <c r="I9" s="213"/>
    </row>
    <row r="10" spans="1:9" ht="24" x14ac:dyDescent="0.45">
      <c r="A10" s="39" t="s">
        <v>46</v>
      </c>
      <c r="B10" s="290"/>
      <c r="C10" s="290"/>
      <c r="D10" s="290"/>
      <c r="E10" s="290"/>
      <c r="F10" s="290"/>
      <c r="G10" s="216"/>
      <c r="H10" s="216"/>
      <c r="I10" s="213"/>
    </row>
    <row r="11" spans="1:9" ht="24" x14ac:dyDescent="0.45">
      <c r="A11" s="38" t="s">
        <v>45</v>
      </c>
      <c r="B11" s="285"/>
      <c r="C11" s="285"/>
      <c r="D11" s="285"/>
      <c r="E11" s="285"/>
      <c r="F11" s="285"/>
      <c r="G11" s="216"/>
      <c r="H11" s="216"/>
      <c r="I11" s="213"/>
    </row>
    <row r="12" spans="1:9" ht="24" x14ac:dyDescent="0.45">
      <c r="A12" s="38" t="s">
        <v>276</v>
      </c>
      <c r="B12" s="291">
        <f>D505</f>
        <v>0</v>
      </c>
      <c r="C12" s="291"/>
      <c r="D12" s="291"/>
      <c r="E12" s="291"/>
      <c r="F12" s="291"/>
      <c r="G12" s="216"/>
      <c r="H12" s="216"/>
      <c r="I12" s="213"/>
    </row>
    <row r="13" spans="1:9" ht="22.5" x14ac:dyDescent="0.45">
      <c r="A13" s="35"/>
      <c r="B13" s="36"/>
      <c r="C13" s="36"/>
      <c r="D13" s="292"/>
      <c r="E13" s="292"/>
      <c r="F13" s="292"/>
      <c r="G13" s="292"/>
      <c r="H13" s="292"/>
      <c r="I13" s="3"/>
    </row>
    <row r="14" spans="1:9" ht="16.5" customHeight="1" x14ac:dyDescent="0.3">
      <c r="A14" s="293" t="s">
        <v>32</v>
      </c>
      <c r="B14" s="294" t="s">
        <v>33</v>
      </c>
      <c r="C14" s="294"/>
      <c r="D14" s="294" t="s">
        <v>48</v>
      </c>
      <c r="E14" s="295" t="s">
        <v>358</v>
      </c>
      <c r="F14" s="294" t="s">
        <v>214</v>
      </c>
      <c r="G14" s="36"/>
      <c r="H14" s="36"/>
    </row>
    <row r="15" spans="1:9" ht="16.5" customHeight="1" x14ac:dyDescent="0.3">
      <c r="A15" s="293"/>
      <c r="B15" s="77" t="s">
        <v>36</v>
      </c>
      <c r="C15" s="77" t="s">
        <v>35</v>
      </c>
      <c r="D15" s="294"/>
      <c r="E15" s="295"/>
      <c r="F15" s="294"/>
      <c r="G15" s="36"/>
      <c r="H15" s="36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6" t="s">
        <v>1</v>
      </c>
      <c r="B18" s="297"/>
      <c r="C18" s="297"/>
      <c r="D18" s="297"/>
      <c r="E18" s="297"/>
      <c r="F18" s="297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0" t="s">
        <v>18</v>
      </c>
      <c r="B26" s="281"/>
      <c r="C26" s="281"/>
      <c r="D26" s="281"/>
      <c r="E26" s="281"/>
      <c r="F26" s="281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2" t="s">
        <v>137</v>
      </c>
      <c r="B43" s="282"/>
      <c r="C43" s="282"/>
      <c r="D43" s="282"/>
      <c r="E43" s="282"/>
      <c r="F43" s="282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0" t="s">
        <v>65</v>
      </c>
      <c r="B57" s="281"/>
      <c r="C57" s="281"/>
      <c r="D57" s="281"/>
      <c r="E57" s="281"/>
      <c r="F57" s="281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0" t="s">
        <v>25</v>
      </c>
      <c r="B84" s="281"/>
      <c r="C84" s="281"/>
      <c r="D84" s="281"/>
      <c r="E84" s="281"/>
      <c r="F84" s="281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2" t="s">
        <v>129</v>
      </c>
      <c r="B99" s="282"/>
      <c r="C99" s="282"/>
      <c r="D99" s="282"/>
      <c r="E99" s="282"/>
      <c r="F99" s="282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0" t="s">
        <v>133</v>
      </c>
      <c r="B113" s="281"/>
      <c r="C113" s="281"/>
      <c r="D113" s="281"/>
      <c r="E113" s="281"/>
      <c r="F113" s="281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0" t="s">
        <v>73</v>
      </c>
      <c r="B137" s="281"/>
      <c r="C137" s="281"/>
      <c r="D137" s="281"/>
      <c r="E137" s="281"/>
      <c r="F137" s="281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2" t="s">
        <v>130</v>
      </c>
      <c r="B152" s="282"/>
      <c r="C152" s="282"/>
      <c r="D152" s="282"/>
      <c r="E152" s="282"/>
      <c r="F152" s="282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0" t="s">
        <v>134</v>
      </c>
      <c r="B166" s="281"/>
      <c r="C166" s="281"/>
      <c r="D166" s="281"/>
      <c r="E166" s="281"/>
      <c r="F166" s="281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2" t="s">
        <v>167</v>
      </c>
      <c r="B192" s="282"/>
      <c r="C192" s="282"/>
      <c r="D192" s="282"/>
      <c r="E192" s="282"/>
      <c r="F192" s="282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0" t="s">
        <v>158</v>
      </c>
      <c r="B194" s="281"/>
      <c r="C194" s="281"/>
      <c r="D194" s="281"/>
      <c r="E194" s="281"/>
      <c r="F194" s="281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0" t="s">
        <v>76</v>
      </c>
      <c r="B209" s="281"/>
      <c r="C209" s="281"/>
      <c r="D209" s="281"/>
      <c r="E209" s="281"/>
      <c r="F209" s="281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0" t="s">
        <v>191</v>
      </c>
      <c r="B232" s="281"/>
      <c r="C232" s="281"/>
      <c r="D232" s="281"/>
      <c r="E232" s="281"/>
      <c r="F232" s="281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269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2" t="s">
        <v>78</v>
      </c>
      <c r="B248" s="282"/>
      <c r="C248" s="282"/>
      <c r="D248" s="282"/>
      <c r="E248" s="282"/>
      <c r="F248" s="282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0" t="s">
        <v>79</v>
      </c>
      <c r="B250" s="281"/>
      <c r="C250" s="281"/>
      <c r="D250" s="281"/>
      <c r="E250" s="281"/>
      <c r="F250" s="281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0" t="s">
        <v>81</v>
      </c>
      <c r="B266" s="281"/>
      <c r="C266" s="281"/>
      <c r="D266" s="281"/>
      <c r="E266" s="281"/>
      <c r="F266" s="281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270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2" t="s">
        <v>4</v>
      </c>
      <c r="B291" s="282"/>
      <c r="C291" s="282"/>
      <c r="D291" s="282"/>
      <c r="E291" s="282"/>
      <c r="F291" s="282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0" t="s">
        <v>19</v>
      </c>
      <c r="B293" s="281"/>
      <c r="C293" s="281"/>
      <c r="D293" s="281"/>
      <c r="E293" s="281"/>
      <c r="F293" s="281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0" t="s">
        <v>122</v>
      </c>
      <c r="B305" s="281"/>
      <c r="C305" s="281"/>
      <c r="D305" s="281"/>
      <c r="E305" s="281"/>
      <c r="F305" s="281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2" t="s">
        <v>21</v>
      </c>
      <c r="B324" s="282"/>
      <c r="C324" s="282"/>
      <c r="D324" s="282"/>
      <c r="E324" s="282"/>
      <c r="F324" s="282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0" t="s">
        <v>12</v>
      </c>
      <c r="B326" s="281"/>
      <c r="C326" s="281"/>
      <c r="D326" s="281"/>
      <c r="E326" s="281"/>
      <c r="F326" s="281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0" t="s">
        <v>25</v>
      </c>
      <c r="B339" s="281"/>
      <c r="C339" s="281"/>
      <c r="D339" s="281"/>
      <c r="E339" s="281"/>
      <c r="F339" s="281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271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2" t="s">
        <v>8</v>
      </c>
      <c r="B352" s="282"/>
      <c r="C352" s="282"/>
      <c r="D352" s="282"/>
      <c r="E352" s="282"/>
      <c r="F352" s="282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0" t="s">
        <v>25</v>
      </c>
      <c r="B366" s="281"/>
      <c r="C366" s="281"/>
      <c r="D366" s="281"/>
      <c r="E366" s="281"/>
      <c r="F366" s="281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0" t="s">
        <v>124</v>
      </c>
      <c r="B382" s="281"/>
      <c r="C382" s="281"/>
      <c r="D382" s="281"/>
      <c r="E382" s="281"/>
      <c r="F382" s="281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0" t="s">
        <v>29</v>
      </c>
      <c r="B391" s="281"/>
      <c r="C391" s="281"/>
      <c r="D391" s="281"/>
      <c r="E391" s="281"/>
      <c r="F391" s="281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2" t="s">
        <v>125</v>
      </c>
      <c r="B405" s="282"/>
      <c r="C405" s="282"/>
      <c r="D405" s="282"/>
      <c r="E405" s="282"/>
      <c r="F405" s="282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2" t="s">
        <v>374</v>
      </c>
      <c r="B435" s="282"/>
      <c r="C435" s="282"/>
      <c r="D435" s="282"/>
      <c r="E435" s="282"/>
      <c r="F435" s="282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0" t="s">
        <v>375</v>
      </c>
      <c r="B437" s="281"/>
      <c r="C437" s="281"/>
      <c r="D437" s="281"/>
      <c r="E437" s="281"/>
      <c r="F437" s="281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0" t="s">
        <v>31</v>
      </c>
      <c r="B444" s="281"/>
      <c r="C444" s="281"/>
      <c r="D444" s="281"/>
      <c r="E444" s="281"/>
      <c r="F444" s="281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2" t="s">
        <v>180</v>
      </c>
      <c r="B454" s="282"/>
      <c r="C454" s="282"/>
      <c r="D454" s="282"/>
      <c r="E454" s="282"/>
      <c r="F454" s="282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269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2" t="s">
        <v>87</v>
      </c>
      <c r="B464" s="282"/>
      <c r="C464" s="282"/>
      <c r="D464" s="282"/>
      <c r="E464" s="282"/>
      <c r="F464" s="282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271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2" t="s">
        <v>151</v>
      </c>
      <c r="B473" s="282"/>
      <c r="C473" s="282"/>
      <c r="D473" s="282"/>
      <c r="E473" s="282"/>
      <c r="F473" s="282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2" t="s">
        <v>152</v>
      </c>
      <c r="B494" s="282"/>
      <c r="C494" s="282"/>
      <c r="D494" s="282"/>
      <c r="E494" s="282"/>
      <c r="F494" s="282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RJeNT/XwWtxCtH31zipZ3RiBSSRSBpi/hODAZGr3h+2UGx1s+f8MJbSNpTx0BYRnxz2rrlt/Je4Qm0T5CNyWSA==" saltValue="nY2AtQMRLJiy/EROvZgfEQ==" spinCount="100000" sheet="1" objects="1" scenarios="1" formatCells="0" formatColumns="0" formatRow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87" t="s">
        <v>52</v>
      </c>
      <c r="B6" s="287"/>
      <c r="C6" s="287"/>
      <c r="D6" s="287"/>
      <c r="E6" s="287"/>
      <c r="F6" s="287"/>
      <c r="G6" s="216"/>
      <c r="H6" s="216"/>
      <c r="I6" s="216"/>
    </row>
    <row r="7" spans="1:9" s="36" customFormat="1" ht="21.75" customHeight="1" x14ac:dyDescent="0.45">
      <c r="A7" s="288" t="str">
        <f>'A1 Exploitation'!A8:F8</f>
        <v>Manouba</v>
      </c>
      <c r="B7" s="288"/>
      <c r="C7" s="288"/>
      <c r="D7" s="288"/>
      <c r="E7" s="288"/>
      <c r="F7" s="288"/>
      <c r="G7" s="216"/>
      <c r="H7" s="216"/>
      <c r="I7" s="216"/>
    </row>
    <row r="8" spans="1:9" s="36" customFormat="1" ht="24" x14ac:dyDescent="0.45">
      <c r="A8" s="38" t="s">
        <v>44</v>
      </c>
      <c r="B8" s="311">
        <f>'A4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'A4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'A4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2"/>
      <c r="E12" s="292"/>
      <c r="F12" s="292"/>
      <c r="G12" s="292"/>
      <c r="H12" s="292"/>
      <c r="I12" s="40"/>
    </row>
    <row r="13" spans="1:9" s="36" customFormat="1" ht="11.25" customHeight="1" x14ac:dyDescent="0.3">
      <c r="A13" s="293" t="s">
        <v>32</v>
      </c>
      <c r="B13" s="294" t="s">
        <v>33</v>
      </c>
      <c r="C13" s="294"/>
      <c r="D13" s="294" t="s">
        <v>48</v>
      </c>
      <c r="E13" s="294" t="s">
        <v>213</v>
      </c>
      <c r="F13" s="294" t="s">
        <v>214</v>
      </c>
    </row>
    <row r="14" spans="1:9" s="36" customFormat="1" ht="12.75" customHeight="1" x14ac:dyDescent="0.3">
      <c r="A14" s="293"/>
      <c r="B14" s="70" t="s">
        <v>36</v>
      </c>
      <c r="C14" s="70" t="s">
        <v>35</v>
      </c>
      <c r="D14" s="294"/>
      <c r="E14" s="294"/>
      <c r="F14" s="294"/>
    </row>
    <row r="15" spans="1:9" x14ac:dyDescent="0.3">
      <c r="A15" s="41"/>
      <c r="B15" s="41"/>
      <c r="C15" s="41"/>
      <c r="D15" s="41"/>
    </row>
    <row r="16" spans="1:9" ht="19.5" x14ac:dyDescent="0.4">
      <c r="A16" s="302" t="s">
        <v>0</v>
      </c>
      <c r="B16" s="303"/>
      <c r="C16" s="303"/>
      <c r="D16" s="303"/>
      <c r="E16" s="303"/>
      <c r="F16" s="303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04" t="s">
        <v>38</v>
      </c>
      <c r="B22" s="305"/>
      <c r="C22" s="306"/>
      <c r="D22" s="215">
        <f>SUM(B17:C21)</f>
        <v>0</v>
      </c>
    </row>
    <row r="23" spans="1:6" x14ac:dyDescent="0.3">
      <c r="A23" s="298" t="s">
        <v>342</v>
      </c>
      <c r="B23" s="299"/>
      <c r="C23" s="300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7" t="s">
        <v>4</v>
      </c>
      <c r="B25" s="308"/>
      <c r="C25" s="308"/>
      <c r="D25" s="308"/>
      <c r="E25" s="308"/>
      <c r="F25" s="308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8" t="s">
        <v>38</v>
      </c>
      <c r="B32" s="299"/>
      <c r="C32" s="300"/>
      <c r="D32" s="214">
        <f>SUM(B26:C31)</f>
        <v>0</v>
      </c>
    </row>
    <row r="33" spans="1:6" x14ac:dyDescent="0.3">
      <c r="A33" s="298" t="s">
        <v>342</v>
      </c>
      <c r="B33" s="299"/>
      <c r="C33" s="300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7" t="s">
        <v>246</v>
      </c>
      <c r="B35" s="308"/>
      <c r="C35" s="308"/>
      <c r="D35" s="308"/>
      <c r="E35" s="308"/>
      <c r="F35" s="308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8" t="s">
        <v>38</v>
      </c>
      <c r="B41" s="299"/>
      <c r="C41" s="300"/>
      <c r="D41" s="214">
        <f>SUM(B36:C40)</f>
        <v>0</v>
      </c>
      <c r="E41" s="37"/>
      <c r="F41" s="37"/>
    </row>
    <row r="42" spans="1:6" s="50" customFormat="1" x14ac:dyDescent="0.3">
      <c r="A42" s="298" t="s">
        <v>342</v>
      </c>
      <c r="B42" s="299"/>
      <c r="C42" s="300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3" t="s">
        <v>21</v>
      </c>
      <c r="B44" s="314"/>
      <c r="C44" s="314"/>
      <c r="D44" s="314"/>
      <c r="E44" s="314"/>
      <c r="F44" s="314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8" t="s">
        <v>38</v>
      </c>
      <c r="B51" s="299"/>
      <c r="C51" s="300"/>
      <c r="D51" s="214">
        <f>SUM(B45:C50)</f>
        <v>0</v>
      </c>
    </row>
    <row r="52" spans="1:6" x14ac:dyDescent="0.3">
      <c r="A52" s="298" t="s">
        <v>342</v>
      </c>
      <c r="B52" s="299"/>
      <c r="C52" s="300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7" t="s">
        <v>8</v>
      </c>
      <c r="B54" s="308"/>
      <c r="C54" s="308"/>
      <c r="D54" s="308"/>
      <c r="E54" s="308"/>
      <c r="F54" s="308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8" t="s">
        <v>38</v>
      </c>
      <c r="B62" s="299"/>
      <c r="C62" s="300"/>
      <c r="D62" s="214">
        <f>SUM(B55:C61)</f>
        <v>0</v>
      </c>
    </row>
    <row r="63" spans="1:6" x14ac:dyDescent="0.3">
      <c r="A63" s="298" t="s">
        <v>342</v>
      </c>
      <c r="B63" s="299"/>
      <c r="C63" s="300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7" t="s">
        <v>143</v>
      </c>
      <c r="B65" s="308"/>
      <c r="C65" s="308"/>
      <c r="D65" s="308"/>
      <c r="E65" s="308"/>
      <c r="F65" s="308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8" t="s">
        <v>38</v>
      </c>
      <c r="B83" s="299"/>
      <c r="C83" s="300"/>
      <c r="D83" s="214">
        <f>SUM(B66:C82)</f>
        <v>0</v>
      </c>
    </row>
    <row r="84" spans="1:6" x14ac:dyDescent="0.3">
      <c r="A84" s="298" t="s">
        <v>342</v>
      </c>
      <c r="B84" s="299"/>
      <c r="C84" s="300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7" t="s">
        <v>237</v>
      </c>
      <c r="B86" s="308"/>
      <c r="C86" s="308"/>
      <c r="D86" s="308"/>
      <c r="E86" s="308"/>
      <c r="F86" s="308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8" t="s">
        <v>38</v>
      </c>
      <c r="B101" s="299"/>
      <c r="C101" s="300"/>
      <c r="D101" s="214">
        <f>SUM(B87:C100)</f>
        <v>0</v>
      </c>
    </row>
    <row r="102" spans="1:6" x14ac:dyDescent="0.3">
      <c r="A102" s="298" t="s">
        <v>342</v>
      </c>
      <c r="B102" s="299"/>
      <c r="C102" s="300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7" t="s">
        <v>238</v>
      </c>
      <c r="B105" s="308"/>
      <c r="C105" s="308"/>
      <c r="D105" s="308"/>
      <c r="E105" s="308"/>
      <c r="F105" s="308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8" t="s">
        <v>38</v>
      </c>
      <c r="B117" s="299"/>
      <c r="C117" s="300"/>
      <c r="D117" s="214">
        <f>SUM(B106:C116)</f>
        <v>0</v>
      </c>
      <c r="E117" s="37"/>
      <c r="F117" s="37"/>
    </row>
    <row r="118" spans="1:6" s="50" customFormat="1" x14ac:dyDescent="0.3">
      <c r="A118" s="298" t="s">
        <v>342</v>
      </c>
      <c r="B118" s="299"/>
      <c r="C118" s="300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7" t="s">
        <v>208</v>
      </c>
      <c r="B120" s="308"/>
      <c r="C120" s="308"/>
      <c r="D120" s="308"/>
      <c r="E120" s="308"/>
      <c r="F120" s="308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8" t="s">
        <v>38</v>
      </c>
      <c r="B132" s="299"/>
      <c r="C132" s="300"/>
      <c r="D132" s="214">
        <f>SUM(B121:C131)</f>
        <v>0</v>
      </c>
    </row>
    <row r="133" spans="1:6" x14ac:dyDescent="0.3">
      <c r="A133" s="298" t="s">
        <v>342</v>
      </c>
      <c r="B133" s="299"/>
      <c r="C133" s="300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7" t="s">
        <v>78</v>
      </c>
      <c r="B135" s="308"/>
      <c r="C135" s="308"/>
      <c r="D135" s="308"/>
      <c r="E135" s="308"/>
      <c r="F135" s="308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8" t="s">
        <v>38</v>
      </c>
      <c r="B148" s="299"/>
      <c r="C148" s="300"/>
      <c r="D148" s="214">
        <f>SUM(B136:C147)</f>
        <v>0</v>
      </c>
    </row>
    <row r="149" spans="1:6" x14ac:dyDescent="0.3">
      <c r="A149" s="298" t="s">
        <v>342</v>
      </c>
      <c r="B149" s="299"/>
      <c r="C149" s="300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7" t="s">
        <v>243</v>
      </c>
      <c r="B151" s="308"/>
      <c r="C151" s="308"/>
      <c r="D151" s="308"/>
      <c r="E151" s="308"/>
      <c r="F151" s="308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8" t="s">
        <v>38</v>
      </c>
      <c r="B160" s="305"/>
      <c r="C160" s="306"/>
      <c r="D160" s="215">
        <f>SUM(B152:C159)</f>
        <v>0</v>
      </c>
    </row>
    <row r="161" spans="1:6" x14ac:dyDescent="0.3">
      <c r="A161" s="298" t="s">
        <v>342</v>
      </c>
      <c r="B161" s="299"/>
      <c r="C161" s="300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7" t="s">
        <v>85</v>
      </c>
      <c r="B163" s="308"/>
      <c r="C163" s="308"/>
      <c r="D163" s="308"/>
      <c r="E163" s="308"/>
      <c r="F163" s="308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8" t="s">
        <v>38</v>
      </c>
      <c r="B168" s="299"/>
      <c r="C168" s="300"/>
      <c r="D168" s="214">
        <f>SUM(B164:C167)</f>
        <v>0</v>
      </c>
    </row>
    <row r="169" spans="1:6" x14ac:dyDescent="0.3">
      <c r="A169" s="298" t="s">
        <v>342</v>
      </c>
      <c r="B169" s="299"/>
      <c r="C169" s="300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5" t="s">
        <v>17</v>
      </c>
      <c r="B171" s="316"/>
      <c r="C171" s="316"/>
      <c r="D171" s="316"/>
      <c r="E171" s="316"/>
      <c r="F171" s="31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8" t="s">
        <v>38</v>
      </c>
      <c r="B176" s="299"/>
      <c r="C176" s="300"/>
      <c r="D176" s="214">
        <f>SUM(B172:C175)</f>
        <v>0</v>
      </c>
    </row>
    <row r="177" spans="1:6" x14ac:dyDescent="0.3">
      <c r="A177" s="298" t="s">
        <v>342</v>
      </c>
      <c r="B177" s="299"/>
      <c r="C177" s="300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7" t="s">
        <v>87</v>
      </c>
      <c r="B179" s="308"/>
      <c r="C179" s="308"/>
      <c r="D179" s="308"/>
      <c r="E179" s="308"/>
      <c r="F179" s="308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8" t="s">
        <v>38</v>
      </c>
      <c r="B185" s="299"/>
      <c r="C185" s="300"/>
      <c r="D185" s="214">
        <f>SUM(B180:C184)</f>
        <v>0</v>
      </c>
    </row>
    <row r="186" spans="1:6" x14ac:dyDescent="0.3">
      <c r="A186" s="298" t="s">
        <v>342</v>
      </c>
      <c r="B186" s="299"/>
      <c r="C186" s="300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7" t="s">
        <v>242</v>
      </c>
      <c r="B188" s="308"/>
      <c r="C188" s="308"/>
      <c r="D188" s="308"/>
      <c r="E188" s="308"/>
      <c r="F188" s="308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8" t="s">
        <v>38</v>
      </c>
      <c r="B193" s="299"/>
      <c r="C193" s="300"/>
      <c r="D193" s="97">
        <f>SUM(B189:C192)</f>
        <v>0</v>
      </c>
    </row>
    <row r="194" spans="1:4" x14ac:dyDescent="0.3">
      <c r="A194" s="298" t="s">
        <v>342</v>
      </c>
      <c r="B194" s="299"/>
      <c r="C194" s="300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DELL</cp:lastModifiedBy>
  <cp:lastPrinted>2017-02-17T13:42:57Z</cp:lastPrinted>
  <dcterms:created xsi:type="dcterms:W3CDTF">2015-10-03T07:44:26Z</dcterms:created>
  <dcterms:modified xsi:type="dcterms:W3CDTF">2017-06-19T19:54:06Z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