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quali-consult.net:2078/UHD/UHD/Audits magasins UHD/Market/CM Manar city/2019/sep 19/"/>
    </mc:Choice>
  </mc:AlternateContent>
  <bookViews>
    <workbookView xWindow="0" yWindow="0" windowWidth="20490" windowHeight="7365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2" i="29" l="1"/>
  <c r="D714" i="48" l="1"/>
  <c r="D715" i="48"/>
  <c r="D711" i="48"/>
  <c r="D712" i="48" s="1"/>
  <c r="D704" i="48"/>
  <c r="D705" i="48" s="1"/>
  <c r="D690" i="48"/>
  <c r="D691" i="48"/>
  <c r="D640" i="48"/>
  <c r="D630" i="48"/>
  <c r="D616" i="48"/>
  <c r="D617" i="48" s="1"/>
  <c r="D599" i="48"/>
  <c r="D600" i="48"/>
  <c r="D596" i="48"/>
  <c r="D597" i="48"/>
  <c r="D578" i="48"/>
  <c r="D579" i="48"/>
  <c r="D59" i="45"/>
  <c r="D517" i="44"/>
  <c r="D129" i="44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261" i="48" l="1"/>
  <c r="D223" i="48"/>
  <c r="D224" i="48" s="1"/>
  <c r="D339" i="48"/>
  <c r="D340" i="48" s="1"/>
  <c r="D710" i="48"/>
  <c r="B710" i="48" s="1"/>
  <c r="D689" i="48"/>
  <c r="B689" i="48" s="1"/>
  <c r="B102" i="29" s="1"/>
  <c r="D657" i="48"/>
  <c r="B657" i="48" s="1"/>
  <c r="D658" i="48" s="1"/>
  <c r="D659" i="48" s="1"/>
  <c r="B91" i="29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61" i="48" l="1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D385" i="44" s="1"/>
  <c r="D386" i="44" s="1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34" i="45" l="1"/>
  <c r="D135" i="45" s="1"/>
  <c r="D79" i="45"/>
  <c r="D80" i="45" s="1"/>
  <c r="D556" i="44"/>
  <c r="D557" i="44" s="1"/>
  <c r="D596" i="44"/>
  <c r="D597" i="44" s="1"/>
  <c r="D578" i="44"/>
  <c r="D100" i="45"/>
  <c r="D101" i="45" s="1"/>
  <c r="D58" i="47"/>
  <c r="D59" i="47" s="1"/>
  <c r="D134" i="47"/>
  <c r="D135" i="47" s="1"/>
  <c r="D118" i="47"/>
  <c r="D119" i="47" s="1"/>
  <c r="D44" i="44"/>
  <c r="D182" i="44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7" i="44"/>
  <c r="B657" i="44" s="1"/>
  <c r="D658" i="44" s="1"/>
  <c r="D659" i="44" s="1"/>
  <c r="D241" i="44"/>
  <c r="D242" i="44" s="1"/>
  <c r="D296" i="44"/>
  <c r="D297" i="44" s="1"/>
  <c r="D420" i="44"/>
  <c r="D467" i="44"/>
  <c r="D468" i="44" s="1"/>
  <c r="D690" i="44"/>
  <c r="D710" i="44"/>
  <c r="B710" i="44" s="1"/>
  <c r="D711" i="44" s="1"/>
  <c r="D515" i="44"/>
  <c r="B515" i="44" s="1"/>
  <c r="D516" i="44" s="1"/>
  <c r="B80" i="29" s="1"/>
  <c r="D362" i="44"/>
  <c r="D363" i="44" s="1"/>
  <c r="D127" i="44"/>
  <c r="B127" i="44" s="1"/>
  <c r="D128" i="44" s="1"/>
  <c r="B45" i="29" s="1"/>
  <c r="D714" i="44" l="1"/>
  <c r="D715" i="44" s="1"/>
  <c r="B106" i="29" s="1"/>
  <c r="D712" i="44"/>
  <c r="D691" i="44"/>
  <c r="B101" i="29" s="1"/>
  <c r="D599" i="44"/>
  <c r="D600" i="44" s="1"/>
  <c r="D423" i="44"/>
  <c r="D424" i="44" s="1"/>
  <c r="B70" i="29" s="1"/>
  <c r="D421" i="44"/>
  <c r="D183" i="44"/>
  <c r="B50" i="29" s="1"/>
  <c r="D47" i="44"/>
  <c r="D48" i="44" s="1"/>
  <c r="B40" i="29" s="1"/>
  <c r="D45" i="44"/>
  <c r="D579" i="44"/>
  <c r="D214" i="47"/>
  <c r="D215" i="47" s="1"/>
  <c r="B11" i="47" s="1"/>
  <c r="D717" i="44"/>
  <c r="B35" i="29" s="1"/>
  <c r="D214" i="45"/>
  <c r="D215" i="45" s="1"/>
  <c r="B111" i="29" s="1"/>
  <c r="D244" i="44"/>
  <c r="D661" i="44"/>
  <c r="D299" i="44"/>
  <c r="D559" i="44"/>
  <c r="D470" i="44"/>
  <c r="D365" i="44"/>
  <c r="D662" i="44" l="1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<sst xmlns="http://schemas.openxmlformats.org/spreadsheetml/2006/main" count="2658" uniqueCount="565">
  <si>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</si>
  <si>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</si>
  <si>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</si>
  <si>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</si>
  <si>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</si>
  <si>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</si>
  <si>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</si>
  <si>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</si>
  <si>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</si>
  <si>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</si>
  <si>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</si>
  <si>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</si>
  <si>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</si>
  <si>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</si>
  <si>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</si>
  <si>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</si>
  <si>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</si>
  <si>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</si>
  <si>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</si>
  <si>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</si>
  <si>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</si>
  <si>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</si>
  <si>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</si>
  <si>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</si>
  <si>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</si>
  <si>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</si>
  <si>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</si>
  <si>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</si>
  <si>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</si>
  <si>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</si>
  <si>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</si>
  <si>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</si>
  <si>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</si>
  <si>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</si>
  <si>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</si>
  <si>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</si>
  <si>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</si>
  <si>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</si>
  <si>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</si>
  <si>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</si>
  <si>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</si>
  <si>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</si>
  <si>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</si>
  <si>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</si>
  <si>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</si>
  <si>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</si>
  <si>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</si>
  <si>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</si>
  <si>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</si>
  <si>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</si>
  <si>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</si>
  <si>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</si>
  <si>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</si>
  <si>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</si>
  <si>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</si>
  <si>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</si>
  <si>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</si>
  <si>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</si>
  <si>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</si>
  <si>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</si>
  <si>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</si>
  <si>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</si>
  <si>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</si>
  <si>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</si>
  <si>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</si>
  <si>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</si>
  <si>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</si>
  <si>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</si>
  <si>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</si>
  <si>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</si>
  <si>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</si>
  <si>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</si>
  <si>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</si>
  <si>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</si>
  <si>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</si>
  <si>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</si>
  <si>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</si>
  <si>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</si>
  <si>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</si>
  <si>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</si>
  <si>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</si>
  <si>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</si>
  <si>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</si>
  <si>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</si>
  <si>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</si>
  <si>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</si>
  <si>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</si>
  <si>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</si>
  <si>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</si>
  <si>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</si>
  <si>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</si>
  <si>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</si>
  <si>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</si>
  <si>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</si>
  <si>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</si>
  <si>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</si>
  <si>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</si>
  <si>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</si>
  <si>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</si>
  <si>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</si>
  <si>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</si>
  <si>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</si>
  <si>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</si>
  <si>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</si>
  <si>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</si>
  <si>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</si>
  <si>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</si>
  <si>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</si>
  <si>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</si>
  <si>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</si>
  <si>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</si>
  <si>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</si>
  <si>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</si>
  <si>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</si>
  <si>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</si>
  <si>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</si>
  <si>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</si>
  <si>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</si>
  <si>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</si>
  <si>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</si>
  <si>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</si>
  <si>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</si>
  <si>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</si>
  <si>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</si>
  <si>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</si>
  <si>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</si>
  <si>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</si>
  <si>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</si>
  <si>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</si>
  <si>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</si>
  <si>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</si>
  <si>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</si>
  <si>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</si>
  <si>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</si>
  <si>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</si>
  <si>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</si>
  <si>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</si>
  <si>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</si>
  <si>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</si>
  <si>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</si>
  <si>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</si>
  <si>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</si>
  <si>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</si>
  <si>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</si>
  <si>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</si>
  <si>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</si>
  <si>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</si>
  <si>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</si>
  <si>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</si>
  <si>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</si>
  <si>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</si>
  <si>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</si>
  <si>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</si>
  <si>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</si>
  <si>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</si>
  <si>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</si>
  <si>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</si>
  <si>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</si>
  <si>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</si>
  <si>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</si>
  <si>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</si>
  <si>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</si>
  <si>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</si>
  <si>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</si>
  <si>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</si>
  <si>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</si>
  <si>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</si>
  <si>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</si>
  <si>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</si>
  <si>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</si>
  <si>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</si>
  <si>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</si>
  <si>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</si>
  <si>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</si>
  <si>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</si>
  <si>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</si>
  <si>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</si>
  <si>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</si>
  <si>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</si>
  <si>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</si>
  <si>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</si>
  <si>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</si>
  <si>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</si>
  <si>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</si>
  <si>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</si>
  <si>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</si>
  <si>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</si>
  <si>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</si>
  <si>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</si>
  <si>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</si>
  <si>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</si>
  <si>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</si>
  <si>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</si>
  <si>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</si>
  <si>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</si>
  <si>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</si>
  <si>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</si>
  <si>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</si>
  <si>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</si>
  <si>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</si>
  <si>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</si>
  <si>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</si>
  <si>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</si>
  <si>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</si>
  <si>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</si>
  <si>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</si>
  <si>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</si>
  <si>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</si>
  <si>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</si>
  <si>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</si>
  <si>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</si>
  <si>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</si>
  <si>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</si>
  <si>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</si>
  <si>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</si>
  <si>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</si>
  <si>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</si>
  <si>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</si>
  <si>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</si>
  <si>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</si>
  <si>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</si>
  <si>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</si>
  <si>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</si>
  <si>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</si>
  <si>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</si>
  <si>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</si>
  <si>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</si>
  <si>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</si>
  <si>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</si>
  <si>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</si>
  <si>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</si>
  <si>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</si>
  <si>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</si>
  <si>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</si>
  <si>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</si>
  <si>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</si>
  <si>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</si>
  <si>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</si>
  <si>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</si>
  <si>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</si>
  <si>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</si>
  <si>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</si>
  <si>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</si>
  <si>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</si>
  <si>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</si>
  <si>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</si>
  <si>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</si>
  <si>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</si>
  <si>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</si>
  <si>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</si>
  <si>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</si>
  <si>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</si>
  <si>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</si>
  <si>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</si>
  <si>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</si>
  <si>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</si>
  <si>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</si>
  <si>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</si>
  <si>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</si>
  <si>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</si>
  <si>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</si>
  <si>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</si>
  <si>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</si>
  <si>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</si>
  <si>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</si>
  <si>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</si>
  <si>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</si>
  <si>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</si>
  <si>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</si>
  <si>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</si>
  <si>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</si>
  <si>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</si>
  <si>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</si>
  <si>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</si>
  <si>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</si>
  <si>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</si>
  <si>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</si>
  <si>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</si>
  <si>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</si>
  <si>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</si>
  <si>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</si>
  <si>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</si>
  <si>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</si>
  <si>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</si>
  <si>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</si>
  <si>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</si>
  <si>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</si>
  <si>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</si>
  <si>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</si>
  <si>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</si>
  <si>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</si>
  <si>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</si>
  <si>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</si>
  <si>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</si>
  <si>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</si>
  <si>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</si>
  <si>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</si>
  <si>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</si>
  <si>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</si>
  <si>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</si>
  <si>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</si>
  <si>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</si>
  <si>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</si>
  <si>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</si>
  <si>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</si>
  <si>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</si>
  <si>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</si>
  <si>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</si>
  <si>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</si>
  <si>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</si>
  <si>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</si>
  <si>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</si>
  <si>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</si>
  <si>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</si>
  <si>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</si>
  <si>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</si>
  <si>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</si>
  <si>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</si>
  <si>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</si>
  <si>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</si>
  <si>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</si>
  <si>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</si>
  <si>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</si>
  <si>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</si>
  <si>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</si>
  <si>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</si>
  <si>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</si>
  <si>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</si>
  <si>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</si>
  <si>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</si>
  <si>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</si>
  <si>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</si>
  <si>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</si>
  <si>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</si>
  <si>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</si>
  <si>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</si>
  <si>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</si>
  <si>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</si>
  <si>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</si>
  <si>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</si>
  <si>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</si>
  <si>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</si>
  <si>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</si>
  <si>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</si>
  <si>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</si>
  <si>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</si>
  <si>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</si>
  <si>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</si>
  <si>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</si>
  <si>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</si>
  <si>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</si>
  <si>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</si>
  <si>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</si>
  <si>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</si>
  <si>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</si>
  <si>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</si>
  <si>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</si>
  <si>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</si>
  <si>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</si>
  <si>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</si>
  <si>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</si>
  <si>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</si>
  <si>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</si>
  <si>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</si>
  <si>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</si>
  <si>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</si>
  <si>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</si>
  <si>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</si>
  <si>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</si>
  <si>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</si>
  <si>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</si>
  <si>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</si>
  <si>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</si>
  <si>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</si>
  <si>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</si>
  <si>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</si>
  <si>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</si>
  <si>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</si>
  <si>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</si>
  <si>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</si>
  <si>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</si>
  <si>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</si>
  <si>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</si>
  <si>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</si>
  <si>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</si>
  <si>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</si>
  <si>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</si>
  <si>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</si>
  <si>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</si>
  <si>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</si>
  <si>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</si>
  <si>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</si>
  <si>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</si>
  <si>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</si>
  <si>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</si>
  <si>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</si>
  <si>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</si>
  <si>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</si>
  <si>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</si>
  <si>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</si>
  <si>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</si>
  <si>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</si>
  <si>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</si>
  <si>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</si>
  <si>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</si>
  <si>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</si>
  <si>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</si>
  <si>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</si>
  <si>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</si>
  <si>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</si>
  <si>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</si>
  <si>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</si>
  <si>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</si>
  <si>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</si>
  <si>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</si>
  <si>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</si>
  <si>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</si>
  <si>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</si>
  <si>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</si>
  <si>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</si>
  <si>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</si>
  <si>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</si>
  <si>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</si>
  <si>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</si>
  <si>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</si>
  <si>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</si>
  <si>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</si>
  <si>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</si>
  <si>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</si>
  <si>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</si>
  <si>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</si>
  <si>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</si>
  <si>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</si>
  <si>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</si>
  <si>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</si>
  <si>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</si>
  <si>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</si>
  <si>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</si>
  <si>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</si>
  <si>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</si>
  <si>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</si>
  <si>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</si>
  <si>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</si>
  <si>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</si>
  <si>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</si>
  <si>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</si>
  <si>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</si>
  <si>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</si>
  <si>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</si>
  <si>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</si>
  <si>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</si>
  <si>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</si>
  <si>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</si>
  <si>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</si>
  <si>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</si>
  <si>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</si>
  <si>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</si>
  <si>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</si>
  <si>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</si>
  <si>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</si>
  <si>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</si>
  <si>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</si>
  <si>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</si>
  <si>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</si>
  <si>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</si>
  <si>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 xml:space="preserve">POINT TRANSERVESE DIRECTEUR MAGASIN </t>
  </si>
  <si>
    <t>Mme Meriam CHOUCHENE</t>
  </si>
  <si>
    <t>Directeur magasin &amp; chefs rayons</t>
  </si>
  <si>
    <t>La protection du meuble d'exposition à température ambiante est partielle.
Le meuble froid est dépourvu de couvercle.</t>
  </si>
  <si>
    <t>Protéger correctement le meuble.
Fixer le couvercle du meuble froid.</t>
  </si>
  <si>
    <t>T° affichée 9°C, T° prélevée 14,8°C</t>
  </si>
  <si>
    <t>Ajuster la température du meuble à 4°C.</t>
  </si>
  <si>
    <t>T° prélevée de la salade méchouia 12,2°C</t>
  </si>
  <si>
    <t>Maintenir les plats cuisinés à une température de 4 à 6°C.</t>
  </si>
  <si>
    <t>Mettre en marche les DEIV.</t>
  </si>
  <si>
    <t>Le support de la station de nettoyage traiteur est démonté.</t>
  </si>
  <si>
    <t>Fixer le support.</t>
  </si>
  <si>
    <t>Présence d'une fuite à la plonge du rayon traiteur.</t>
  </si>
  <si>
    <t>Réparer la fuite.</t>
  </si>
  <si>
    <t>Présence d'un produit de nettoyage ayant une date d'expiration dépassée, DE 17/08/2019.
Présence d'un flacon de nettoyage non identifié au rayon.</t>
  </si>
  <si>
    <t>Utiliser des produits de nettoyage conformes.
Identifier les flacons des produits de nettoyage.</t>
  </si>
  <si>
    <t>Maintenir les produits casse dans le meuble froid destiné pour les produits traiteur.</t>
  </si>
  <si>
    <t>Renforcer le nettoyage et désinfection du meuble.</t>
  </si>
  <si>
    <t>La tenue de l'opératrice est tachetée et mouillée;</t>
  </si>
  <si>
    <t>Protéger les tenues lors des opérations salissantes.</t>
  </si>
  <si>
    <t>Fournir la version 2019.</t>
  </si>
  <si>
    <t xml:space="preserve">Utilisation de la version qui date de 2018.
</t>
  </si>
  <si>
    <t>Utilisation de la version qui date de 2018.
Absence de traçabilité du rayon LS; le poids n'est pas tracé.</t>
  </si>
  <si>
    <t>Fournir la version 2019 du rayon fromage LS.</t>
  </si>
  <si>
    <t>Le meuble froid des promos ne fait pas objet de suivi de température.</t>
  </si>
  <si>
    <t>Prendre en considération tous les meubles froids d'exposition.</t>
  </si>
  <si>
    <t>Il s'agit de la même opératrice du rayon fromage/ charcuterie et traiteur.
Attention au risque de contamination croisée.</t>
  </si>
  <si>
    <t>Respecter le flux du personnel par catégories de secteurs.</t>
  </si>
  <si>
    <t xml:space="preserve">Entreposage d'un couteau souillé par des restes de fromage à l'intérieur de support à couteux. </t>
  </si>
  <si>
    <t>Absence d'identification de la date d'entame sur le paquet de Taberner.</t>
  </si>
  <si>
    <t>Mentionner la date d'ouverture des produits entamés.</t>
  </si>
  <si>
    <t>Protéger la tenue lors des opérations salissantes.
Respecter la charte vestimentaire.</t>
  </si>
  <si>
    <t>Absence de siphon au laboratoire boucherie ce qui entrave les opérations de nettoyage. Présence d'odeur de regard au laboratoire.</t>
  </si>
  <si>
    <t>Procéder à un nettoyage approfondi de l'évaporateur.</t>
  </si>
  <si>
    <t>Améliorer le système de drainage à ce niveau.</t>
  </si>
  <si>
    <t>Oxydation de la gaine de fabrique de glace.</t>
  </si>
  <si>
    <t xml:space="preserve">Le suivi de température du meuble froid n'est pas réalisé. </t>
  </si>
  <si>
    <t>Assurer le suivi de température du meuble froid.</t>
  </si>
  <si>
    <t>Le suivi des températures à cœur des produits n'est pas réalisé.</t>
  </si>
  <si>
    <t>Assurer le suivi des températures à cœur des produits exposés.</t>
  </si>
  <si>
    <t>Les caisses des pains semi-cuits HBF sont souillées.</t>
  </si>
  <si>
    <t>Avertir le fournisseur sur cet écart.</t>
  </si>
  <si>
    <t>Avertir les services concernés sur cet écart.</t>
  </si>
  <si>
    <t>Réparer ou remplacer les poubelles abimées.</t>
  </si>
  <si>
    <t>Renforcer le triage des fruits.</t>
  </si>
  <si>
    <t>Les DEIV au rayon traiteur  et rayon FLEG ne sont pas fonctionnels.</t>
  </si>
  <si>
    <t>Présence de charançons et vers sur les linéaires des épices.</t>
  </si>
  <si>
    <t>Procéder à un nettoyage approfondi du meuble.
Vérifier l'état des produits exposés.</t>
  </si>
  <si>
    <t>Ecarter les produits ayant perdu leur étiquettes d'origine.</t>
  </si>
  <si>
    <t>Stockage de 2 seaux de pâte d'ail sans étiquettes d'origine. La durée de vie de ces produits est ignorée.</t>
  </si>
  <si>
    <t>Présence de mouches dans la zone de réception.</t>
  </si>
  <si>
    <t>Renforcer la lutte contre les mouches.</t>
  </si>
  <si>
    <t>Le DEIV de la zone de réception est rempli de cadavres d'insectes.</t>
  </si>
  <si>
    <t>Nettoyer régulièrement les DEIV.</t>
  </si>
  <si>
    <t>Les enregistrements des paramètres de contrôle à la réception des œufs fermiers et des œufs de caille 'Le coq fermier' ne sont pas réalisés.</t>
  </si>
  <si>
    <t>Absence de dispositif de savon liquide au laboratoire boucherie.
Le distributeur de savon liquide est abimé au niveau des sanitaires femmes.</t>
  </si>
  <si>
    <t>Prévoir des dispositifs de savon liquide adaptés.</t>
  </si>
  <si>
    <t>Présence d'un trou au mur de la salle de pause.</t>
  </si>
  <si>
    <t>Colmater le trou</t>
  </si>
  <si>
    <t>Présence de givre dans le dispositif frigorifique.</t>
  </si>
  <si>
    <t>Procéder au dégivrage du réfrigérateur.</t>
  </si>
  <si>
    <t>Renforcer la déshumidification à la réserve sèche.</t>
  </si>
  <si>
    <t>Mettre en marche le système d'aération de manière régulière.</t>
  </si>
  <si>
    <t>Stockage des produits frais dans leur cartons d'origine.</t>
  </si>
  <si>
    <t>Ecarter les cartons avant stockage dans la chambre froide</t>
  </si>
  <si>
    <t>La température de salade méchouia est 12,2°C &gt; 6°C.</t>
  </si>
  <si>
    <t>Les contrôles à la réception des œufs fermiers n'a pas été réalisé selon la procédure UHD; L'engin de transport et les caisses sont souillés, le transporteur porte une tenue de ville, transport à une température &gt; 25°C, etc.</t>
  </si>
  <si>
    <t>Respecter la procédure de contrôle à la réception.
Avertir les services concernés sur cet écart.</t>
  </si>
  <si>
    <t>La liste des ingrédients mentionnée sur l'étiquette UHD des tartes aux fruits est erronée; indication de fruits inexistants dans la composition du produit.</t>
  </si>
  <si>
    <t>Entreposage des œufs de caille casse dans la zone retour des produits PGC. Les œufs sont contaminés par des vers.</t>
  </si>
  <si>
    <t>Etat de propreté insatisfaisant du meuble d'exposition à température ambiante.</t>
  </si>
  <si>
    <t>Entreposage des équipements hors service dans la chambre froide des produits finis.</t>
  </si>
  <si>
    <t>Prévoir un endroit adapté pour le maintien des équipements hors usage.</t>
  </si>
  <si>
    <t>Volaillerie: Les mentions de N° lot et dénomination du fournisseur ne sont pas enregistrées sur les fiches de traçabilité de la volaillerie.
Les quantités restantes sur linéaires ne sont pas enregistrées correctement.
Boucherie: Les parages ne font pas objet de traçabilité à la fabrication des viandes hachées et merguez.</t>
  </si>
  <si>
    <t>La tenue de l'opérateur est souillée et mouillée.
Port de pantalon de ville.</t>
  </si>
  <si>
    <t>Exposition des figues de barbaries à l'état flétris.</t>
  </si>
  <si>
    <t>Enregistrer les paramètres de contrôle à la réception des œufs fermiers..</t>
  </si>
  <si>
    <t>Nettoyer les couteaux avant maintien dans le support.</t>
  </si>
  <si>
    <t>Remplir tous les paramètres de la traçabilité.
Enregistrer les quantités restantes et mentionner les quantités ajoutées au ravitaillement.
Assurer la traçabilité des parages.</t>
  </si>
  <si>
    <t>Respecter la chaine froide des denrées périssables.</t>
  </si>
  <si>
    <t>UHD MANAR CITY</t>
  </si>
  <si>
    <t>Manque de protection pour le quai de la réception.</t>
  </si>
  <si>
    <t>Prévoir une protection pour la zone de réception;</t>
  </si>
  <si>
    <t>Revêtement du sol écaillé à plusieurs niveaux du couloir menant aux CF.</t>
  </si>
  <si>
    <t>Fixer le revêtement du sol.</t>
  </si>
  <si>
    <t>Revêtement du sol endommagé suite aux derniers travaux: le sol était en ciment.</t>
  </si>
  <si>
    <t>Fixer le revêtement du sol;</t>
  </si>
  <si>
    <t>Certains écarts d'ordre technique n'étaient pas encore résolus.</t>
  </si>
  <si>
    <t>Même chambre froide pour les légumes et les condiments; absence de séparation physique à ce niveau.
Décollement des jointures de la chambre froide.</t>
  </si>
  <si>
    <t>Prévoir des dispositifs frigorifiques séparés par catégories de produits ou prévoir une séparation physique entre les deux produits.
Remplacer les jointures de la chambre froide.</t>
  </si>
  <si>
    <t>Taux d'hygrométrie 69%; la zone de stockage des denrées alimentaires.</t>
  </si>
  <si>
    <t>Le système d'aération est en arrêt.</t>
  </si>
  <si>
    <t>Présence de piqûres de moisissures sur les grilles de l'évaporateur du laboratoire.</t>
  </si>
  <si>
    <t>Procéder à un traitement antirouille de la fabrique de glace.</t>
  </si>
  <si>
    <t>Le système d'ouverture à pédale des poubelles de la boucherie trad. et rayon FLEG est abimé.</t>
  </si>
  <si>
    <t>Stagnation d'eau de dégivrage au rayon poissonnerie et au niveau e la chambre froide.</t>
  </si>
  <si>
    <t>Prévoir un système d'évacuation des eaux souillées à ce niveau.</t>
  </si>
  <si>
    <t>Mettre en œuvre les actions correctives nécessaires.</t>
  </si>
  <si>
    <t>Présence de piqûres de moisissures sur les meubles froids des produits laitiers.</t>
  </si>
  <si>
    <t>Renforcer le nettoyage et désinfection des meubles froids.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</si>
</sst>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5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7" fillId="2" borderId="1" xfId="0" applyFont="1" applyFill="1" applyBorder="1" applyAlignment="1" applyProtection="1">
      <alignment horizontal="left" vertical="top"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0.94444444444444442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07670384"/>
        <c:axId val="2001892208"/>
      </c:barChart>
      <c:catAx>
        <c:axId val="200767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1892208"/>
        <c:crosses val="autoZero"/>
        <c:auto val="1"/>
        <c:lblAlgn val="ctr"/>
        <c:lblOffset val="100"/>
        <c:noMultiLvlLbl val="0"/>
      </c:catAx>
      <c:valAx>
        <c:axId val="2001892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07670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0.9285714285714286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65632"/>
        <c:axId val="13266176"/>
      </c:barChart>
      <c:catAx>
        <c:axId val="13265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66176"/>
        <c:crosses val="autoZero"/>
        <c:auto val="1"/>
        <c:lblAlgn val="ctr"/>
        <c:lblOffset val="100"/>
        <c:noMultiLvlLbl val="0"/>
      </c:catAx>
      <c:valAx>
        <c:axId val="1326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65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69984"/>
        <c:axId val="13266720"/>
      </c:barChart>
      <c:catAx>
        <c:axId val="13269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66720"/>
        <c:crosses val="autoZero"/>
        <c:auto val="1"/>
        <c:lblAlgn val="ctr"/>
        <c:lblOffset val="100"/>
        <c:noMultiLvlLbl val="0"/>
      </c:catAx>
      <c:valAx>
        <c:axId val="13266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69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0.97058823529411764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67264"/>
        <c:axId val="13259104"/>
      </c:barChart>
      <c:catAx>
        <c:axId val="1326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59104"/>
        <c:crosses val="autoZero"/>
        <c:auto val="1"/>
        <c:lblAlgn val="ctr"/>
        <c:lblOffset val="100"/>
        <c:noMultiLvlLbl val="0"/>
      </c:catAx>
      <c:valAx>
        <c:axId val="13259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6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0.97058823529411764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62368"/>
        <c:axId val="13259648"/>
      </c:barChart>
      <c:catAx>
        <c:axId val="1326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59648"/>
        <c:crosses val="autoZero"/>
        <c:auto val="1"/>
        <c:lblAlgn val="ctr"/>
        <c:lblOffset val="100"/>
        <c:noMultiLvlLbl val="0"/>
      </c:catAx>
      <c:valAx>
        <c:axId val="13259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62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56384"/>
        <c:axId val="13255296"/>
      </c:barChart>
      <c:catAx>
        <c:axId val="1325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55296"/>
        <c:crosses val="autoZero"/>
        <c:auto val="1"/>
        <c:lblAlgn val="ctr"/>
        <c:lblOffset val="100"/>
        <c:noMultiLvlLbl val="0"/>
      </c:catAx>
      <c:valAx>
        <c:axId val="13255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5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0.81896551724137934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55840"/>
        <c:axId val="13260736"/>
      </c:barChart>
      <c:catAx>
        <c:axId val="1325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60736"/>
        <c:crosses val="autoZero"/>
        <c:auto val="1"/>
        <c:lblAlgn val="ctr"/>
        <c:lblOffset val="100"/>
        <c:noMultiLvlLbl val="0"/>
      </c:catAx>
      <c:valAx>
        <c:axId val="13260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55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0.89825581395348841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257472"/>
        <c:axId val="13263456"/>
      </c:barChart>
      <c:catAx>
        <c:axId val="1325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263456"/>
        <c:crosses val="autoZero"/>
        <c:auto val="1"/>
        <c:lblAlgn val="ctr"/>
        <c:lblOffset val="100"/>
        <c:noMultiLvlLbl val="0"/>
      </c:catAx>
      <c:valAx>
        <c:axId val="13263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25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0.85861066559743393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152688"/>
        <c:axId val="13154320"/>
        <c:extLst xmlns:c16r2="http://schemas.microsoft.com/office/drawing/2015/06/chart"/>
      </c:barChart>
      <c:catAx>
        <c:axId val="131526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54320"/>
        <c:crosses val="autoZero"/>
        <c:auto val="1"/>
        <c:lblAlgn val="ctr"/>
        <c:lblOffset val="100"/>
        <c:noMultiLvlLbl val="0"/>
      </c:catAx>
      <c:valAx>
        <c:axId val="1315432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52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0.6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3153232"/>
        <c:axId val="13161936"/>
        <c:extLst xmlns:c16r2="http://schemas.microsoft.com/office/drawing/2015/06/chart"/>
      </c:barChart>
      <c:catAx>
        <c:axId val="13153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61936"/>
        <c:crosses val="autoZero"/>
        <c:auto val="1"/>
        <c:lblAlgn val="ctr"/>
        <c:lblOffset val="100"/>
        <c:noMultiLvlLbl val="0"/>
      </c:catAx>
      <c:valAx>
        <c:axId val="131619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153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01897648"/>
        <c:axId val="2001898192"/>
      </c:barChart>
      <c:catAx>
        <c:axId val="2001897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01898192"/>
        <c:crosses val="autoZero"/>
        <c:auto val="1"/>
        <c:lblAlgn val="ctr"/>
        <c:lblOffset val="100"/>
        <c:noMultiLvlLbl val="0"/>
      </c:catAx>
      <c:valAx>
        <c:axId val="2001898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01897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0.95945945945945943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23856"/>
        <c:axId val="12226032"/>
      </c:barChart>
      <c:catAx>
        <c:axId val="12223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26032"/>
        <c:crosses val="autoZero"/>
        <c:auto val="1"/>
        <c:lblAlgn val="ctr"/>
        <c:lblOffset val="100"/>
        <c:noMultiLvlLbl val="0"/>
      </c:catAx>
      <c:valAx>
        <c:axId val="12226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2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11888"/>
        <c:axId val="12212976"/>
      </c:barChart>
      <c:catAx>
        <c:axId val="1221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12976"/>
        <c:crosses val="autoZero"/>
        <c:auto val="1"/>
        <c:lblAlgn val="ctr"/>
        <c:lblOffset val="100"/>
        <c:noMultiLvlLbl val="0"/>
      </c:catAx>
      <c:valAx>
        <c:axId val="12212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1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0.59210526315789469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13520"/>
        <c:axId val="12226576"/>
      </c:barChart>
      <c:catAx>
        <c:axId val="1221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26576"/>
        <c:crosses val="autoZero"/>
        <c:auto val="1"/>
        <c:lblAlgn val="ctr"/>
        <c:lblOffset val="100"/>
        <c:noMultiLvlLbl val="0"/>
      </c:catAx>
      <c:valAx>
        <c:axId val="12226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13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0.79545454545454541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15696"/>
        <c:axId val="12216240"/>
      </c:barChart>
      <c:catAx>
        <c:axId val="1221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16240"/>
        <c:crosses val="autoZero"/>
        <c:auto val="1"/>
        <c:lblAlgn val="ctr"/>
        <c:lblOffset val="100"/>
        <c:noMultiLvlLbl val="0"/>
      </c:catAx>
      <c:valAx>
        <c:axId val="12216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1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0.98717948717948723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14064"/>
        <c:axId val="12223312"/>
      </c:barChart>
      <c:catAx>
        <c:axId val="12214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23312"/>
        <c:crosses val="autoZero"/>
        <c:auto val="1"/>
        <c:lblAlgn val="ctr"/>
        <c:lblOffset val="100"/>
        <c:noMultiLvlLbl val="0"/>
      </c:catAx>
      <c:valAx>
        <c:axId val="12223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14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0.9821428571428571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17872"/>
        <c:axId val="12218416"/>
      </c:barChart>
      <c:catAx>
        <c:axId val="1221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18416"/>
        <c:crosses val="autoZero"/>
        <c:auto val="1"/>
        <c:lblAlgn val="ctr"/>
        <c:lblOffset val="100"/>
        <c:noMultiLvlLbl val="0"/>
      </c:catAx>
      <c:valAx>
        <c:axId val="122184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17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2220592"/>
        <c:axId val="12224944"/>
      </c:barChart>
      <c:catAx>
        <c:axId val="1222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2224944"/>
        <c:crosses val="autoZero"/>
        <c:auto val="1"/>
        <c:lblAlgn val="ctr"/>
        <c:lblOffset val="100"/>
        <c:noMultiLvlLbl val="0"/>
      </c:catAx>
      <c:valAx>
        <c:axId val="12224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2220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15" zoomScaleSheetLayoutView="100" workbookViewId="0">
      <selection activeCell="J22" sqref="J22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1" t="s">
        <v>275</v>
      </c>
      <c r="B18" s="361"/>
      <c r="C18" s="361"/>
      <c r="D18" s="362" t="s">
        <v>545</v>
      </c>
      <c r="E18" s="362"/>
      <c r="F18" s="362"/>
      <c r="G18" s="362"/>
      <c r="H18" s="362"/>
      <c r="I18" s="362"/>
      <c r="J18" s="362"/>
      <c r="K18" s="362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3" t="s">
        <v>276</v>
      </c>
      <c r="B21" s="363"/>
      <c r="C21" s="363"/>
      <c r="D21" s="363"/>
      <c r="E21" s="363"/>
      <c r="F21" s="363"/>
      <c r="G21" s="363"/>
      <c r="H21" s="363"/>
      <c r="I21" s="363"/>
      <c r="J21" s="363"/>
      <c r="K21" s="363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7" t="s">
        <v>278</v>
      </c>
      <c r="C23" s="357"/>
      <c r="D23" s="42"/>
      <c r="E23" s="42"/>
      <c r="F23" s="42"/>
      <c r="G23" s="42"/>
      <c r="H23" s="42"/>
      <c r="I23" s="42"/>
      <c r="J23" t="str">
        <f>D18</f>
        <v>UHD MANAR CITY</v>
      </c>
    </row>
    <row r="24" spans="1:11" ht="33" customHeight="1" x14ac:dyDescent="0.25">
      <c r="A24" s="50" t="s">
        <v>279</v>
      </c>
      <c r="B24" s="359">
        <f>AVERAGE('A3 Exploitation'!D719,'A3 Technique'!D215)</f>
        <v>0.85861066559743393</v>
      </c>
      <c r="C24" s="359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59" t="e">
        <f>AVERAGE('A4 Exploitation'!D719,'A4 Technique'!D215)</f>
        <v>#DIV/0!</v>
      </c>
      <c r="C25" s="359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7" t="s">
        <v>281</v>
      </c>
      <c r="C29" s="357"/>
      <c r="D29" s="42"/>
      <c r="E29" s="42"/>
      <c r="F29" s="42"/>
      <c r="G29" s="42"/>
      <c r="H29" s="42"/>
      <c r="I29" s="42"/>
      <c r="J29" t="str">
        <f>D18</f>
        <v>UHD MANAR CITY</v>
      </c>
    </row>
    <row r="30" spans="1:11" ht="33" customHeight="1" x14ac:dyDescent="0.25">
      <c r="A30" s="50" t="s">
        <v>279</v>
      </c>
      <c r="B30" s="359">
        <f>'A3 Exploitation'!D719</f>
        <v>0.89825581395348841</v>
      </c>
      <c r="C30" s="359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59" t="e">
        <f>'A4 Exploitation'!D719</f>
        <v>#DIV/0!</v>
      </c>
      <c r="C31" s="359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0" t="s">
        <v>282</v>
      </c>
      <c r="C34" s="360"/>
      <c r="D34" s="42"/>
      <c r="E34" s="42"/>
      <c r="F34" s="42"/>
      <c r="G34" s="42"/>
      <c r="H34" s="42"/>
      <c r="I34" s="42"/>
      <c r="J34" t="str">
        <f>D18</f>
        <v>UHD MANAR CITY</v>
      </c>
    </row>
    <row r="35" spans="1:10" ht="33" customHeight="1" x14ac:dyDescent="0.25">
      <c r="A35" s="50" t="s">
        <v>279</v>
      </c>
      <c r="B35" s="359">
        <f>AVERAGE('A3 Exploitation'!D717, 'A3 Technique'!D213)</f>
        <v>0.6</v>
      </c>
      <c r="C35" s="359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59" t="e">
        <f>AVERAGE('A4 Exploitation'!D717, 'A4 Technique'!D213)</f>
        <v>#DIV/0!</v>
      </c>
      <c r="C36" s="359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7" t="s">
        <v>283</v>
      </c>
      <c r="C39" s="357"/>
      <c r="D39" s="42"/>
      <c r="E39" s="42"/>
      <c r="F39" s="42"/>
      <c r="G39" s="42"/>
      <c r="H39" s="42"/>
      <c r="I39" s="42"/>
      <c r="J39" t="str">
        <f>D18</f>
        <v>UHD MANAR CITY</v>
      </c>
    </row>
    <row r="40" spans="1:10" ht="33" customHeight="1" x14ac:dyDescent="0.25">
      <c r="A40" s="50" t="s">
        <v>279</v>
      </c>
      <c r="B40" s="356">
        <f>'A3 Exploitation'!D48</f>
        <v>0.94444444444444442</v>
      </c>
      <c r="C40" s="356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56" t="e">
        <f>'A4 Exploitation'!D48</f>
        <v>#DIV/0!</v>
      </c>
      <c r="C41" s="356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7" t="s">
        <v>284</v>
      </c>
      <c r="C44" s="357"/>
      <c r="D44" s="42"/>
      <c r="E44" s="42"/>
      <c r="F44" s="42"/>
      <c r="G44" s="42"/>
      <c r="H44" s="42"/>
      <c r="I44" s="42"/>
      <c r="J44" t="str">
        <f>D18</f>
        <v>UHD MANAR CITY</v>
      </c>
    </row>
    <row r="45" spans="1:10" ht="33" customHeight="1" x14ac:dyDescent="0.25">
      <c r="A45" s="50" t="s">
        <v>279</v>
      </c>
      <c r="B45" s="356" t="e">
        <f>'A3 Exploitation'!D129</f>
        <v>#DIV/0!</v>
      </c>
      <c r="C45" s="356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56" t="e">
        <f>'A4 Exploitation'!D129</f>
        <v>#DIV/0!</v>
      </c>
      <c r="C46" s="356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7" t="s">
        <v>444</v>
      </c>
      <c r="C49" s="357"/>
      <c r="D49" s="42"/>
      <c r="E49" s="42"/>
      <c r="F49" s="42"/>
      <c r="G49" s="42"/>
      <c r="H49" s="42"/>
      <c r="I49" s="42"/>
      <c r="J49" t="str">
        <f>D18</f>
        <v>UHD MANAR CITY</v>
      </c>
    </row>
    <row r="50" spans="1:10" ht="33" customHeight="1" x14ac:dyDescent="0.25">
      <c r="A50" s="50" t="s">
        <v>279</v>
      </c>
      <c r="B50" s="356">
        <f>'A3 Exploitation'!D183</f>
        <v>0.95945945945945943</v>
      </c>
      <c r="C50" s="356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56" t="e">
        <f>'A4 Exploitation'!D183</f>
        <v>#DIV/0!</v>
      </c>
      <c r="C51" s="356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7" t="s">
        <v>445</v>
      </c>
      <c r="C54" s="357"/>
      <c r="D54" s="42"/>
      <c r="E54" s="42"/>
      <c r="F54" s="42"/>
      <c r="G54" s="42"/>
      <c r="H54" s="42"/>
      <c r="I54" s="42"/>
      <c r="J54" t="str">
        <f>D18</f>
        <v>UHD MANAR CITY</v>
      </c>
    </row>
    <row r="55" spans="1:10" ht="33" customHeight="1" x14ac:dyDescent="0.25">
      <c r="A55" s="50" t="s">
        <v>279</v>
      </c>
      <c r="B55" s="356">
        <f>'A3 Exploitation'!D245</f>
        <v>0.9</v>
      </c>
      <c r="C55" s="356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56" t="e">
        <f>'A4 Exploitation'!D245</f>
        <v>#DIV/0!</v>
      </c>
      <c r="C56" s="356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7" t="s">
        <v>446</v>
      </c>
      <c r="C59" s="357"/>
      <c r="D59" s="42"/>
      <c r="E59" s="42"/>
      <c r="F59" s="42"/>
      <c r="G59" s="42"/>
      <c r="H59" s="42"/>
      <c r="I59" s="42"/>
      <c r="J59" t="str">
        <f>D18</f>
        <v>UHD MANAR CITY</v>
      </c>
    </row>
    <row r="60" spans="1:10" ht="33" customHeight="1" x14ac:dyDescent="0.25">
      <c r="A60" s="50" t="s">
        <v>279</v>
      </c>
      <c r="B60" s="356">
        <f>'A3 Exploitation'!D300</f>
        <v>0.59210526315789469</v>
      </c>
      <c r="C60" s="356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56" t="e">
        <f>'A4 Exploitation'!D300</f>
        <v>#DIV/0!</v>
      </c>
      <c r="C61" s="356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7" t="s">
        <v>447</v>
      </c>
      <c r="C64" s="357"/>
      <c r="D64" s="42"/>
      <c r="E64" s="42"/>
      <c r="F64" s="42"/>
      <c r="G64" s="42"/>
      <c r="H64" s="42"/>
      <c r="I64" s="42"/>
      <c r="J64" t="str">
        <f>D18</f>
        <v>UHD MANAR CITY</v>
      </c>
    </row>
    <row r="65" spans="1:10" ht="33" customHeight="1" x14ac:dyDescent="0.25">
      <c r="A65" s="50" t="s">
        <v>279</v>
      </c>
      <c r="B65" s="356">
        <f>'A3 Exploitation'!D366</f>
        <v>0.79545454545454541</v>
      </c>
      <c r="C65" s="356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56" t="e">
        <f>'A4 Exploitation'!D366</f>
        <v>#DIV/0!</v>
      </c>
      <c r="C66" s="356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7" t="s">
        <v>448</v>
      </c>
      <c r="C69" s="357"/>
      <c r="D69" s="42"/>
      <c r="E69" s="42"/>
      <c r="F69" s="42"/>
      <c r="G69" s="42"/>
      <c r="H69" s="42"/>
      <c r="I69" s="42"/>
      <c r="J69" t="str">
        <f>D18</f>
        <v>UHD MANAR CITY</v>
      </c>
    </row>
    <row r="70" spans="1:10" ht="33" customHeight="1" x14ac:dyDescent="0.25">
      <c r="A70" s="50" t="s">
        <v>279</v>
      </c>
      <c r="B70" s="356">
        <f>'A3 Exploitation'!D424</f>
        <v>0.98717948717948723</v>
      </c>
      <c r="C70" s="356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56" t="e">
        <f>'A4 Exploitation'!D424</f>
        <v>#DIV/0!</v>
      </c>
      <c r="C71" s="356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7" t="s">
        <v>449</v>
      </c>
      <c r="C74" s="357"/>
      <c r="D74" s="42"/>
      <c r="E74" s="42"/>
      <c r="F74" s="42"/>
      <c r="G74" s="42"/>
      <c r="H74" s="42"/>
      <c r="I74" s="42"/>
      <c r="J74" t="str">
        <f>D18</f>
        <v>UHD MANAR CITY</v>
      </c>
    </row>
    <row r="75" spans="1:10" ht="33" customHeight="1" x14ac:dyDescent="0.25">
      <c r="A75" s="50" t="s">
        <v>279</v>
      </c>
      <c r="B75" s="356">
        <f>'A3 Exploitation'!D471</f>
        <v>0.9821428571428571</v>
      </c>
      <c r="C75" s="356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56" t="e">
        <f>'A4 Exploitation'!D471</f>
        <v>#DIV/0!</v>
      </c>
      <c r="C76" s="356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7" t="s">
        <v>450</v>
      </c>
      <c r="C79" s="357"/>
      <c r="D79" s="42"/>
      <c r="E79" s="42"/>
      <c r="F79" s="42"/>
      <c r="G79" s="42"/>
      <c r="H79" s="42"/>
      <c r="I79" s="42"/>
      <c r="J79" t="str">
        <f>D18</f>
        <v>UHD MANAR CITY</v>
      </c>
    </row>
    <row r="80" spans="1:10" ht="33" customHeight="1" x14ac:dyDescent="0.25">
      <c r="A80" s="50" t="s">
        <v>279</v>
      </c>
      <c r="B80" s="356" t="e">
        <f>'A3 Exploitation'!D517</f>
        <v>#DIV/0!</v>
      </c>
      <c r="C80" s="356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56" t="e">
        <f>'A4 Exploitation'!D517</f>
        <v>#DIV/0!</v>
      </c>
      <c r="C81" s="356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7" t="s">
        <v>451</v>
      </c>
      <c r="C84" s="357"/>
      <c r="D84" s="42"/>
      <c r="E84" s="42"/>
      <c r="F84" s="42"/>
      <c r="G84" s="42"/>
      <c r="H84" s="42"/>
      <c r="I84" s="42"/>
      <c r="J84" t="str">
        <f>D18</f>
        <v>UHD MANAR CITY</v>
      </c>
    </row>
    <row r="85" spans="1:10" ht="33" customHeight="1" x14ac:dyDescent="0.25">
      <c r="A85" s="50" t="s">
        <v>279</v>
      </c>
      <c r="B85" s="356">
        <f>'A3 Exploitation'!D560</f>
        <v>0.9285714285714286</v>
      </c>
      <c r="C85" s="356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56" t="e">
        <f>'A4 Exploitation'!D560</f>
        <v>#DIV/0!</v>
      </c>
      <c r="C86" s="356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7" t="s">
        <v>285</v>
      </c>
      <c r="C89" s="357"/>
      <c r="D89" s="42"/>
      <c r="E89" s="42"/>
      <c r="F89" s="42"/>
      <c r="G89" s="42"/>
      <c r="H89" s="42"/>
      <c r="I89" s="42"/>
      <c r="J89" t="str">
        <f>D18</f>
        <v>UHD MANAR CITY</v>
      </c>
    </row>
    <row r="90" spans="1:10" ht="33" customHeight="1" x14ac:dyDescent="0.25">
      <c r="A90" s="50" t="s">
        <v>279</v>
      </c>
      <c r="B90" s="356">
        <f>'A3 Exploitation'!D600</f>
        <v>1</v>
      </c>
      <c r="C90" s="356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56" t="e">
        <f>'A4 Exploitation'!D600</f>
        <v>#DIV/0!</v>
      </c>
      <c r="C91" s="356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7" t="s">
        <v>286</v>
      </c>
      <c r="C94" s="357"/>
      <c r="D94" s="42"/>
      <c r="E94" s="42"/>
      <c r="F94" s="42"/>
      <c r="G94" s="42"/>
      <c r="H94" s="42"/>
      <c r="I94" s="42"/>
      <c r="J94" t="str">
        <f>D18</f>
        <v>UHD MANAR CITY</v>
      </c>
    </row>
    <row r="95" spans="1:10" ht="33" customHeight="1" x14ac:dyDescent="0.25">
      <c r="A95" s="50" t="s">
        <v>279</v>
      </c>
      <c r="B95" s="356">
        <f>'A3 Exploitation'!D662</f>
        <v>0.97058823529411764</v>
      </c>
      <c r="C95" s="356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56" t="e">
        <f>'A4 Exploitation'!D662</f>
        <v>#DIV/0!</v>
      </c>
      <c r="C96" s="356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58"/>
      <c r="C99" s="358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7" t="s">
        <v>452</v>
      </c>
      <c r="C100" s="357"/>
      <c r="D100" s="42"/>
      <c r="E100" s="42"/>
      <c r="F100" s="42"/>
      <c r="G100" s="42"/>
      <c r="H100" s="42"/>
      <c r="I100" s="42"/>
      <c r="J100" t="str">
        <f>D18</f>
        <v>UHD MANAR CITY</v>
      </c>
    </row>
    <row r="101" spans="1:10" ht="33" customHeight="1" x14ac:dyDescent="0.25">
      <c r="A101" s="50" t="s">
        <v>279</v>
      </c>
      <c r="B101" s="356">
        <f>'A3 Exploitation'!D691</f>
        <v>0.97058823529411764</v>
      </c>
      <c r="C101" s="356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56" t="e">
        <f>'A4 Exploitation'!D691</f>
        <v>#DIV/0!</v>
      </c>
      <c r="C102" s="356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7" t="s">
        <v>453</v>
      </c>
      <c r="C105" s="357"/>
      <c r="J105" t="str">
        <f>D18</f>
        <v>UHD MANAR CITY</v>
      </c>
    </row>
    <row r="106" spans="1:10" ht="33" customHeight="1" x14ac:dyDescent="0.25">
      <c r="A106" s="50" t="s">
        <v>279</v>
      </c>
      <c r="B106" s="356">
        <f>'A3 Exploitation'!D715</f>
        <v>1</v>
      </c>
      <c r="C106" s="356"/>
    </row>
    <row r="107" spans="1:10" ht="33" customHeight="1" x14ac:dyDescent="0.25">
      <c r="A107" s="50" t="s">
        <v>280</v>
      </c>
      <c r="B107" s="356" t="e">
        <f>'A4 Exploitation'!D715</f>
        <v>#DIV/0!</v>
      </c>
      <c r="C107" s="356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7" t="s">
        <v>287</v>
      </c>
      <c r="C110" s="357"/>
      <c r="J110" t="str">
        <f>D18</f>
        <v>UHD MANAR CITY</v>
      </c>
    </row>
    <row r="111" spans="1:10" ht="33" customHeight="1" x14ac:dyDescent="0.25">
      <c r="A111" s="50" t="s">
        <v>279</v>
      </c>
      <c r="B111" s="356">
        <f>'A3 Technique'!D215</f>
        <v>0.81896551724137934</v>
      </c>
      <c r="C111" s="356"/>
    </row>
    <row r="112" spans="1:10" ht="33" customHeight="1" x14ac:dyDescent="0.25">
      <c r="A112" s="50" t="s">
        <v>280</v>
      </c>
      <c r="B112" s="356" t="e">
        <f>'A4 Technique'!D215</f>
        <v>#DIV/0!</v>
      </c>
      <c r="C112" s="356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5scA/CGENG3HaA4SvqXbrpAieAZQtxrfW3Wp7hUcE8nmwprkelUykSX0/wPwhDms4eOn++fyR1ZKr9KyfBI41g==" saltValue="5Wcp5nsxZHtnhM2xU9FXBw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" zoomScale="70" zoomScaleNormal="100" zoomScaleSheetLayoutView="70" workbookViewId="0">
      <selection activeCell="D682" sqref="D68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4"/>
      <c r="E1" s="444"/>
      <c r="F1" s="444"/>
      <c r="G1" s="444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45" t="s">
        <v>149</v>
      </c>
      <c r="B7" s="445"/>
      <c r="C7" s="445"/>
      <c r="D7" s="445"/>
      <c r="E7" s="445"/>
      <c r="F7" s="445"/>
      <c r="G7" s="93"/>
    </row>
    <row r="8" spans="1:7" ht="22.5" x14ac:dyDescent="0.45">
      <c r="A8" s="446" t="str">
        <f>'Page de garde'!D18</f>
        <v>UHD MANAR CITY</v>
      </c>
      <c r="B8" s="446"/>
      <c r="C8" s="446"/>
      <c r="D8" s="446"/>
      <c r="E8" s="446"/>
      <c r="F8" s="446"/>
      <c r="G8" s="93"/>
    </row>
    <row r="9" spans="1:7" ht="22.5" x14ac:dyDescent="0.45">
      <c r="A9" s="94" t="s">
        <v>39</v>
      </c>
      <c r="B9" s="447" t="s">
        <v>466</v>
      </c>
      <c r="C9" s="447"/>
      <c r="D9" s="447"/>
      <c r="E9" s="447"/>
      <c r="F9" s="447"/>
      <c r="G9" s="93"/>
    </row>
    <row r="10" spans="1:7" ht="22.5" x14ac:dyDescent="0.45">
      <c r="A10" s="95" t="s">
        <v>41</v>
      </c>
      <c r="B10" s="448" t="s">
        <v>467</v>
      </c>
      <c r="C10" s="448"/>
      <c r="D10" s="448"/>
      <c r="E10" s="448"/>
      <c r="F10" s="448"/>
      <c r="G10" s="93"/>
    </row>
    <row r="11" spans="1:7" ht="22.5" x14ac:dyDescent="0.45">
      <c r="A11" s="94" t="s">
        <v>40</v>
      </c>
      <c r="B11" s="449">
        <v>43714</v>
      </c>
      <c r="C11" s="449"/>
      <c r="D11" s="449"/>
      <c r="E11" s="449"/>
      <c r="F11" s="449"/>
      <c r="G11" s="93"/>
    </row>
    <row r="12" spans="1:7" ht="22.5" x14ac:dyDescent="0.45">
      <c r="A12" s="94" t="s">
        <v>198</v>
      </c>
      <c r="B12" s="450">
        <f>D719</f>
        <v>0.89825581395348841</v>
      </c>
      <c r="C12" s="450"/>
      <c r="D12" s="450"/>
      <c r="E12" s="450"/>
      <c r="F12" s="450"/>
      <c r="G12" s="93"/>
    </row>
    <row r="13" spans="1:7" ht="22.5" x14ac:dyDescent="0.45">
      <c r="A13" s="92"/>
      <c r="B13" s="90"/>
      <c r="C13" s="90"/>
      <c r="D13" s="444"/>
      <c r="E13" s="444"/>
      <c r="F13" s="444"/>
      <c r="G13" s="444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43714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0" t="s">
        <v>28</v>
      </c>
      <c r="B17" s="372" t="s">
        <v>29</v>
      </c>
      <c r="C17" s="372"/>
      <c r="D17" s="372" t="s">
        <v>42</v>
      </c>
      <c r="E17" s="373" t="s">
        <v>264</v>
      </c>
      <c r="F17" s="373" t="s">
        <v>294</v>
      </c>
      <c r="G17" s="96"/>
    </row>
    <row r="18" spans="1:8" ht="16.5" customHeight="1" x14ac:dyDescent="0.4">
      <c r="A18" s="370"/>
      <c r="B18" s="100" t="s">
        <v>32</v>
      </c>
      <c r="C18" s="100" t="s">
        <v>31</v>
      </c>
      <c r="D18" s="372"/>
      <c r="E18" s="373"/>
      <c r="F18" s="373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105" x14ac:dyDescent="0.4">
      <c r="A35" s="187" t="s">
        <v>454</v>
      </c>
      <c r="B35" s="104">
        <v>1</v>
      </c>
      <c r="C35" s="118" t="str">
        <f>IF(B35=0, -10, "0")</f>
        <v>0</v>
      </c>
      <c r="D35" s="105" t="s">
        <v>519</v>
      </c>
      <c r="E35" s="105" t="s">
        <v>541</v>
      </c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156.75" customHeight="1" x14ac:dyDescent="0.4">
      <c r="A37" s="103" t="s">
        <v>383</v>
      </c>
      <c r="B37" s="104">
        <v>1</v>
      </c>
      <c r="C37" s="104"/>
      <c r="D37" s="105" t="s">
        <v>531</v>
      </c>
      <c r="E37" s="105" t="s">
        <v>532</v>
      </c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2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24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0.92307692307692313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34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0.94444444444444442</v>
      </c>
      <c r="E48" s="90"/>
      <c r="F48" s="96"/>
      <c r="G48" s="96"/>
    </row>
    <row r="49" spans="1:7" ht="21" x14ac:dyDescent="0.3">
      <c r="A49" s="403"/>
      <c r="B49" s="403"/>
      <c r="C49" s="403"/>
      <c r="D49" s="403"/>
      <c r="E49" s="403"/>
      <c r="F49" s="403"/>
      <c r="G49" s="403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43714</v>
      </c>
      <c r="B51" s="96"/>
      <c r="C51" s="96"/>
      <c r="D51" s="96"/>
      <c r="E51" s="90"/>
      <c r="F51" s="96"/>
      <c r="G51" s="96"/>
    </row>
    <row r="52" spans="1:7" ht="21" x14ac:dyDescent="0.4">
      <c r="A52" s="370" t="s">
        <v>28</v>
      </c>
      <c r="B52" s="372" t="s">
        <v>29</v>
      </c>
      <c r="C52" s="372"/>
      <c r="D52" s="372" t="s">
        <v>42</v>
      </c>
      <c r="E52" s="373" t="s">
        <v>264</v>
      </c>
      <c r="F52" s="373" t="s">
        <v>295</v>
      </c>
      <c r="G52" s="96"/>
    </row>
    <row r="53" spans="1:7" ht="21" x14ac:dyDescent="0.4">
      <c r="A53" s="370"/>
      <c r="B53" s="100" t="s">
        <v>32</v>
      </c>
      <c r="C53" s="100" t="s">
        <v>31</v>
      </c>
      <c r="D53" s="372"/>
      <c r="E53" s="373"/>
      <c r="F53" s="373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1"/>
      <c r="B64" s="442"/>
      <c r="C64" s="442"/>
      <c r="D64" s="442"/>
      <c r="E64" s="442"/>
      <c r="F64" s="442"/>
      <c r="G64" s="442"/>
    </row>
    <row r="65" spans="1:7" ht="43.5" customHeight="1" x14ac:dyDescent="0.4">
      <c r="A65" s="437" t="s">
        <v>341</v>
      </c>
      <c r="B65" s="437"/>
      <c r="C65" s="437"/>
      <c r="D65" s="437"/>
      <c r="E65" s="437"/>
      <c r="F65" s="437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1"/>
      <c r="B83" s="421"/>
      <c r="C83" s="421"/>
      <c r="D83" s="421"/>
      <c r="E83" s="421"/>
      <c r="F83" s="421"/>
      <c r="G83" s="421"/>
    </row>
    <row r="84" spans="1:7" ht="45" customHeight="1" x14ac:dyDescent="0.45">
      <c r="A84" s="443" t="s">
        <v>342</v>
      </c>
      <c r="B84" s="443"/>
      <c r="C84" s="443"/>
      <c r="D84" s="443"/>
      <c r="E84" s="443"/>
      <c r="F84" s="44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29"/>
      <c r="B101" s="430"/>
      <c r="C101" s="430"/>
      <c r="D101" s="430"/>
      <c r="E101" s="430"/>
      <c r="F101" s="436"/>
      <c r="G101" s="96"/>
    </row>
    <row r="102" spans="1:7" ht="46.5" customHeight="1" x14ac:dyDescent="0.4">
      <c r="A102" s="437" t="s">
        <v>343</v>
      </c>
      <c r="B102" s="437"/>
      <c r="C102" s="437"/>
      <c r="D102" s="437"/>
      <c r="E102" s="437"/>
      <c r="F102" s="437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29"/>
      <c r="B109" s="430"/>
      <c r="C109" s="430"/>
      <c r="D109" s="430"/>
      <c r="E109" s="430"/>
      <c r="F109" s="436"/>
      <c r="G109" s="96"/>
    </row>
    <row r="110" spans="1:7" ht="39.75" customHeight="1" x14ac:dyDescent="0.4">
      <c r="A110" s="437" t="s">
        <v>375</v>
      </c>
      <c r="B110" s="437"/>
      <c r="C110" s="437"/>
      <c r="D110" s="437"/>
      <c r="E110" s="437"/>
      <c r="F110" s="437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0"/>
      <c r="B118" s="430"/>
      <c r="C118" s="430"/>
      <c r="D118" s="430"/>
      <c r="E118" s="430"/>
      <c r="F118" s="430"/>
      <c r="G118" s="96"/>
    </row>
    <row r="119" spans="1:7" ht="22.5" x14ac:dyDescent="0.4">
      <c r="A119" s="437" t="s">
        <v>304</v>
      </c>
      <c r="B119" s="437"/>
      <c r="C119" s="437"/>
      <c r="D119" s="437"/>
      <c r="E119" s="437"/>
      <c r="F119" s="437"/>
      <c r="G119" s="96"/>
    </row>
    <row r="120" spans="1:7" ht="2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2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2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2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2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8"/>
      <c r="B130" s="438"/>
      <c r="C130" s="438"/>
      <c r="D130" s="438"/>
      <c r="E130" s="438"/>
      <c r="F130" s="438"/>
      <c r="G130" s="96"/>
    </row>
    <row r="131" spans="1:16384" ht="22.5" customHeight="1" x14ac:dyDescent="0.4">
      <c r="A131" s="439" t="s">
        <v>404</v>
      </c>
      <c r="B131" s="439"/>
      <c r="C131" s="439"/>
      <c r="D131" s="439"/>
      <c r="E131" s="439"/>
      <c r="F131" s="439"/>
      <c r="G131" s="96"/>
    </row>
    <row r="132" spans="1:16384" ht="22.5" customHeight="1" x14ac:dyDescent="0.4">
      <c r="A132" s="440"/>
      <c r="B132" s="440"/>
      <c r="C132" s="440"/>
      <c r="D132" s="440"/>
      <c r="E132" s="440"/>
      <c r="F132" s="440"/>
      <c r="G132" s="96"/>
    </row>
    <row r="133" spans="1:16384" s="258" customFormat="1" ht="22.5" customHeight="1" x14ac:dyDescent="0.25">
      <c r="A133" s="370" t="s">
        <v>28</v>
      </c>
      <c r="B133" s="372" t="s">
        <v>29</v>
      </c>
      <c r="C133" s="372"/>
      <c r="D133" s="372" t="s">
        <v>42</v>
      </c>
      <c r="E133" s="373" t="s">
        <v>264</v>
      </c>
      <c r="F133" s="373" t="s">
        <v>295</v>
      </c>
    </row>
    <row r="134" spans="1:16384" s="258" customFormat="1" ht="22.5" customHeight="1" x14ac:dyDescent="0.25">
      <c r="A134" s="370"/>
      <c r="B134" s="100" t="s">
        <v>32</v>
      </c>
      <c r="C134" s="100" t="s">
        <v>31</v>
      </c>
      <c r="D134" s="372"/>
      <c r="E134" s="373"/>
      <c r="F134" s="373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1" t="s">
        <v>441</v>
      </c>
      <c r="B137" s="431"/>
      <c r="C137" s="431"/>
      <c r="D137" s="431"/>
      <c r="E137" s="431"/>
      <c r="F137" s="431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63" x14ac:dyDescent="0.4">
      <c r="A139" s="107" t="s">
        <v>327</v>
      </c>
      <c r="B139" s="104">
        <v>1</v>
      </c>
      <c r="C139" s="107"/>
      <c r="D139" s="107" t="s">
        <v>505</v>
      </c>
      <c r="E139" s="107" t="s">
        <v>506</v>
      </c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8" t="s">
        <v>340</v>
      </c>
      <c r="B144" s="428"/>
      <c r="C144" s="428"/>
      <c r="D144" s="428"/>
      <c r="E144" s="428"/>
      <c r="F144" s="428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>
        <v>2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354" t="str">
        <f>IF(B160=0, -5, "0")</f>
        <v>0</v>
      </c>
      <c r="D160" s="107"/>
      <c r="E160" s="107"/>
      <c r="F160" s="209"/>
      <c r="G160" s="96"/>
    </row>
    <row r="161" spans="1:7" ht="21" x14ac:dyDescent="0.4">
      <c r="A161" s="429"/>
      <c r="B161" s="430"/>
      <c r="C161" s="430"/>
      <c r="D161" s="430"/>
      <c r="E161" s="430"/>
      <c r="F161" s="430"/>
      <c r="G161" s="96"/>
    </row>
    <row r="162" spans="1:7" ht="32.25" customHeight="1" x14ac:dyDescent="0.4">
      <c r="A162" s="431" t="s">
        <v>442</v>
      </c>
      <c r="B162" s="431"/>
      <c r="C162" s="431"/>
      <c r="D162" s="431"/>
      <c r="E162" s="431"/>
      <c r="F162" s="431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2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105" x14ac:dyDescent="0.4">
      <c r="A168" s="107" t="s">
        <v>390</v>
      </c>
      <c r="B168" s="104">
        <v>1</v>
      </c>
      <c r="C168" s="107"/>
      <c r="D168" s="107" t="s">
        <v>533</v>
      </c>
      <c r="E168" s="105" t="s">
        <v>507</v>
      </c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2"/>
      <c r="B172" s="433"/>
      <c r="C172" s="433"/>
      <c r="D172" s="433"/>
      <c r="E172" s="433"/>
      <c r="F172" s="433"/>
      <c r="G172" s="96"/>
    </row>
    <row r="173" spans="1:7" ht="32.25" customHeight="1" x14ac:dyDescent="0.4">
      <c r="A173" s="431" t="s">
        <v>304</v>
      </c>
      <c r="B173" s="431"/>
      <c r="C173" s="431"/>
      <c r="D173" s="431"/>
      <c r="E173" s="431"/>
      <c r="F173" s="431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84" x14ac:dyDescent="0.4">
      <c r="A177" s="139" t="s">
        <v>326</v>
      </c>
      <c r="B177" s="104">
        <v>1</v>
      </c>
      <c r="C177" s="107" t="str">
        <f>IF(B177=0, -5, "0")</f>
        <v>0</v>
      </c>
      <c r="D177" s="107" t="s">
        <v>503</v>
      </c>
      <c r="E177" s="107" t="s">
        <v>504</v>
      </c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21" x14ac:dyDescent="0.4">
      <c r="A181" s="107" t="s">
        <v>402</v>
      </c>
      <c r="B181" s="104">
        <v>2</v>
      </c>
      <c r="C181" s="103"/>
      <c r="D181" s="319">
        <v>1</v>
      </c>
      <c r="E181" s="353"/>
      <c r="F181" s="353"/>
      <c r="G181" s="96"/>
    </row>
    <row r="182" spans="1:7" ht="22.5" x14ac:dyDescent="0.4">
      <c r="A182" s="231" t="s">
        <v>418</v>
      </c>
      <c r="B182" s="434"/>
      <c r="C182" s="435"/>
      <c r="D182" s="243">
        <f>SUM(B145:C160,B174:C181,B163:C171,B138:C142)</f>
        <v>71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0.95945945945945943</v>
      </c>
      <c r="E183" s="90"/>
      <c r="F183" s="96"/>
      <c r="G183" s="96"/>
    </row>
    <row r="184" spans="1:7" ht="21" x14ac:dyDescent="0.4">
      <c r="A184" s="427"/>
      <c r="B184" s="427"/>
      <c r="C184" s="427"/>
      <c r="D184" s="427"/>
      <c r="E184" s="427"/>
      <c r="F184" s="427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43714</v>
      </c>
      <c r="B186" s="96"/>
      <c r="C186" s="96"/>
      <c r="D186" s="96"/>
      <c r="E186" s="90"/>
      <c r="F186" s="96"/>
      <c r="G186" s="96"/>
    </row>
    <row r="187" spans="1:7" ht="21" x14ac:dyDescent="0.4">
      <c r="A187" s="370" t="s">
        <v>28</v>
      </c>
      <c r="B187" s="372" t="s">
        <v>29</v>
      </c>
      <c r="C187" s="372"/>
      <c r="D187" s="372" t="s">
        <v>42</v>
      </c>
      <c r="E187" s="373" t="s">
        <v>264</v>
      </c>
      <c r="F187" s="373" t="s">
        <v>295</v>
      </c>
      <c r="G187" s="96"/>
    </row>
    <row r="188" spans="1:7" ht="21" x14ac:dyDescent="0.4">
      <c r="A188" s="370"/>
      <c r="B188" s="100" t="s">
        <v>32</v>
      </c>
      <c r="C188" s="100" t="s">
        <v>31</v>
      </c>
      <c r="D188" s="372"/>
      <c r="E188" s="373"/>
      <c r="F188" s="373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105" x14ac:dyDescent="0.4">
      <c r="A194" s="130" t="s">
        <v>325</v>
      </c>
      <c r="B194" s="104">
        <v>0</v>
      </c>
      <c r="C194" s="104"/>
      <c r="D194" s="105" t="s">
        <v>534</v>
      </c>
      <c r="E194" s="105" t="s">
        <v>481</v>
      </c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77" t="s">
        <v>34</v>
      </c>
      <c r="B199" s="378"/>
      <c r="C199" s="379"/>
      <c r="D199" s="108">
        <f>SUM(B191:C198)</f>
        <v>14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0.875</v>
      </c>
      <c r="E200" s="90"/>
      <c r="F200" s="96"/>
      <c r="G200" s="96"/>
    </row>
    <row r="201" spans="1:7" ht="21" x14ac:dyDescent="0.4">
      <c r="A201" s="403"/>
      <c r="B201" s="403"/>
      <c r="C201" s="403"/>
      <c r="D201" s="403"/>
      <c r="E201" s="403"/>
      <c r="F201" s="403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72" customHeight="1" x14ac:dyDescent="0.4">
      <c r="A216" s="139" t="s">
        <v>344</v>
      </c>
      <c r="B216" s="104">
        <v>1</v>
      </c>
      <c r="C216" s="159" t="str">
        <f>IF(B216=0, -5, "0")</f>
        <v>0</v>
      </c>
      <c r="D216" s="105" t="s">
        <v>483</v>
      </c>
      <c r="E216" s="164" t="s">
        <v>484</v>
      </c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132" customHeight="1" x14ac:dyDescent="0.4">
      <c r="A220" s="103" t="s">
        <v>148</v>
      </c>
      <c r="B220" s="104">
        <v>0</v>
      </c>
      <c r="C220" s="104"/>
      <c r="D220" s="105" t="s">
        <v>479</v>
      </c>
      <c r="E220" s="105" t="s">
        <v>480</v>
      </c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1</v>
      </c>
      <c r="C222" s="118" t="str">
        <f>IF(B222=0, -10, "0")</f>
        <v>0</v>
      </c>
      <c r="D222" s="105" t="s">
        <v>530</v>
      </c>
      <c r="E222" s="105" t="s">
        <v>544</v>
      </c>
      <c r="F222" s="105"/>
      <c r="G222" s="96"/>
    </row>
    <row r="223" spans="1:7" ht="21" x14ac:dyDescent="0.4">
      <c r="A223" s="377" t="s">
        <v>34</v>
      </c>
      <c r="B223" s="378"/>
      <c r="C223" s="379"/>
      <c r="D223" s="123">
        <f>SUM(B203:C222)</f>
        <v>36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0.9</v>
      </c>
      <c r="E224" s="90"/>
      <c r="F224" s="96"/>
      <c r="G224" s="96"/>
    </row>
    <row r="225" spans="1:7" ht="21" x14ac:dyDescent="0.4">
      <c r="A225" s="403"/>
      <c r="B225" s="403"/>
      <c r="C225" s="403"/>
      <c r="D225" s="403"/>
      <c r="E225" s="403"/>
      <c r="F225" s="403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84" x14ac:dyDescent="0.4">
      <c r="A228" s="103" t="s">
        <v>111</v>
      </c>
      <c r="B228" s="104">
        <v>1</v>
      </c>
      <c r="C228" s="104"/>
      <c r="D228" s="141" t="s">
        <v>535</v>
      </c>
      <c r="E228" s="105" t="s">
        <v>482</v>
      </c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>
        <v>2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4" t="s">
        <v>304</v>
      </c>
      <c r="B232" s="425"/>
      <c r="C232" s="425"/>
      <c r="D232" s="426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21" x14ac:dyDescent="0.4">
      <c r="A240" s="107" t="s">
        <v>402</v>
      </c>
      <c r="B240" s="104">
        <v>1</v>
      </c>
      <c r="C240" s="137"/>
      <c r="D240" s="319">
        <v>0.9</v>
      </c>
      <c r="E240" s="353"/>
      <c r="F240" s="353"/>
      <c r="G240" s="96"/>
    </row>
    <row r="241" spans="1:7" ht="21" x14ac:dyDescent="0.4">
      <c r="A241" s="377" t="s">
        <v>34</v>
      </c>
      <c r="B241" s="378"/>
      <c r="C241" s="379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0.91666666666666663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72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</v>
      </c>
      <c r="E245" s="90"/>
      <c r="F245" s="96"/>
      <c r="G245" s="96"/>
    </row>
    <row r="246" spans="1:7" ht="21" x14ac:dyDescent="0.4">
      <c r="A246" s="403"/>
      <c r="B246" s="403"/>
      <c r="C246" s="403"/>
      <c r="D246" s="403"/>
      <c r="E246" s="403"/>
      <c r="F246" s="403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43714</v>
      </c>
      <c r="B248" s="96"/>
      <c r="C248" s="96"/>
      <c r="D248" s="96"/>
      <c r="E248" s="90"/>
      <c r="F248" s="96"/>
      <c r="G248" s="96"/>
    </row>
    <row r="249" spans="1:7" ht="21" x14ac:dyDescent="0.4">
      <c r="A249" s="370" t="s">
        <v>28</v>
      </c>
      <c r="B249" s="372" t="s">
        <v>29</v>
      </c>
      <c r="C249" s="372"/>
      <c r="D249" s="372" t="s">
        <v>42</v>
      </c>
      <c r="E249" s="373" t="s">
        <v>264</v>
      </c>
      <c r="F249" s="373" t="s">
        <v>295</v>
      </c>
      <c r="G249" s="96"/>
    </row>
    <row r="250" spans="1:7" ht="21" x14ac:dyDescent="0.4">
      <c r="A250" s="370"/>
      <c r="B250" s="100" t="s">
        <v>32</v>
      </c>
      <c r="C250" s="100" t="s">
        <v>31</v>
      </c>
      <c r="D250" s="372"/>
      <c r="E250" s="373"/>
      <c r="F250" s="373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77" t="s">
        <v>34</v>
      </c>
      <c r="B261" s="378"/>
      <c r="C261" s="379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84" x14ac:dyDescent="0.4">
      <c r="A265" s="103" t="s">
        <v>80</v>
      </c>
      <c r="B265" s="104">
        <v>1</v>
      </c>
      <c r="C265" s="104"/>
      <c r="D265" s="141" t="s">
        <v>493</v>
      </c>
      <c r="E265" s="105" t="s">
        <v>542</v>
      </c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105" x14ac:dyDescent="0.4">
      <c r="A272" s="230" t="s">
        <v>420</v>
      </c>
      <c r="B272" s="104">
        <v>0</v>
      </c>
      <c r="C272" s="118">
        <f>IF(B272=0, -10, "0")</f>
        <v>-10</v>
      </c>
      <c r="D272" s="157" t="s">
        <v>491</v>
      </c>
      <c r="E272" s="105" t="s">
        <v>492</v>
      </c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107.25" customHeight="1" x14ac:dyDescent="0.4">
      <c r="A275" s="168" t="s">
        <v>359</v>
      </c>
      <c r="B275" s="104">
        <v>0</v>
      </c>
      <c r="C275" s="140">
        <f>IF(B275=0, -10, "0")</f>
        <v>-10</v>
      </c>
      <c r="D275" s="211" t="s">
        <v>487</v>
      </c>
      <c r="E275" s="105" t="s">
        <v>488</v>
      </c>
      <c r="F275" s="105"/>
      <c r="G275" s="96"/>
    </row>
    <row r="276" spans="1:7" ht="51" customHeight="1" x14ac:dyDescent="0.4">
      <c r="A276" s="168" t="s">
        <v>360</v>
      </c>
      <c r="B276" s="104">
        <v>1</v>
      </c>
      <c r="C276" s="140" t="str">
        <f>IF(B276=0, -10, "0")</f>
        <v>0</v>
      </c>
      <c r="D276" s="355" t="s">
        <v>486</v>
      </c>
      <c r="E276" s="105" t="s">
        <v>485</v>
      </c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7"/>
      <c r="B286" s="387"/>
      <c r="C286" s="387"/>
      <c r="D286" s="387"/>
      <c r="E286" s="387"/>
      <c r="F286" s="387"/>
      <c r="G286" s="96"/>
    </row>
    <row r="287" spans="1:7" ht="31.5" customHeight="1" x14ac:dyDescent="0.4">
      <c r="A287" s="423" t="s">
        <v>304</v>
      </c>
      <c r="B287" s="423"/>
      <c r="C287" s="423"/>
      <c r="D287" s="423"/>
      <c r="E287" s="423"/>
      <c r="F287" s="423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2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2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2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98.25" customHeight="1" x14ac:dyDescent="0.4">
      <c r="A292" s="139" t="s">
        <v>311</v>
      </c>
      <c r="B292" s="104">
        <v>1</v>
      </c>
      <c r="C292" s="118" t="str">
        <f>IF(B292=0, -5, "0")</f>
        <v>0</v>
      </c>
      <c r="D292" s="105" t="s">
        <v>489</v>
      </c>
      <c r="E292" s="105" t="s">
        <v>490</v>
      </c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21" x14ac:dyDescent="0.4">
      <c r="A295" s="103" t="s">
        <v>402</v>
      </c>
      <c r="B295" s="104">
        <v>2</v>
      </c>
      <c r="C295" s="104"/>
      <c r="D295" s="319">
        <v>1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29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0.48333333333333334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45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0.59210526315789469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43714</v>
      </c>
      <c r="B303" s="96"/>
      <c r="C303" s="96"/>
      <c r="D303" s="96"/>
      <c r="E303" s="90"/>
      <c r="F303" s="96"/>
      <c r="G303" s="96"/>
    </row>
    <row r="304" spans="1:7" ht="21" x14ac:dyDescent="0.4">
      <c r="A304" s="370" t="s">
        <v>28</v>
      </c>
      <c r="B304" s="372" t="s">
        <v>29</v>
      </c>
      <c r="C304" s="372"/>
      <c r="D304" s="372" t="s">
        <v>42</v>
      </c>
      <c r="E304" s="373" t="s">
        <v>264</v>
      </c>
      <c r="F304" s="373" t="s">
        <v>295</v>
      </c>
      <c r="G304" s="96"/>
    </row>
    <row r="305" spans="1:7" ht="21" x14ac:dyDescent="0.4">
      <c r="A305" s="370"/>
      <c r="B305" s="100" t="s">
        <v>32</v>
      </c>
      <c r="C305" s="100" t="s">
        <v>31</v>
      </c>
      <c r="D305" s="372"/>
      <c r="E305" s="373"/>
      <c r="F305" s="373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105" x14ac:dyDescent="0.4">
      <c r="A311" s="130" t="s">
        <v>118</v>
      </c>
      <c r="B311" s="104">
        <v>1</v>
      </c>
      <c r="C311" s="104"/>
      <c r="D311" s="105" t="s">
        <v>536</v>
      </c>
      <c r="E311" s="105" t="s">
        <v>537</v>
      </c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63" x14ac:dyDescent="0.4">
      <c r="A314" s="168" t="s">
        <v>267</v>
      </c>
      <c r="B314" s="104">
        <v>1</v>
      </c>
      <c r="C314" s="118" t="str">
        <f>IF(B314=0, -5, "0")</f>
        <v>0</v>
      </c>
      <c r="D314" s="105" t="s">
        <v>494</v>
      </c>
      <c r="E314" s="105" t="s">
        <v>495</v>
      </c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14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0.875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248.25" customHeight="1" x14ac:dyDescent="0.4">
      <c r="A332" s="173" t="s">
        <v>58</v>
      </c>
      <c r="B332" s="104">
        <v>0</v>
      </c>
      <c r="C332" s="118">
        <f>IF(B332=0, -10, "0")</f>
        <v>-10</v>
      </c>
      <c r="D332" s="172" t="s">
        <v>538</v>
      </c>
      <c r="E332" s="105" t="s">
        <v>543</v>
      </c>
      <c r="F332" s="105"/>
      <c r="G332" s="96"/>
    </row>
    <row r="333" spans="1:7" ht="122.25" customHeight="1" x14ac:dyDescent="0.4">
      <c r="A333" s="229" t="s">
        <v>344</v>
      </c>
      <c r="B333" s="104">
        <v>1</v>
      </c>
      <c r="C333" s="118" t="str">
        <f>IF(B333=0, -5, "0")</f>
        <v>0</v>
      </c>
      <c r="D333" s="105" t="s">
        <v>539</v>
      </c>
      <c r="E333" s="164" t="s">
        <v>496</v>
      </c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42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25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0.625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08"/>
      <c r="B352" s="408"/>
      <c r="C352" s="408"/>
      <c r="D352" s="408"/>
      <c r="E352" s="408"/>
      <c r="F352" s="408"/>
      <c r="G352" s="408"/>
    </row>
    <row r="353" spans="1:7" ht="32.25" customHeight="1" x14ac:dyDescent="0.4">
      <c r="A353" s="422" t="s">
        <v>304</v>
      </c>
      <c r="B353" s="422"/>
      <c r="C353" s="422"/>
      <c r="D353" s="422"/>
      <c r="E353" s="422"/>
      <c r="F353" s="422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9">
        <v>0.6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31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0.96875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70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0.79545454545454541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43714</v>
      </c>
      <c r="B369" s="96"/>
      <c r="C369" s="96"/>
      <c r="D369" s="96"/>
      <c r="E369" s="90"/>
      <c r="F369" s="96"/>
      <c r="G369" s="96"/>
    </row>
    <row r="370" spans="1:7" ht="21" x14ac:dyDescent="0.4">
      <c r="A370" s="370" t="s">
        <v>28</v>
      </c>
      <c r="B370" s="372" t="s">
        <v>29</v>
      </c>
      <c r="C370" s="372"/>
      <c r="D370" s="372" t="s">
        <v>42</v>
      </c>
      <c r="E370" s="373" t="s">
        <v>264</v>
      </c>
      <c r="F370" s="373" t="s">
        <v>295</v>
      </c>
      <c r="G370" s="96"/>
    </row>
    <row r="371" spans="1:7" ht="21" x14ac:dyDescent="0.4">
      <c r="A371" s="370"/>
      <c r="B371" s="100" t="s">
        <v>32</v>
      </c>
      <c r="C371" s="100" t="s">
        <v>31</v>
      </c>
      <c r="D371" s="372"/>
      <c r="E371" s="373"/>
      <c r="F371" s="373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20"/>
      <c r="B410" s="421"/>
      <c r="C410" s="421"/>
      <c r="D410" s="421"/>
      <c r="E410" s="421"/>
      <c r="F410" s="421"/>
      <c r="G410" s="421"/>
    </row>
    <row r="411" spans="1:7" ht="24.75" x14ac:dyDescent="0.4">
      <c r="A411" s="418" t="s">
        <v>313</v>
      </c>
      <c r="B411" s="418"/>
      <c r="C411" s="418"/>
      <c r="D411" s="418"/>
      <c r="E411" s="418"/>
      <c r="F411" s="418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63" x14ac:dyDescent="0.4">
      <c r="A417" s="139" t="s">
        <v>311</v>
      </c>
      <c r="B417" s="104">
        <v>1</v>
      </c>
      <c r="C417" s="104" t="str">
        <f>IF(B417=0, -5, "0")</f>
        <v>0</v>
      </c>
      <c r="D417" s="156" t="s">
        <v>501</v>
      </c>
      <c r="E417" s="105" t="s">
        <v>502</v>
      </c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21" x14ac:dyDescent="0.4">
      <c r="A419" s="190" t="s">
        <v>427</v>
      </c>
      <c r="B419" s="104">
        <v>2</v>
      </c>
      <c r="C419" s="104"/>
      <c r="D419" s="319">
        <v>1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55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0.9821428571428571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77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0.98717948717948723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43714</v>
      </c>
      <c r="B427" s="96"/>
      <c r="C427" s="96"/>
      <c r="D427" s="96"/>
      <c r="E427" s="90"/>
      <c r="F427" s="96"/>
      <c r="G427" s="96"/>
    </row>
    <row r="428" spans="1:7" ht="21" x14ac:dyDescent="0.4">
      <c r="A428" s="370" t="s">
        <v>28</v>
      </c>
      <c r="B428" s="372" t="s">
        <v>29</v>
      </c>
      <c r="C428" s="372"/>
      <c r="D428" s="372" t="s">
        <v>42</v>
      </c>
      <c r="E428" s="373" t="s">
        <v>264</v>
      </c>
      <c r="F428" s="373" t="s">
        <v>295</v>
      </c>
      <c r="G428" s="96"/>
    </row>
    <row r="429" spans="1:7" ht="21" x14ac:dyDescent="0.4">
      <c r="A429" s="370"/>
      <c r="B429" s="100" t="s">
        <v>32</v>
      </c>
      <c r="C429" s="100" t="s">
        <v>31</v>
      </c>
      <c r="D429" s="372"/>
      <c r="E429" s="373"/>
      <c r="F429" s="373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4" t="s">
        <v>351</v>
      </c>
      <c r="B447" s="104">
        <v>1</v>
      </c>
      <c r="C447" s="118" t="str">
        <f>IF(B447=0, -5, "0")</f>
        <v>0</v>
      </c>
      <c r="D447" s="105" t="s">
        <v>540</v>
      </c>
      <c r="E447" s="105" t="s">
        <v>509</v>
      </c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8" t="s">
        <v>304</v>
      </c>
      <c r="B459" s="418"/>
      <c r="C459" s="418"/>
      <c r="D459" s="418"/>
      <c r="E459" s="418"/>
      <c r="F459" s="418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21" x14ac:dyDescent="0.4">
      <c r="A466" s="190" t="s">
        <v>402</v>
      </c>
      <c r="B466" s="104">
        <v>2</v>
      </c>
      <c r="C466" s="104"/>
      <c r="D466" s="319">
        <v>1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39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0.97499999999999998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55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0.9821428571428571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9" t="s">
        <v>405</v>
      </c>
      <c r="B473" s="419"/>
      <c r="C473" s="419"/>
      <c r="D473" s="419"/>
      <c r="E473" s="419"/>
      <c r="F473" s="419"/>
      <c r="G473" s="96"/>
    </row>
    <row r="474" spans="1:7" ht="21" customHeight="1" x14ac:dyDescent="0.4">
      <c r="A474" s="191">
        <f>B11</f>
        <v>43714</v>
      </c>
      <c r="F474" s="2"/>
      <c r="G474" s="96"/>
    </row>
    <row r="475" spans="1:7" ht="21" x14ac:dyDescent="0.4">
      <c r="A475" s="404" t="s">
        <v>28</v>
      </c>
      <c r="B475" s="405" t="s">
        <v>29</v>
      </c>
      <c r="C475" s="405"/>
      <c r="D475" s="405" t="s">
        <v>42</v>
      </c>
      <c r="E475" s="406" t="s">
        <v>264</v>
      </c>
      <c r="F475" s="406" t="s">
        <v>295</v>
      </c>
      <c r="G475" s="96"/>
    </row>
    <row r="476" spans="1:7" ht="21" x14ac:dyDescent="0.4">
      <c r="A476" s="404"/>
      <c r="B476" s="254" t="s">
        <v>32</v>
      </c>
      <c r="C476" s="254" t="s">
        <v>31</v>
      </c>
      <c r="D476" s="405"/>
      <c r="E476" s="406"/>
      <c r="F476" s="406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2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2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2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22.5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22.5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2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2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2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2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89"/>
      <c r="B507" s="389"/>
      <c r="C507" s="389"/>
      <c r="D507" s="389"/>
      <c r="E507" s="389"/>
      <c r="F507" s="389"/>
      <c r="G507" s="389"/>
    </row>
    <row r="508" spans="1:7" ht="26.25" customHeight="1" x14ac:dyDescent="0.5">
      <c r="A508" s="288" t="s">
        <v>304</v>
      </c>
      <c r="B508" s="416"/>
      <c r="C508" s="416"/>
      <c r="D508" s="416"/>
      <c r="E508" s="416"/>
      <c r="F508" s="416"/>
      <c r="G508" s="96"/>
    </row>
    <row r="509" spans="1:7" ht="2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2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2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22.5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2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17" t="s">
        <v>97</v>
      </c>
      <c r="B520" s="417"/>
      <c r="C520" s="417"/>
      <c r="D520" s="417"/>
      <c r="E520" s="417"/>
      <c r="F520" s="417"/>
      <c r="G520" s="96"/>
    </row>
    <row r="521" spans="1:7" ht="22.5" customHeight="1" x14ac:dyDescent="0.4">
      <c r="A521" s="191">
        <f>B11</f>
        <v>43714</v>
      </c>
      <c r="B521" s="96"/>
      <c r="C521" s="96"/>
      <c r="D521" s="114"/>
      <c r="E521" s="114"/>
      <c r="F521" s="114"/>
      <c r="G521" s="96"/>
    </row>
    <row r="522" spans="1:7" ht="21" x14ac:dyDescent="0.4">
      <c r="A522" s="411" t="s">
        <v>28</v>
      </c>
      <c r="B522" s="371" t="s">
        <v>29</v>
      </c>
      <c r="C522" s="413"/>
      <c r="D522" s="372" t="s">
        <v>42</v>
      </c>
      <c r="E522" s="373" t="s">
        <v>264</v>
      </c>
      <c r="F522" s="373" t="s">
        <v>295</v>
      </c>
      <c r="G522" s="96"/>
    </row>
    <row r="523" spans="1:7" ht="21" x14ac:dyDescent="0.4">
      <c r="A523" s="412"/>
      <c r="B523" s="249" t="s">
        <v>32</v>
      </c>
      <c r="C523" s="250" t="s">
        <v>31</v>
      </c>
      <c r="D523" s="372"/>
      <c r="E523" s="373"/>
      <c r="F523" s="373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4"/>
      <c r="D525" s="414"/>
      <c r="E525" s="414"/>
      <c r="F525" s="415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64.5" customHeight="1" x14ac:dyDescent="0.4">
      <c r="A528" s="192" t="s">
        <v>98</v>
      </c>
      <c r="B528" s="104">
        <v>1</v>
      </c>
      <c r="C528" s="104"/>
      <c r="D528" s="105" t="s">
        <v>514</v>
      </c>
      <c r="E528" s="105" t="s">
        <v>513</v>
      </c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77" t="s">
        <v>34</v>
      </c>
      <c r="B532" s="378"/>
      <c r="C532" s="379"/>
      <c r="D532" s="315">
        <f>SUM(B526:C531)</f>
        <v>11</v>
      </c>
      <c r="E532" s="202"/>
      <c r="F532" s="202"/>
      <c r="G532" s="96"/>
    </row>
    <row r="533" spans="1:7" ht="21" customHeight="1" x14ac:dyDescent="0.4">
      <c r="A533" s="377" t="s">
        <v>33</v>
      </c>
      <c r="B533" s="378"/>
      <c r="C533" s="379"/>
      <c r="D533" s="298">
        <f>D532/(COUNT(B526:C531)*2)</f>
        <v>0.91666666666666663</v>
      </c>
      <c r="E533" s="202"/>
      <c r="F533" s="202"/>
      <c r="G533" s="96"/>
    </row>
    <row r="534" spans="1:7" ht="21" x14ac:dyDescent="0.4">
      <c r="A534" s="403"/>
      <c r="B534" s="403"/>
      <c r="C534" s="403"/>
      <c r="D534" s="403"/>
      <c r="E534" s="403"/>
      <c r="F534" s="403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126" x14ac:dyDescent="0.4">
      <c r="A536" s="103" t="s">
        <v>99</v>
      </c>
      <c r="B536" s="104">
        <v>0</v>
      </c>
      <c r="C536" s="166"/>
      <c r="D536" s="105" t="s">
        <v>511</v>
      </c>
      <c r="E536" s="105" t="s">
        <v>512</v>
      </c>
      <c r="F536" s="105"/>
      <c r="G536" s="96"/>
    </row>
    <row r="537" spans="1:7" ht="29.25" customHeight="1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2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7"/>
      <c r="B546" s="408"/>
      <c r="C546" s="408"/>
      <c r="D546" s="408"/>
      <c r="E546" s="408"/>
      <c r="F546" s="408"/>
      <c r="G546" s="408"/>
    </row>
    <row r="547" spans="1:7" ht="35.25" customHeight="1" x14ac:dyDescent="0.4">
      <c r="A547" s="290" t="s">
        <v>304</v>
      </c>
      <c r="B547" s="265"/>
      <c r="C547" s="409"/>
      <c r="D547" s="409"/>
      <c r="E547" s="409"/>
      <c r="F547" s="410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21" x14ac:dyDescent="0.4">
      <c r="A555" s="107" t="s">
        <v>402</v>
      </c>
      <c r="B555" s="104">
        <v>2</v>
      </c>
      <c r="C555" s="104"/>
      <c r="D555" s="319">
        <v>1</v>
      </c>
      <c r="E555" s="353"/>
      <c r="F555" s="353"/>
      <c r="G555" s="96"/>
    </row>
    <row r="556" spans="1:7" ht="21" x14ac:dyDescent="0.4">
      <c r="A556" s="385" t="s">
        <v>34</v>
      </c>
      <c r="B556" s="385"/>
      <c r="C556" s="397"/>
      <c r="D556" s="327">
        <f>SUM(B548:C555,B536:C545)</f>
        <v>28</v>
      </c>
      <c r="E556" s="90"/>
      <c r="F556" s="96"/>
      <c r="G556" s="96"/>
    </row>
    <row r="557" spans="1:7" ht="21" x14ac:dyDescent="0.4">
      <c r="A557" s="385" t="s">
        <v>33</v>
      </c>
      <c r="B557" s="385"/>
      <c r="C557" s="385"/>
      <c r="D557" s="298">
        <f>D556/(COUNT(B548:C555,B536:C545)*2)</f>
        <v>0.93333333333333335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39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0.9285714285714286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3"/>
      <c r="B562" s="403"/>
      <c r="C562" s="403"/>
      <c r="D562" s="403"/>
      <c r="E562" s="403"/>
      <c r="F562" s="403"/>
      <c r="G562" s="96"/>
    </row>
    <row r="563" spans="1:7" ht="22.5" x14ac:dyDescent="0.45">
      <c r="A563" s="384" t="s">
        <v>19</v>
      </c>
      <c r="B563" s="384"/>
      <c r="C563" s="384"/>
      <c r="D563" s="384"/>
      <c r="E563" s="384"/>
      <c r="F563" s="384"/>
      <c r="G563" s="96"/>
    </row>
    <row r="564" spans="1:7" ht="22.5" x14ac:dyDescent="0.4">
      <c r="A564" s="198">
        <f>B11</f>
        <v>43714</v>
      </c>
      <c r="B564" s="96"/>
      <c r="C564" s="96"/>
      <c r="D564" s="280"/>
      <c r="E564" s="280"/>
      <c r="F564" s="280"/>
      <c r="G564" s="96"/>
    </row>
    <row r="565" spans="1:7" ht="21" x14ac:dyDescent="0.4">
      <c r="A565" s="404" t="s">
        <v>28</v>
      </c>
      <c r="B565" s="405" t="s">
        <v>29</v>
      </c>
      <c r="C565" s="405"/>
      <c r="D565" s="405" t="s">
        <v>42</v>
      </c>
      <c r="E565" s="406" t="s">
        <v>264</v>
      </c>
      <c r="F565" s="406" t="s">
        <v>295</v>
      </c>
      <c r="G565" s="96"/>
    </row>
    <row r="566" spans="1:7" ht="21" x14ac:dyDescent="0.4">
      <c r="A566" s="404"/>
      <c r="B566" s="254" t="s">
        <v>32</v>
      </c>
      <c r="C566" s="254" t="s">
        <v>31</v>
      </c>
      <c r="D566" s="405"/>
      <c r="E566" s="406"/>
      <c r="F566" s="406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4" t="s">
        <v>10</v>
      </c>
      <c r="B568" s="395"/>
      <c r="C568" s="395"/>
      <c r="D568" s="395"/>
      <c r="E568" s="395"/>
      <c r="F568" s="396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5" t="s">
        <v>34</v>
      </c>
      <c r="B578" s="385"/>
      <c r="C578" s="397"/>
      <c r="D578" s="327">
        <f>SUM(B569:C577)</f>
        <v>18</v>
      </c>
      <c r="E578" s="90"/>
      <c r="F578" s="96"/>
      <c r="G578" s="96"/>
    </row>
    <row r="579" spans="1:7" ht="21" x14ac:dyDescent="0.4">
      <c r="A579" s="385" t="s">
        <v>33</v>
      </c>
      <c r="B579" s="385"/>
      <c r="C579" s="385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8" t="s">
        <v>23</v>
      </c>
      <c r="B581" s="399"/>
      <c r="C581" s="399"/>
      <c r="D581" s="399"/>
      <c r="E581" s="399"/>
      <c r="F581" s="400"/>
      <c r="G581" s="96"/>
    </row>
    <row r="582" spans="1:7" ht="21" x14ac:dyDescent="0.4">
      <c r="A582" s="103" t="s">
        <v>87</v>
      </c>
      <c r="B582" s="104">
        <v>2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1" t="s">
        <v>370</v>
      </c>
      <c r="B588" s="402"/>
      <c r="C588" s="402"/>
      <c r="D588" s="402"/>
      <c r="E588" s="402"/>
      <c r="F588" s="402"/>
      <c r="G588" s="402"/>
    </row>
    <row r="589" spans="1:7" ht="2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2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2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385" t="s">
        <v>34</v>
      </c>
      <c r="B596" s="385"/>
      <c r="C596" s="397"/>
      <c r="D596" s="327">
        <f>SUM(B589:C595,B582:C587)</f>
        <v>24</v>
      </c>
      <c r="E596" s="90"/>
      <c r="F596" s="96"/>
      <c r="G596" s="96"/>
    </row>
    <row r="597" spans="1:7" ht="21" x14ac:dyDescent="0.4">
      <c r="A597" s="385" t="s">
        <v>33</v>
      </c>
      <c r="B597" s="385"/>
      <c r="C597" s="385"/>
      <c r="D597" s="298">
        <f>D596/(COUNT(B582:C587,B589:C595)*2)</f>
        <v>1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42</v>
      </c>
      <c r="E599" s="239"/>
      <c r="F599" s="239"/>
      <c r="G599" s="96"/>
    </row>
    <row r="600" spans="1:7" ht="22.5" x14ac:dyDescent="0.45">
      <c r="A600" s="391" t="s">
        <v>168</v>
      </c>
      <c r="B600" s="392"/>
      <c r="C600" s="393"/>
      <c r="D600" s="127">
        <f>D599/(COUNT(B569:C577,B589:C595,B582:C587)*2)</f>
        <v>1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4" t="s">
        <v>8</v>
      </c>
      <c r="B602" s="384"/>
      <c r="C602" s="384"/>
      <c r="D602" s="384"/>
      <c r="E602" s="384"/>
      <c r="F602" s="384"/>
      <c r="G602" s="96"/>
    </row>
    <row r="603" spans="1:7" ht="22.5" x14ac:dyDescent="0.4">
      <c r="A603" s="129">
        <f>B11</f>
        <v>43714</v>
      </c>
      <c r="B603" s="96"/>
      <c r="C603" s="96"/>
      <c r="D603" s="114"/>
      <c r="E603" s="114"/>
      <c r="F603" s="114"/>
      <c r="G603" s="96"/>
    </row>
    <row r="604" spans="1:7" ht="21" x14ac:dyDescent="0.4">
      <c r="A604" s="370" t="s">
        <v>28</v>
      </c>
      <c r="B604" s="372" t="s">
        <v>29</v>
      </c>
      <c r="C604" s="372"/>
      <c r="D604" s="372" t="s">
        <v>42</v>
      </c>
      <c r="E604" s="373" t="s">
        <v>264</v>
      </c>
      <c r="F604" s="373" t="s">
        <v>295</v>
      </c>
      <c r="G604" s="96"/>
    </row>
    <row r="605" spans="1:7" ht="18.75" customHeight="1" x14ac:dyDescent="0.4">
      <c r="A605" s="370"/>
      <c r="B605" s="100" t="s">
        <v>32</v>
      </c>
      <c r="C605" s="100" t="s">
        <v>31</v>
      </c>
      <c r="D605" s="372"/>
      <c r="E605" s="373"/>
      <c r="F605" s="373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75"/>
      <c r="D607" s="375"/>
      <c r="E607" s="375"/>
      <c r="F607" s="376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84" x14ac:dyDescent="0.4">
      <c r="A611" s="130" t="s">
        <v>11</v>
      </c>
      <c r="B611" s="104">
        <v>1</v>
      </c>
      <c r="C611" s="104"/>
      <c r="D611" s="105" t="s">
        <v>528</v>
      </c>
      <c r="E611" s="105" t="s">
        <v>529</v>
      </c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5" t="s">
        <v>34</v>
      </c>
      <c r="B616" s="385"/>
      <c r="C616" s="385"/>
      <c r="D616" s="327">
        <f>SUM(B608:C615)</f>
        <v>15</v>
      </c>
      <c r="E616" s="386"/>
      <c r="F616" s="387"/>
      <c r="G616" s="96"/>
    </row>
    <row r="617" spans="1:7" ht="21" x14ac:dyDescent="0.4">
      <c r="A617" s="385" t="s">
        <v>33</v>
      </c>
      <c r="B617" s="385"/>
      <c r="C617" s="385"/>
      <c r="D617" s="298">
        <f>D616/(COUNT(B608:C615)*2)</f>
        <v>0.9375</v>
      </c>
      <c r="E617" s="388"/>
      <c r="F617" s="389"/>
      <c r="G617" s="96"/>
    </row>
    <row r="618" spans="1:7" ht="21" x14ac:dyDescent="0.4">
      <c r="A618" s="128"/>
      <c r="B618" s="96"/>
      <c r="C618" s="390"/>
      <c r="D618" s="390"/>
      <c r="E618" s="390"/>
      <c r="F618" s="390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84" x14ac:dyDescent="0.4">
      <c r="A620" s="103" t="s">
        <v>83</v>
      </c>
      <c r="B620" s="104">
        <v>1</v>
      </c>
      <c r="C620" s="104"/>
      <c r="D620" s="156" t="s">
        <v>563</v>
      </c>
      <c r="E620" s="105" t="s">
        <v>564</v>
      </c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7" t="s">
        <v>34</v>
      </c>
      <c r="B629" s="378"/>
      <c r="C629" s="379"/>
      <c r="D629" s="201">
        <f>SUM(B620:C628)</f>
        <v>17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0.94444444444444442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5"/>
      <c r="D632" s="375"/>
      <c r="E632" s="375"/>
      <c r="F632" s="376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2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77" t="s">
        <v>34</v>
      </c>
      <c r="B639" s="378"/>
      <c r="C639" s="379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80"/>
      <c r="B641" s="380"/>
      <c r="C641" s="380"/>
      <c r="D641" s="380"/>
      <c r="E641" s="380"/>
      <c r="F641" s="380"/>
      <c r="G641" s="380"/>
    </row>
    <row r="642" spans="1:7" ht="24.75" x14ac:dyDescent="0.4">
      <c r="A642" s="284" t="s">
        <v>26</v>
      </c>
      <c r="B642" s="375"/>
      <c r="C642" s="375"/>
      <c r="D642" s="375"/>
      <c r="E642" s="375"/>
      <c r="F642" s="376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26.25" customHeight="1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1" t="s">
        <v>304</v>
      </c>
      <c r="B650" s="382"/>
      <c r="C650" s="382"/>
      <c r="D650" s="382"/>
      <c r="E650" s="382"/>
      <c r="F650" s="383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2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22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66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0.97058823529411764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4" t="s">
        <v>465</v>
      </c>
      <c r="B665" s="384"/>
      <c r="C665" s="384"/>
      <c r="D665" s="384"/>
      <c r="E665" s="384"/>
      <c r="F665" s="384"/>
      <c r="G665" s="96"/>
    </row>
    <row r="666" spans="1:7" ht="21" x14ac:dyDescent="0.4">
      <c r="A666" s="198">
        <f>B11</f>
        <v>43714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0" t="s">
        <v>28</v>
      </c>
      <c r="B667" s="372" t="s">
        <v>29</v>
      </c>
      <c r="C667" s="372"/>
      <c r="D667" s="372" t="s">
        <v>42</v>
      </c>
      <c r="E667" s="373" t="s">
        <v>264</v>
      </c>
      <c r="F667" s="373" t="s">
        <v>295</v>
      </c>
      <c r="G667" s="96"/>
    </row>
    <row r="668" spans="1:7" ht="21" x14ac:dyDescent="0.4">
      <c r="A668" s="370"/>
      <c r="B668" s="100" t="s">
        <v>32</v>
      </c>
      <c r="C668" s="100" t="s">
        <v>31</v>
      </c>
      <c r="D668" s="372"/>
      <c r="E668" s="373"/>
      <c r="F668" s="373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2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63" x14ac:dyDescent="0.4">
      <c r="A682" s="192" t="s">
        <v>14</v>
      </c>
      <c r="B682" s="104">
        <v>1</v>
      </c>
      <c r="C682" s="216"/>
      <c r="D682" s="105" t="s">
        <v>517</v>
      </c>
      <c r="E682" s="105" t="s">
        <v>518</v>
      </c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21" x14ac:dyDescent="0.4">
      <c r="A689" s="107" t="s">
        <v>402</v>
      </c>
      <c r="B689" s="104">
        <v>2</v>
      </c>
      <c r="C689" s="104"/>
      <c r="D689" s="319">
        <v>1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33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0.97058823529411764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4" t="s">
        <v>439</v>
      </c>
      <c r="B693" s="374"/>
      <c r="C693" s="374"/>
      <c r="D693" s="374"/>
      <c r="E693" s="374"/>
      <c r="F693" s="374"/>
      <c r="G693" s="215"/>
    </row>
    <row r="694" spans="1:7" ht="21" customHeight="1" x14ac:dyDescent="0.4">
      <c r="A694" s="198">
        <f>B11</f>
        <v>43714</v>
      </c>
      <c r="B694" s="96"/>
      <c r="C694" s="96"/>
      <c r="D694" s="214"/>
      <c r="E694" s="214"/>
      <c r="F694" s="214"/>
      <c r="G694" s="215"/>
    </row>
    <row r="695" spans="1:7" ht="21" x14ac:dyDescent="0.4">
      <c r="A695" s="369" t="s">
        <v>28</v>
      </c>
      <c r="B695" s="371" t="s">
        <v>29</v>
      </c>
      <c r="C695" s="371"/>
      <c r="D695" s="372" t="s">
        <v>42</v>
      </c>
      <c r="E695" s="373" t="s">
        <v>264</v>
      </c>
      <c r="F695" s="373" t="s">
        <v>295</v>
      </c>
      <c r="G695" s="215"/>
    </row>
    <row r="696" spans="1:7" ht="21" x14ac:dyDescent="0.4">
      <c r="A696" s="370"/>
      <c r="B696" s="100" t="s">
        <v>32</v>
      </c>
      <c r="C696" s="100" t="s">
        <v>31</v>
      </c>
      <c r="D696" s="372"/>
      <c r="E696" s="373"/>
      <c r="F696" s="373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66" t="s">
        <v>299</v>
      </c>
      <c r="B698" s="367"/>
      <c r="C698" s="367"/>
      <c r="D698" s="367"/>
      <c r="E698" s="367"/>
      <c r="F698" s="368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4"/>
      <c r="C704" s="365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64"/>
      <c r="C705" s="365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6" t="s">
        <v>300</v>
      </c>
      <c r="B707" s="367"/>
      <c r="C707" s="367"/>
      <c r="D707" s="367"/>
      <c r="E707" s="367"/>
      <c r="F707" s="368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2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0.95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618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0.89825581395348841</v>
      </c>
      <c r="E719" s="3"/>
      <c r="F719" s="3"/>
    </row>
  </sheetData>
  <sheetProtection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2" zoomScale="80" zoomScaleNormal="90" zoomScaleSheetLayoutView="80" workbookViewId="0">
      <selection activeCell="D19" sqref="D1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4"/>
      <c r="E1" s="474"/>
      <c r="F1" s="474"/>
      <c r="G1" s="474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5" t="s">
        <v>46</v>
      </c>
      <c r="B6" s="475"/>
      <c r="C6" s="475"/>
      <c r="D6" s="475"/>
      <c r="E6" s="475"/>
      <c r="F6" s="475"/>
      <c r="G6" s="79"/>
    </row>
    <row r="7" spans="1:7" s="2" customFormat="1" ht="21.75" customHeight="1" x14ac:dyDescent="0.45">
      <c r="A7" s="476" t="str">
        <f>'Page de garde'!D18</f>
        <v>UHD MANAR CITY</v>
      </c>
      <c r="B7" s="476"/>
      <c r="C7" s="476"/>
      <c r="D7" s="476"/>
      <c r="E7" s="476"/>
      <c r="F7" s="476"/>
      <c r="G7" s="79"/>
    </row>
    <row r="8" spans="1:7" s="2" customFormat="1" ht="24" x14ac:dyDescent="0.45">
      <c r="A8" s="4" t="s">
        <v>39</v>
      </c>
      <c r="B8" s="477" t="str">
        <f>'A3 Exploitation'!B9:F9</f>
        <v>Mme Meriam CHOUCHENE</v>
      </c>
      <c r="C8" s="477"/>
      <c r="D8" s="477"/>
      <c r="E8" s="477"/>
      <c r="F8" s="477"/>
      <c r="G8" s="79"/>
    </row>
    <row r="9" spans="1:7" s="2" customFormat="1" ht="24" x14ac:dyDescent="0.45">
      <c r="A9" s="5" t="s">
        <v>41</v>
      </c>
      <c r="B9" s="478" t="str">
        <f>'A3 Exploitation'!B10:F10</f>
        <v>Directeur magasin &amp; chefs rayons</v>
      </c>
      <c r="C9" s="478"/>
      <c r="D9" s="478"/>
      <c r="E9" s="478"/>
      <c r="F9" s="478"/>
      <c r="G9" s="79"/>
    </row>
    <row r="10" spans="1:7" s="2" customFormat="1" ht="24" x14ac:dyDescent="0.45">
      <c r="A10" s="4" t="s">
        <v>40</v>
      </c>
      <c r="B10" s="473">
        <f>'A3 Exploitation'!B11:F11</f>
        <v>43714</v>
      </c>
      <c r="C10" s="473"/>
      <c r="D10" s="473"/>
      <c r="E10" s="473"/>
      <c r="F10" s="473"/>
      <c r="G10" s="79"/>
    </row>
    <row r="11" spans="1:7" s="2" customFormat="1" ht="24" x14ac:dyDescent="0.45">
      <c r="A11" s="4" t="s">
        <v>248</v>
      </c>
      <c r="B11" s="465">
        <f>D215</f>
        <v>0.81896551724137934</v>
      </c>
      <c r="C11" s="465"/>
      <c r="D11" s="465"/>
      <c r="E11" s="465"/>
      <c r="F11" s="465"/>
      <c r="G11" s="79"/>
    </row>
    <row r="12" spans="1:7" s="2" customFormat="1" ht="22.5" x14ac:dyDescent="0.45">
      <c r="A12" s="1"/>
      <c r="D12" s="444"/>
      <c r="E12" s="444"/>
      <c r="F12" s="444"/>
      <c r="G12" s="444"/>
    </row>
    <row r="13" spans="1:7" s="2" customFormat="1" ht="11.25" customHeight="1" x14ac:dyDescent="0.3">
      <c r="A13" s="466" t="s">
        <v>28</v>
      </c>
      <c r="B13" s="467" t="s">
        <v>29</v>
      </c>
      <c r="C13" s="467"/>
      <c r="D13" s="467" t="s">
        <v>42</v>
      </c>
      <c r="E13" s="467" t="s">
        <v>158</v>
      </c>
      <c r="F13" s="467" t="s">
        <v>159</v>
      </c>
    </row>
    <row r="14" spans="1:7" s="2" customFormat="1" ht="12.75" customHeight="1" x14ac:dyDescent="0.3">
      <c r="A14" s="466"/>
      <c r="B14" s="18" t="s">
        <v>32</v>
      </c>
      <c r="C14" s="18" t="s">
        <v>31</v>
      </c>
      <c r="D14" s="467"/>
      <c r="E14" s="467"/>
      <c r="F14" s="467"/>
      <c r="G14" s="78"/>
    </row>
    <row r="15" spans="1:7" x14ac:dyDescent="0.3">
      <c r="A15" s="468"/>
      <c r="B15" s="469"/>
      <c r="C15" s="469"/>
      <c r="D15" s="469"/>
      <c r="E15" s="469"/>
      <c r="F15" s="469"/>
    </row>
    <row r="16" spans="1:7" ht="19.5" x14ac:dyDescent="0.4">
      <c r="A16" s="470" t="s">
        <v>0</v>
      </c>
      <c r="B16" s="471"/>
      <c r="C16" s="471"/>
      <c r="D16" s="471"/>
      <c r="E16" s="471"/>
      <c r="F16" s="471"/>
      <c r="G16" s="80" t="s">
        <v>292</v>
      </c>
    </row>
    <row r="17" spans="1:7" ht="49.5" x14ac:dyDescent="0.3">
      <c r="A17" s="6" t="s">
        <v>223</v>
      </c>
      <c r="B17" s="55">
        <v>1</v>
      </c>
      <c r="C17" s="55"/>
      <c r="D17" s="56" t="s">
        <v>546</v>
      </c>
      <c r="E17" s="56" t="s">
        <v>547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ht="33" x14ac:dyDescent="0.3">
      <c r="A19" s="6" t="s">
        <v>68</v>
      </c>
      <c r="B19" s="55">
        <v>1</v>
      </c>
      <c r="C19" s="55"/>
      <c r="D19" s="56" t="s">
        <v>548</v>
      </c>
      <c r="E19" s="56" t="s">
        <v>549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2" t="s">
        <v>34</v>
      </c>
      <c r="B22" s="456"/>
      <c r="C22" s="457"/>
      <c r="D22" s="330">
        <f>SUM(B17:C21)</f>
        <v>8</v>
      </c>
    </row>
    <row r="23" spans="1:7" x14ac:dyDescent="0.3">
      <c r="A23" s="451" t="s">
        <v>249</v>
      </c>
      <c r="B23" s="452"/>
      <c r="C23" s="453"/>
      <c r="D23" s="17">
        <f>D22/(COUNT(B17:C21)*2)</f>
        <v>0.8</v>
      </c>
    </row>
    <row r="24" spans="1:7" x14ac:dyDescent="0.3">
      <c r="A24" s="10"/>
      <c r="B24" s="11"/>
      <c r="C24" s="11"/>
      <c r="D24" s="12"/>
    </row>
    <row r="25" spans="1:7" ht="19.5" x14ac:dyDescent="0.4">
      <c r="A25" s="454" t="s">
        <v>4</v>
      </c>
      <c r="B25" s="455"/>
      <c r="C25" s="455"/>
      <c r="D25" s="455"/>
      <c r="E25" s="455"/>
      <c r="F25" s="455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1" t="s">
        <v>34</v>
      </c>
      <c r="B33" s="452"/>
      <c r="C33" s="453"/>
      <c r="D33" s="329">
        <f>SUM(B26:C32)</f>
        <v>14</v>
      </c>
    </row>
    <row r="34" spans="1:6" x14ac:dyDescent="0.3">
      <c r="A34" s="451" t="s">
        <v>249</v>
      </c>
      <c r="B34" s="452"/>
      <c r="C34" s="453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4" t="s">
        <v>178</v>
      </c>
      <c r="B36" s="455"/>
      <c r="C36" s="455"/>
      <c r="D36" s="455"/>
      <c r="E36" s="455"/>
      <c r="F36" s="455"/>
    </row>
    <row r="37" spans="1:6" ht="199.5" customHeight="1" x14ac:dyDescent="0.35">
      <c r="A37" s="24" t="s">
        <v>84</v>
      </c>
      <c r="B37" s="55">
        <v>1</v>
      </c>
      <c r="C37" s="6" t="str">
        <f>IF(B37=0, -5, "0")</f>
        <v>0</v>
      </c>
      <c r="D37" s="56" t="s">
        <v>553</v>
      </c>
      <c r="E37" s="56" t="s">
        <v>554</v>
      </c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1" t="s">
        <v>34</v>
      </c>
      <c r="B42" s="452"/>
      <c r="C42" s="453"/>
      <c r="D42" s="329">
        <f>SUM(B37:C41)</f>
        <v>9</v>
      </c>
    </row>
    <row r="43" spans="1:6" x14ac:dyDescent="0.3">
      <c r="A43" s="451" t="s">
        <v>249</v>
      </c>
      <c r="B43" s="452"/>
      <c r="C43" s="453"/>
      <c r="D43" s="17">
        <f>D42/(COUNT(B37:C41)*2)</f>
        <v>0.9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0" t="s">
        <v>405</v>
      </c>
      <c r="B45" s="461"/>
      <c r="C45" s="461"/>
      <c r="D45" s="461"/>
      <c r="E45" s="461"/>
      <c r="F45" s="462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1" t="s">
        <v>34</v>
      </c>
      <c r="B58" s="452"/>
      <c r="C58" s="453"/>
      <c r="D58" s="341">
        <f>SUM(B46:C57)</f>
        <v>0</v>
      </c>
    </row>
    <row r="59" spans="1:6" x14ac:dyDescent="0.3">
      <c r="A59" s="451" t="s">
        <v>249</v>
      </c>
      <c r="B59" s="452"/>
      <c r="C59" s="453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3" t="s">
        <v>19</v>
      </c>
      <c r="B61" s="464"/>
      <c r="C61" s="464"/>
      <c r="D61" s="464"/>
      <c r="E61" s="464"/>
      <c r="F61" s="464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ht="49.5" x14ac:dyDescent="0.3">
      <c r="A66" s="6" t="s">
        <v>71</v>
      </c>
      <c r="B66" s="55">
        <v>1</v>
      </c>
      <c r="C66" s="55"/>
      <c r="D66" s="88" t="s">
        <v>555</v>
      </c>
      <c r="E66" s="56" t="s">
        <v>526</v>
      </c>
      <c r="F66" s="55"/>
    </row>
    <row r="67" spans="1:6" ht="50.25" x14ac:dyDescent="0.35">
      <c r="A67" s="24" t="s">
        <v>250</v>
      </c>
      <c r="B67" s="55">
        <v>1</v>
      </c>
      <c r="C67" s="6" t="str">
        <f>IF(B67=0, -5, "0")</f>
        <v>0</v>
      </c>
      <c r="D67" s="56" t="s">
        <v>556</v>
      </c>
      <c r="E67" s="56" t="s">
        <v>527</v>
      </c>
      <c r="F67" s="55"/>
    </row>
    <row r="68" spans="1:6" x14ac:dyDescent="0.3">
      <c r="A68" s="451" t="s">
        <v>34</v>
      </c>
      <c r="B68" s="452"/>
      <c r="C68" s="453"/>
      <c r="D68" s="329">
        <f>SUM(B62:C67)</f>
        <v>10</v>
      </c>
    </row>
    <row r="69" spans="1:6" x14ac:dyDescent="0.3">
      <c r="A69" s="451" t="s">
        <v>249</v>
      </c>
      <c r="B69" s="452"/>
      <c r="C69" s="453"/>
      <c r="D69" s="17">
        <f>D68/(COUNT(B62:C67)*2)</f>
        <v>0.83333333333333337</v>
      </c>
    </row>
    <row r="70" spans="1:6" x14ac:dyDescent="0.3">
      <c r="A70" s="10"/>
      <c r="B70" s="11"/>
      <c r="C70" s="11"/>
      <c r="D70" s="12"/>
    </row>
    <row r="71" spans="1:6" ht="19.5" x14ac:dyDescent="0.4">
      <c r="A71" s="454" t="s">
        <v>8</v>
      </c>
      <c r="B71" s="455"/>
      <c r="C71" s="455"/>
      <c r="D71" s="455"/>
      <c r="E71" s="455"/>
      <c r="F71" s="455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1" t="s">
        <v>34</v>
      </c>
      <c r="B79" s="452"/>
      <c r="C79" s="453"/>
      <c r="D79" s="329">
        <f>SUM(B72:C78)</f>
        <v>14</v>
      </c>
    </row>
    <row r="80" spans="1:6" x14ac:dyDescent="0.3">
      <c r="A80" s="451" t="s">
        <v>249</v>
      </c>
      <c r="B80" s="452"/>
      <c r="C80" s="453"/>
      <c r="D80" s="17">
        <f>D79/(COUNT(B72:C78)*2)</f>
        <v>1</v>
      </c>
    </row>
    <row r="81" spans="1:6" x14ac:dyDescent="0.3">
      <c r="A81" s="10"/>
      <c r="B81" s="11"/>
      <c r="C81" s="11"/>
      <c r="D81" s="12"/>
    </row>
    <row r="82" spans="1:6" ht="19.5" x14ac:dyDescent="0.4">
      <c r="A82" s="454" t="s">
        <v>463</v>
      </c>
      <c r="B82" s="455"/>
      <c r="C82" s="455"/>
      <c r="D82" s="455"/>
      <c r="E82" s="455"/>
      <c r="F82" s="455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1" t="s">
        <v>34</v>
      </c>
      <c r="B100" s="452"/>
      <c r="C100" s="453"/>
      <c r="D100" s="329">
        <f>SUM(B83:C99)</f>
        <v>26</v>
      </c>
    </row>
    <row r="101" spans="1:6" x14ac:dyDescent="0.3">
      <c r="A101" s="451" t="s">
        <v>249</v>
      </c>
      <c r="B101" s="452"/>
      <c r="C101" s="453"/>
      <c r="D101" s="17">
        <f>D100/(COUNT(B83:C99)*2)</f>
        <v>1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4" t="s">
        <v>170</v>
      </c>
      <c r="B103" s="455"/>
      <c r="C103" s="455"/>
      <c r="D103" s="455"/>
      <c r="E103" s="455"/>
      <c r="F103" s="455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ht="82.5" x14ac:dyDescent="0.3">
      <c r="A111" s="6" t="s">
        <v>136</v>
      </c>
      <c r="B111" s="69">
        <v>0</v>
      </c>
      <c r="C111" s="55"/>
      <c r="D111" s="56" t="s">
        <v>468</v>
      </c>
      <c r="E111" s="56" t="s">
        <v>469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50.25" x14ac:dyDescent="0.35">
      <c r="A115" s="28" t="s">
        <v>161</v>
      </c>
      <c r="B115" s="69">
        <v>0</v>
      </c>
      <c r="C115" s="6">
        <f>IF(B115=0, -5, "0")</f>
        <v>-5</v>
      </c>
      <c r="D115" s="56" t="s">
        <v>470</v>
      </c>
      <c r="E115" s="56" t="s">
        <v>471</v>
      </c>
      <c r="F115" s="55"/>
    </row>
    <row r="116" spans="1:6" ht="66.75" x14ac:dyDescent="0.35">
      <c r="A116" s="27" t="s">
        <v>251</v>
      </c>
      <c r="B116" s="69">
        <v>0</v>
      </c>
      <c r="C116" s="6">
        <f>IF(B116=0, -5, "0")</f>
        <v>-5</v>
      </c>
      <c r="D116" s="56" t="s">
        <v>472</v>
      </c>
      <c r="E116" s="56" t="s">
        <v>473</v>
      </c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1" t="s">
        <v>34</v>
      </c>
      <c r="B118" s="452"/>
      <c r="C118" s="453"/>
      <c r="D118" s="329">
        <f>SUM(B104:C117)</f>
        <v>12</v>
      </c>
    </row>
    <row r="119" spans="1:6" x14ac:dyDescent="0.3">
      <c r="A119" s="451" t="s">
        <v>249</v>
      </c>
      <c r="B119" s="452"/>
      <c r="C119" s="453"/>
      <c r="D119" s="17">
        <f>D118/(COUNT(B104:C117)*2)</f>
        <v>0.375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4" t="s">
        <v>171</v>
      </c>
      <c r="B122" s="455"/>
      <c r="C122" s="455"/>
      <c r="D122" s="455"/>
      <c r="E122" s="455"/>
      <c r="F122" s="455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1" t="s">
        <v>34</v>
      </c>
      <c r="B134" s="452"/>
      <c r="C134" s="453"/>
      <c r="D134" s="329">
        <f>SUM(B123:C133)</f>
        <v>22</v>
      </c>
    </row>
    <row r="135" spans="1:6" x14ac:dyDescent="0.3">
      <c r="A135" s="451" t="s">
        <v>249</v>
      </c>
      <c r="B135" s="452"/>
      <c r="C135" s="453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4" t="s">
        <v>154</v>
      </c>
      <c r="B137" s="455"/>
      <c r="C137" s="455"/>
      <c r="D137" s="455"/>
      <c r="E137" s="455"/>
      <c r="F137" s="455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ht="41.25" customHeight="1" x14ac:dyDescent="0.3">
      <c r="A139" s="26" t="s">
        <v>226</v>
      </c>
      <c r="B139" s="70">
        <v>1</v>
      </c>
      <c r="C139" s="55"/>
      <c r="D139" s="56" t="s">
        <v>550</v>
      </c>
      <c r="E139" s="56" t="s">
        <v>551</v>
      </c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51" x14ac:dyDescent="0.4">
      <c r="A141" s="6" t="s">
        <v>204</v>
      </c>
      <c r="B141" s="70">
        <v>1</v>
      </c>
      <c r="C141" s="62"/>
      <c r="D141" s="56" t="s">
        <v>557</v>
      </c>
      <c r="E141" s="56" t="s">
        <v>498</v>
      </c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1" t="s">
        <v>34</v>
      </c>
      <c r="B149" s="452"/>
      <c r="C149" s="453"/>
      <c r="D149" s="329">
        <f>SUM(B138:C148)</f>
        <v>20</v>
      </c>
    </row>
    <row r="150" spans="1:6" x14ac:dyDescent="0.3">
      <c r="A150" s="451" t="s">
        <v>249</v>
      </c>
      <c r="B150" s="452"/>
      <c r="C150" s="453"/>
      <c r="D150" s="16">
        <f>D149/(COUNT(B138:C148)*2)</f>
        <v>0.90909090909090906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4" t="s">
        <v>61</v>
      </c>
      <c r="B152" s="455"/>
      <c r="C152" s="455"/>
      <c r="D152" s="455"/>
      <c r="E152" s="455"/>
      <c r="F152" s="455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ht="66" x14ac:dyDescent="0.3">
      <c r="A163" s="32" t="s">
        <v>173</v>
      </c>
      <c r="B163" s="69">
        <v>1</v>
      </c>
      <c r="C163" s="56"/>
      <c r="D163" s="56" t="s">
        <v>500</v>
      </c>
      <c r="E163" s="56" t="s">
        <v>558</v>
      </c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1" t="s">
        <v>34</v>
      </c>
      <c r="B165" s="452"/>
      <c r="C165" s="453"/>
      <c r="D165" s="329">
        <f>SUM(B153:C164)</f>
        <v>23</v>
      </c>
    </row>
    <row r="166" spans="1:6" x14ac:dyDescent="0.3">
      <c r="A166" s="451" t="s">
        <v>249</v>
      </c>
      <c r="B166" s="452"/>
      <c r="C166" s="453"/>
      <c r="D166" s="17">
        <f>D165/(COUNT(B153:C164)*2)</f>
        <v>0.95833333333333337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4" t="s">
        <v>176</v>
      </c>
      <c r="B168" s="455"/>
      <c r="C168" s="455"/>
      <c r="D168" s="455"/>
      <c r="E168" s="455"/>
      <c r="F168" s="455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66.75" x14ac:dyDescent="0.35">
      <c r="A171" s="24" t="s">
        <v>260</v>
      </c>
      <c r="B171" s="55">
        <v>1</v>
      </c>
      <c r="C171" s="6" t="str">
        <f>IF(B171=0, -5, "0")</f>
        <v>0</v>
      </c>
      <c r="D171" s="56" t="s">
        <v>520</v>
      </c>
      <c r="E171" s="56" t="s">
        <v>521</v>
      </c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ht="33" x14ac:dyDescent="0.3">
      <c r="A175" s="40" t="s">
        <v>273</v>
      </c>
      <c r="B175" s="55">
        <v>1</v>
      </c>
      <c r="C175" s="55"/>
      <c r="D175" s="56" t="s">
        <v>522</v>
      </c>
      <c r="E175" s="55" t="s">
        <v>523</v>
      </c>
      <c r="F175" s="55"/>
    </row>
    <row r="176" spans="1:6" ht="49.5" x14ac:dyDescent="0.3">
      <c r="A176" s="40" t="s">
        <v>135</v>
      </c>
      <c r="B176" s="55">
        <v>1</v>
      </c>
      <c r="C176" s="55"/>
      <c r="D176" s="56" t="s">
        <v>524</v>
      </c>
      <c r="E176" s="56" t="s">
        <v>525</v>
      </c>
      <c r="F176" s="55"/>
    </row>
    <row r="177" spans="1:6" x14ac:dyDescent="0.3">
      <c r="A177" s="451" t="s">
        <v>34</v>
      </c>
      <c r="B177" s="456"/>
      <c r="C177" s="457"/>
      <c r="D177" s="330">
        <f>SUM(B169:C176)</f>
        <v>13</v>
      </c>
    </row>
    <row r="178" spans="1:6" x14ac:dyDescent="0.3">
      <c r="A178" s="451" t="s">
        <v>249</v>
      </c>
      <c r="B178" s="452"/>
      <c r="C178" s="453"/>
      <c r="D178" s="17">
        <f>D177/(COUNT(B169:C176)*2)</f>
        <v>0.8125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4" t="s">
        <v>64</v>
      </c>
      <c r="B180" s="455"/>
      <c r="C180" s="455"/>
      <c r="D180" s="455"/>
      <c r="E180" s="455"/>
      <c r="F180" s="455"/>
    </row>
    <row r="181" spans="1:6" ht="33.7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475</v>
      </c>
      <c r="E181" s="55" t="s">
        <v>476</v>
      </c>
      <c r="F181" s="55"/>
    </row>
    <row r="182" spans="1:6" ht="33" x14ac:dyDescent="0.3">
      <c r="A182" s="6" t="s">
        <v>241</v>
      </c>
      <c r="B182" s="55">
        <v>1</v>
      </c>
      <c r="C182" s="55"/>
      <c r="D182" s="56" t="s">
        <v>477</v>
      </c>
      <c r="E182" s="55" t="s">
        <v>478</v>
      </c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1" t="s">
        <v>34</v>
      </c>
      <c r="B185" s="452"/>
      <c r="C185" s="453"/>
      <c r="D185" s="329">
        <f>SUM(B181:C184)</f>
        <v>6</v>
      </c>
    </row>
    <row r="186" spans="1:6" x14ac:dyDescent="0.3">
      <c r="A186" s="451" t="s">
        <v>249</v>
      </c>
      <c r="B186" s="452"/>
      <c r="C186" s="453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8" t="s">
        <v>15</v>
      </c>
      <c r="B188" s="459"/>
      <c r="C188" s="459"/>
      <c r="D188" s="459"/>
      <c r="E188" s="459"/>
      <c r="F188" s="459"/>
    </row>
    <row r="189" spans="1:6" ht="33" x14ac:dyDescent="0.3">
      <c r="A189" s="6" t="s">
        <v>150</v>
      </c>
      <c r="B189" s="55">
        <v>0</v>
      </c>
      <c r="C189" s="55"/>
      <c r="D189" s="56" t="s">
        <v>510</v>
      </c>
      <c r="E189" s="56" t="s">
        <v>474</v>
      </c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33" x14ac:dyDescent="0.3">
      <c r="A191" s="26" t="s">
        <v>165</v>
      </c>
      <c r="B191" s="55">
        <v>1</v>
      </c>
      <c r="C191" s="55"/>
      <c r="D191" s="56" t="s">
        <v>515</v>
      </c>
      <c r="E191" s="56" t="s">
        <v>516</v>
      </c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1" t="s">
        <v>34</v>
      </c>
      <c r="B193" s="452"/>
      <c r="C193" s="453"/>
      <c r="D193" s="329">
        <f>SUM(B189:C192)</f>
        <v>5</v>
      </c>
    </row>
    <row r="194" spans="1:7" x14ac:dyDescent="0.3">
      <c r="A194" s="451" t="s">
        <v>249</v>
      </c>
      <c r="B194" s="452"/>
      <c r="C194" s="453"/>
      <c r="D194" s="17">
        <f>D193/(COUNT(B189:C192)*2)</f>
        <v>0.625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4" t="s">
        <v>65</v>
      </c>
      <c r="B196" s="455"/>
      <c r="C196" s="455"/>
      <c r="D196" s="455"/>
      <c r="E196" s="455"/>
      <c r="F196" s="455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49.5" x14ac:dyDescent="0.3">
      <c r="A198" s="26" t="s">
        <v>179</v>
      </c>
      <c r="B198" s="55">
        <v>0</v>
      </c>
      <c r="C198" s="55"/>
      <c r="D198" s="56" t="s">
        <v>559</v>
      </c>
      <c r="E198" s="56" t="s">
        <v>508</v>
      </c>
      <c r="F198" s="55"/>
    </row>
    <row r="199" spans="1:7" ht="49.5" x14ac:dyDescent="0.3">
      <c r="A199" s="6" t="s">
        <v>75</v>
      </c>
      <c r="B199" s="55">
        <v>1</v>
      </c>
      <c r="C199" s="55"/>
      <c r="D199" s="56" t="s">
        <v>560</v>
      </c>
      <c r="E199" s="56" t="s">
        <v>499</v>
      </c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ht="79.5" customHeight="1" x14ac:dyDescent="0.3">
      <c r="A201" s="6" t="s">
        <v>263</v>
      </c>
      <c r="B201" s="55">
        <v>0</v>
      </c>
      <c r="C201" s="55"/>
      <c r="D201" s="56" t="s">
        <v>497</v>
      </c>
      <c r="E201" s="56" t="s">
        <v>561</v>
      </c>
      <c r="F201" s="55"/>
    </row>
    <row r="202" spans="1:7" x14ac:dyDescent="0.3">
      <c r="A202" s="451" t="s">
        <v>34</v>
      </c>
      <c r="B202" s="452"/>
      <c r="C202" s="453"/>
      <c r="D202" s="329">
        <f>SUM(B197:C201)</f>
        <v>5</v>
      </c>
    </row>
    <row r="203" spans="1:7" x14ac:dyDescent="0.3">
      <c r="A203" s="451" t="s">
        <v>249</v>
      </c>
      <c r="B203" s="452"/>
      <c r="C203" s="453"/>
      <c r="D203" s="17">
        <f>D202/(COUNT(B197:C201)*2)</f>
        <v>0.5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4" t="s">
        <v>175</v>
      </c>
      <c r="B205" s="455"/>
      <c r="C205" s="455"/>
      <c r="D205" s="455"/>
      <c r="E205" s="455"/>
      <c r="F205" s="455"/>
    </row>
    <row r="206" spans="1:7" ht="49.5" x14ac:dyDescent="0.3">
      <c r="A206" s="26" t="s">
        <v>302</v>
      </c>
      <c r="B206" s="55">
        <v>1</v>
      </c>
      <c r="C206" s="55"/>
      <c r="D206" s="56" t="s">
        <v>552</v>
      </c>
      <c r="E206" s="56" t="s">
        <v>562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>
        <v>2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1" t="s">
        <v>34</v>
      </c>
      <c r="B210" s="452"/>
      <c r="C210" s="453"/>
      <c r="D210" s="34">
        <f>SUM(B206:C209)</f>
        <v>3</v>
      </c>
    </row>
    <row r="211" spans="1:6" x14ac:dyDescent="0.3">
      <c r="A211" s="451" t="s">
        <v>249</v>
      </c>
      <c r="B211" s="452"/>
      <c r="C211" s="453"/>
      <c r="D211" s="17">
        <f>D210/(COUNT(B206:C209)*2)</f>
        <v>0.75</v>
      </c>
    </row>
    <row r="213" spans="1:6" ht="18" x14ac:dyDescent="0.35">
      <c r="A213" s="37" t="s">
        <v>402</v>
      </c>
      <c r="B213" s="36"/>
      <c r="C213" s="36"/>
      <c r="D213" s="87">
        <v>0.25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190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0.81896551724137934</v>
      </c>
    </row>
  </sheetData>
  <sheetProtection algorithmName="SHA-512" hashValue="vUDvWyFBJVFLBBm+F2KJ55OojzGJ75AoDfYzrO3KRTaZjbviH4okm8TXgVRbctBV+hsDrj7yedY/NV59amtEIw==" saltValue="NclvYVxDr2mX5lEnPskMRQ==" spinCount="100000" sheet="1" objects="1" scenarios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4"/>
      <c r="E1" s="444"/>
      <c r="F1" s="444"/>
      <c r="G1" s="444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45" t="s">
        <v>149</v>
      </c>
      <c r="B7" s="445"/>
      <c r="C7" s="445"/>
      <c r="D7" s="445"/>
      <c r="E7" s="445"/>
      <c r="F7" s="445"/>
      <c r="G7" s="93"/>
    </row>
    <row r="8" spans="1:7" ht="22.5" x14ac:dyDescent="0.45">
      <c r="A8" s="446" t="str">
        <f>'Page de garde'!D18</f>
        <v>UHD MANAR CITY</v>
      </c>
      <c r="B8" s="446"/>
      <c r="C8" s="446"/>
      <c r="D8" s="446"/>
      <c r="E8" s="446"/>
      <c r="F8" s="446"/>
      <c r="G8" s="93"/>
    </row>
    <row r="9" spans="1:7" ht="22.5" x14ac:dyDescent="0.45">
      <c r="A9" s="94" t="s">
        <v>39</v>
      </c>
      <c r="B9" s="447"/>
      <c r="C9" s="447"/>
      <c r="D9" s="447"/>
      <c r="E9" s="447"/>
      <c r="F9" s="447"/>
      <c r="G9" s="93"/>
    </row>
    <row r="10" spans="1:7" ht="22.5" x14ac:dyDescent="0.45">
      <c r="A10" s="95" t="s">
        <v>41</v>
      </c>
      <c r="B10" s="448"/>
      <c r="C10" s="448"/>
      <c r="D10" s="448"/>
      <c r="E10" s="448"/>
      <c r="F10" s="448"/>
      <c r="G10" s="93"/>
    </row>
    <row r="11" spans="1:7" ht="22.5" x14ac:dyDescent="0.45">
      <c r="A11" s="94" t="s">
        <v>40</v>
      </c>
      <c r="B11" s="449"/>
      <c r="C11" s="449"/>
      <c r="D11" s="449"/>
      <c r="E11" s="449"/>
      <c r="F11" s="449"/>
      <c r="G11" s="93"/>
    </row>
    <row r="12" spans="1:7" ht="22.5" x14ac:dyDescent="0.45">
      <c r="A12" s="94" t="s">
        <v>198</v>
      </c>
      <c r="B12" s="450" t="e">
        <f>D719</f>
        <v>#DIV/0!</v>
      </c>
      <c r="C12" s="450"/>
      <c r="D12" s="450"/>
      <c r="E12" s="450"/>
      <c r="F12" s="450"/>
      <c r="G12" s="93"/>
    </row>
    <row r="13" spans="1:7" ht="22.5" x14ac:dyDescent="0.45">
      <c r="A13" s="92"/>
      <c r="B13" s="90"/>
      <c r="C13" s="90"/>
      <c r="D13" s="444"/>
      <c r="E13" s="444"/>
      <c r="F13" s="444"/>
      <c r="G13" s="444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0" t="s">
        <v>28</v>
      </c>
      <c r="B17" s="372" t="s">
        <v>29</v>
      </c>
      <c r="C17" s="372"/>
      <c r="D17" s="372" t="s">
        <v>42</v>
      </c>
      <c r="E17" s="373" t="s">
        <v>264</v>
      </c>
      <c r="F17" s="373" t="s">
        <v>294</v>
      </c>
      <c r="G17" s="96"/>
    </row>
    <row r="18" spans="1:8" ht="16.5" customHeight="1" x14ac:dyDescent="0.4">
      <c r="A18" s="370"/>
      <c r="B18" s="100" t="s">
        <v>32</v>
      </c>
      <c r="C18" s="100" t="s">
        <v>31</v>
      </c>
      <c r="D18" s="372"/>
      <c r="E18" s="373"/>
      <c r="F18" s="373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03"/>
      <c r="B49" s="403"/>
      <c r="C49" s="403"/>
      <c r="D49" s="403"/>
      <c r="E49" s="403"/>
      <c r="F49" s="403"/>
      <c r="G49" s="403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0" t="s">
        <v>28</v>
      </c>
      <c r="B52" s="372" t="s">
        <v>29</v>
      </c>
      <c r="C52" s="372"/>
      <c r="D52" s="372" t="s">
        <v>42</v>
      </c>
      <c r="E52" s="373" t="s">
        <v>264</v>
      </c>
      <c r="F52" s="373" t="s">
        <v>295</v>
      </c>
      <c r="G52" s="96"/>
    </row>
    <row r="53" spans="1:7" ht="21" x14ac:dyDescent="0.4">
      <c r="A53" s="370"/>
      <c r="B53" s="100" t="s">
        <v>32</v>
      </c>
      <c r="C53" s="100" t="s">
        <v>31</v>
      </c>
      <c r="D53" s="372"/>
      <c r="E53" s="373"/>
      <c r="F53" s="373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1"/>
      <c r="B64" s="442"/>
      <c r="C64" s="442"/>
      <c r="D64" s="442"/>
      <c r="E64" s="442"/>
      <c r="F64" s="442"/>
      <c r="G64" s="442"/>
    </row>
    <row r="65" spans="1:7" ht="43.5" customHeight="1" x14ac:dyDescent="0.4">
      <c r="A65" s="437" t="s">
        <v>341</v>
      </c>
      <c r="B65" s="437"/>
      <c r="C65" s="437"/>
      <c r="D65" s="437"/>
      <c r="E65" s="437"/>
      <c r="F65" s="437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1"/>
      <c r="B83" s="421"/>
      <c r="C83" s="421"/>
      <c r="D83" s="421"/>
      <c r="E83" s="421"/>
      <c r="F83" s="421"/>
      <c r="G83" s="421"/>
    </row>
    <row r="84" spans="1:7" ht="45" customHeight="1" x14ac:dyDescent="0.45">
      <c r="A84" s="443" t="s">
        <v>342</v>
      </c>
      <c r="B84" s="443"/>
      <c r="C84" s="443"/>
      <c r="D84" s="443"/>
      <c r="E84" s="443"/>
      <c r="F84" s="443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29"/>
      <c r="B101" s="430"/>
      <c r="C101" s="430"/>
      <c r="D101" s="430"/>
      <c r="E101" s="430"/>
      <c r="F101" s="436"/>
      <c r="G101" s="96"/>
    </row>
    <row r="102" spans="1:7" ht="46.5" customHeight="1" x14ac:dyDescent="0.4">
      <c r="A102" s="437" t="s">
        <v>343</v>
      </c>
      <c r="B102" s="437"/>
      <c r="C102" s="437"/>
      <c r="D102" s="437"/>
      <c r="E102" s="437"/>
      <c r="F102" s="437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29"/>
      <c r="B109" s="430"/>
      <c r="C109" s="430"/>
      <c r="D109" s="430"/>
      <c r="E109" s="430"/>
      <c r="F109" s="436"/>
      <c r="G109" s="96"/>
    </row>
    <row r="110" spans="1:7" ht="39.75" customHeight="1" x14ac:dyDescent="0.4">
      <c r="A110" s="437" t="s">
        <v>375</v>
      </c>
      <c r="B110" s="437"/>
      <c r="C110" s="437"/>
      <c r="D110" s="437"/>
      <c r="E110" s="437"/>
      <c r="F110" s="437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0"/>
      <c r="B118" s="430"/>
      <c r="C118" s="430"/>
      <c r="D118" s="430"/>
      <c r="E118" s="430"/>
      <c r="F118" s="430"/>
      <c r="G118" s="96"/>
    </row>
    <row r="119" spans="1:7" ht="22.5" x14ac:dyDescent="0.4">
      <c r="A119" s="437" t="s">
        <v>304</v>
      </c>
      <c r="B119" s="437"/>
      <c r="C119" s="437"/>
      <c r="D119" s="437"/>
      <c r="E119" s="437"/>
      <c r="F119" s="437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38"/>
      <c r="B130" s="438"/>
      <c r="C130" s="438"/>
      <c r="D130" s="438"/>
      <c r="E130" s="438"/>
      <c r="F130" s="438"/>
      <c r="G130" s="96"/>
    </row>
    <row r="131" spans="1:16384" ht="22.5" customHeight="1" x14ac:dyDescent="0.4">
      <c r="A131" s="439" t="s">
        <v>404</v>
      </c>
      <c r="B131" s="439"/>
      <c r="C131" s="439"/>
      <c r="D131" s="439"/>
      <c r="E131" s="439"/>
      <c r="F131" s="439"/>
      <c r="G131" s="96"/>
    </row>
    <row r="132" spans="1:16384" ht="22.5" customHeight="1" x14ac:dyDescent="0.4">
      <c r="A132" s="440"/>
      <c r="B132" s="440"/>
      <c r="C132" s="440"/>
      <c r="D132" s="440"/>
      <c r="E132" s="440"/>
      <c r="F132" s="440"/>
      <c r="G132" s="96"/>
    </row>
    <row r="133" spans="1:16384" s="258" customFormat="1" ht="22.5" customHeight="1" x14ac:dyDescent="0.25">
      <c r="A133" s="370" t="s">
        <v>28</v>
      </c>
      <c r="B133" s="372" t="s">
        <v>29</v>
      </c>
      <c r="C133" s="372"/>
      <c r="D133" s="372" t="s">
        <v>42</v>
      </c>
      <c r="E133" s="373" t="s">
        <v>264</v>
      </c>
      <c r="F133" s="373" t="s">
        <v>295</v>
      </c>
    </row>
    <row r="134" spans="1:16384" s="258" customFormat="1" ht="22.5" customHeight="1" x14ac:dyDescent="0.25">
      <c r="A134" s="370"/>
      <c r="B134" s="100" t="s">
        <v>32</v>
      </c>
      <c r="C134" s="100" t="s">
        <v>31</v>
      </c>
      <c r="D134" s="372"/>
      <c r="E134" s="373"/>
      <c r="F134" s="373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1" t="s">
        <v>441</v>
      </c>
      <c r="B137" s="431"/>
      <c r="C137" s="431"/>
      <c r="D137" s="431"/>
      <c r="E137" s="431"/>
      <c r="F137" s="431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28" t="s">
        <v>340</v>
      </c>
      <c r="B144" s="428"/>
      <c r="C144" s="428"/>
      <c r="D144" s="428"/>
      <c r="E144" s="428"/>
      <c r="F144" s="428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29"/>
      <c r="B161" s="430"/>
      <c r="C161" s="430"/>
      <c r="D161" s="430"/>
      <c r="E161" s="430"/>
      <c r="F161" s="430"/>
      <c r="G161" s="96"/>
    </row>
    <row r="162" spans="1:7" ht="32.25" customHeight="1" x14ac:dyDescent="0.4">
      <c r="A162" s="431" t="s">
        <v>442</v>
      </c>
      <c r="B162" s="431"/>
      <c r="C162" s="431"/>
      <c r="D162" s="431"/>
      <c r="E162" s="431"/>
      <c r="F162" s="431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32"/>
      <c r="B172" s="433"/>
      <c r="C172" s="433"/>
      <c r="D172" s="433"/>
      <c r="E172" s="433"/>
      <c r="F172" s="433"/>
      <c r="G172" s="96"/>
    </row>
    <row r="173" spans="1:7" ht="32.25" customHeight="1" x14ac:dyDescent="0.4">
      <c r="A173" s="431" t="s">
        <v>304</v>
      </c>
      <c r="B173" s="431"/>
      <c r="C173" s="431"/>
      <c r="D173" s="431"/>
      <c r="E173" s="431"/>
      <c r="F173" s="431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34"/>
      <c r="C182" s="435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27"/>
      <c r="B184" s="427"/>
      <c r="C184" s="427"/>
      <c r="D184" s="427"/>
      <c r="E184" s="427"/>
      <c r="F184" s="427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0" t="s">
        <v>28</v>
      </c>
      <c r="B187" s="372" t="s">
        <v>29</v>
      </c>
      <c r="C187" s="372"/>
      <c r="D187" s="372" t="s">
        <v>42</v>
      </c>
      <c r="E187" s="373" t="s">
        <v>264</v>
      </c>
      <c r="F187" s="373" t="s">
        <v>295</v>
      </c>
      <c r="G187" s="96"/>
    </row>
    <row r="188" spans="1:7" ht="21" x14ac:dyDescent="0.4">
      <c r="A188" s="370"/>
      <c r="B188" s="100" t="s">
        <v>32</v>
      </c>
      <c r="C188" s="100" t="s">
        <v>31</v>
      </c>
      <c r="D188" s="372"/>
      <c r="E188" s="373"/>
      <c r="F188" s="373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77" t="s">
        <v>34</v>
      </c>
      <c r="B199" s="378"/>
      <c r="C199" s="379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03"/>
      <c r="B201" s="403"/>
      <c r="C201" s="403"/>
      <c r="D201" s="403"/>
      <c r="E201" s="403"/>
      <c r="F201" s="403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7" t="s">
        <v>34</v>
      </c>
      <c r="B223" s="378"/>
      <c r="C223" s="379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03"/>
      <c r="B225" s="403"/>
      <c r="C225" s="403"/>
      <c r="D225" s="403"/>
      <c r="E225" s="403"/>
      <c r="F225" s="403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4" t="s">
        <v>304</v>
      </c>
      <c r="B232" s="425"/>
      <c r="C232" s="425"/>
      <c r="D232" s="426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77" t="s">
        <v>34</v>
      </c>
      <c r="B241" s="378"/>
      <c r="C241" s="379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03"/>
      <c r="B246" s="403"/>
      <c r="C246" s="403"/>
      <c r="D246" s="403"/>
      <c r="E246" s="403"/>
      <c r="F246" s="403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0" t="s">
        <v>28</v>
      </c>
      <c r="B249" s="372" t="s">
        <v>29</v>
      </c>
      <c r="C249" s="372"/>
      <c r="D249" s="372" t="s">
        <v>42</v>
      </c>
      <c r="E249" s="373" t="s">
        <v>264</v>
      </c>
      <c r="F249" s="373" t="s">
        <v>295</v>
      </c>
      <c r="G249" s="96"/>
    </row>
    <row r="250" spans="1:7" ht="21" x14ac:dyDescent="0.4">
      <c r="A250" s="370"/>
      <c r="B250" s="100" t="s">
        <v>32</v>
      </c>
      <c r="C250" s="100" t="s">
        <v>31</v>
      </c>
      <c r="D250" s="372"/>
      <c r="E250" s="373"/>
      <c r="F250" s="373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77" t="s">
        <v>34</v>
      </c>
      <c r="B261" s="378"/>
      <c r="C261" s="379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7"/>
      <c r="B286" s="387"/>
      <c r="C286" s="387"/>
      <c r="D286" s="387"/>
      <c r="E286" s="387"/>
      <c r="F286" s="387"/>
      <c r="G286" s="96"/>
    </row>
    <row r="287" spans="1:7" ht="31.5" customHeight="1" x14ac:dyDescent="0.4">
      <c r="A287" s="423" t="s">
        <v>304</v>
      </c>
      <c r="B287" s="423"/>
      <c r="C287" s="423"/>
      <c r="D287" s="423"/>
      <c r="E287" s="423"/>
      <c r="F287" s="423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0" t="s">
        <v>28</v>
      </c>
      <c r="B304" s="372" t="s">
        <v>29</v>
      </c>
      <c r="C304" s="372"/>
      <c r="D304" s="372" t="s">
        <v>42</v>
      </c>
      <c r="E304" s="373" t="s">
        <v>264</v>
      </c>
      <c r="F304" s="373" t="s">
        <v>295</v>
      </c>
      <c r="G304" s="96"/>
    </row>
    <row r="305" spans="1:7" ht="21" x14ac:dyDescent="0.4">
      <c r="A305" s="370"/>
      <c r="B305" s="100" t="s">
        <v>32</v>
      </c>
      <c r="C305" s="100" t="s">
        <v>31</v>
      </c>
      <c r="D305" s="372"/>
      <c r="E305" s="373"/>
      <c r="F305" s="373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08"/>
      <c r="B352" s="408"/>
      <c r="C352" s="408"/>
      <c r="D352" s="408"/>
      <c r="E352" s="408"/>
      <c r="F352" s="408"/>
      <c r="G352" s="408"/>
    </row>
    <row r="353" spans="1:7" ht="32.25" customHeight="1" x14ac:dyDescent="0.4">
      <c r="A353" s="422" t="s">
        <v>304</v>
      </c>
      <c r="B353" s="422"/>
      <c r="C353" s="422"/>
      <c r="D353" s="422"/>
      <c r="E353" s="422"/>
      <c r="F353" s="422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0" t="s">
        <v>28</v>
      </c>
      <c r="B370" s="372" t="s">
        <v>29</v>
      </c>
      <c r="C370" s="372"/>
      <c r="D370" s="372" t="s">
        <v>42</v>
      </c>
      <c r="E370" s="373" t="s">
        <v>264</v>
      </c>
      <c r="F370" s="373" t="s">
        <v>295</v>
      </c>
      <c r="G370" s="96"/>
    </row>
    <row r="371" spans="1:7" ht="21" x14ac:dyDescent="0.4">
      <c r="A371" s="370"/>
      <c r="B371" s="100" t="s">
        <v>32</v>
      </c>
      <c r="C371" s="100" t="s">
        <v>31</v>
      </c>
      <c r="D371" s="372"/>
      <c r="E371" s="373"/>
      <c r="F371" s="373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20"/>
      <c r="B410" s="421"/>
      <c r="C410" s="421"/>
      <c r="D410" s="421"/>
      <c r="E410" s="421"/>
      <c r="F410" s="421"/>
      <c r="G410" s="421"/>
    </row>
    <row r="411" spans="1:7" ht="24.75" x14ac:dyDescent="0.4">
      <c r="A411" s="418" t="s">
        <v>313</v>
      </c>
      <c r="B411" s="418"/>
      <c r="C411" s="418"/>
      <c r="D411" s="418"/>
      <c r="E411" s="418"/>
      <c r="F411" s="418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0" t="s">
        <v>28</v>
      </c>
      <c r="B428" s="372" t="s">
        <v>29</v>
      </c>
      <c r="C428" s="372"/>
      <c r="D428" s="372" t="s">
        <v>42</v>
      </c>
      <c r="E428" s="373" t="s">
        <v>264</v>
      </c>
      <c r="F428" s="373" t="s">
        <v>295</v>
      </c>
      <c r="G428" s="96"/>
    </row>
    <row r="429" spans="1:7" ht="21" x14ac:dyDescent="0.4">
      <c r="A429" s="370"/>
      <c r="B429" s="100" t="s">
        <v>32</v>
      </c>
      <c r="C429" s="100" t="s">
        <v>31</v>
      </c>
      <c r="D429" s="372"/>
      <c r="E429" s="373"/>
      <c r="F429" s="373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18" t="s">
        <v>304</v>
      </c>
      <c r="B459" s="418"/>
      <c r="C459" s="418"/>
      <c r="D459" s="418"/>
      <c r="E459" s="418"/>
      <c r="F459" s="418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19" t="s">
        <v>405</v>
      </c>
      <c r="B473" s="419"/>
      <c r="C473" s="419"/>
      <c r="D473" s="419"/>
      <c r="E473" s="419"/>
      <c r="F473" s="419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4" t="s">
        <v>28</v>
      </c>
      <c r="B475" s="405" t="s">
        <v>29</v>
      </c>
      <c r="C475" s="405"/>
      <c r="D475" s="405" t="s">
        <v>42</v>
      </c>
      <c r="E475" s="406" t="s">
        <v>264</v>
      </c>
      <c r="F475" s="406" t="s">
        <v>295</v>
      </c>
      <c r="G475" s="96"/>
    </row>
    <row r="476" spans="1:7" ht="21" x14ac:dyDescent="0.4">
      <c r="A476" s="404"/>
      <c r="B476" s="254" t="s">
        <v>32</v>
      </c>
      <c r="C476" s="254" t="s">
        <v>31</v>
      </c>
      <c r="D476" s="405"/>
      <c r="E476" s="406"/>
      <c r="F476" s="406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79" t="s">
        <v>52</v>
      </c>
      <c r="B478" s="479"/>
      <c r="C478" s="479"/>
      <c r="D478" s="479"/>
      <c r="E478" s="479"/>
      <c r="F478" s="479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0" t="s">
        <v>443</v>
      </c>
      <c r="B484" s="481"/>
      <c r="C484" s="481"/>
      <c r="D484" s="481"/>
      <c r="E484" s="481"/>
      <c r="F484" s="48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2" t="s">
        <v>23</v>
      </c>
      <c r="B495" s="483"/>
      <c r="C495" s="483"/>
      <c r="D495" s="483"/>
      <c r="E495" s="483"/>
      <c r="F495" s="484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89"/>
      <c r="B507" s="389"/>
      <c r="C507" s="389"/>
      <c r="D507" s="389"/>
      <c r="E507" s="389"/>
      <c r="F507" s="389"/>
      <c r="G507" s="389"/>
    </row>
    <row r="508" spans="1:7" ht="26.25" customHeight="1" x14ac:dyDescent="0.5">
      <c r="A508" s="288" t="s">
        <v>304</v>
      </c>
      <c r="B508" s="416"/>
      <c r="C508" s="416"/>
      <c r="D508" s="416"/>
      <c r="E508" s="416"/>
      <c r="F508" s="416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17" t="s">
        <v>97</v>
      </c>
      <c r="B520" s="417"/>
      <c r="C520" s="417"/>
      <c r="D520" s="417"/>
      <c r="E520" s="417"/>
      <c r="F520" s="417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1" t="s">
        <v>28</v>
      </c>
      <c r="B522" s="371" t="s">
        <v>29</v>
      </c>
      <c r="C522" s="413"/>
      <c r="D522" s="372" t="s">
        <v>42</v>
      </c>
      <c r="E522" s="373" t="s">
        <v>264</v>
      </c>
      <c r="F522" s="373" t="s">
        <v>295</v>
      </c>
      <c r="G522" s="96"/>
    </row>
    <row r="523" spans="1:7" ht="21" x14ac:dyDescent="0.4">
      <c r="A523" s="412"/>
      <c r="B523" s="249" t="s">
        <v>32</v>
      </c>
      <c r="C523" s="250" t="s">
        <v>31</v>
      </c>
      <c r="D523" s="372"/>
      <c r="E523" s="373"/>
      <c r="F523" s="373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4"/>
      <c r="D525" s="414"/>
      <c r="E525" s="414"/>
      <c r="F525" s="415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77" t="s">
        <v>34</v>
      </c>
      <c r="B532" s="378"/>
      <c r="C532" s="379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77" t="s">
        <v>33</v>
      </c>
      <c r="B533" s="378"/>
      <c r="C533" s="379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03"/>
      <c r="B534" s="403"/>
      <c r="C534" s="403"/>
      <c r="D534" s="403"/>
      <c r="E534" s="403"/>
      <c r="F534" s="403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7"/>
      <c r="B546" s="408"/>
      <c r="C546" s="408"/>
      <c r="D546" s="408"/>
      <c r="E546" s="408"/>
      <c r="F546" s="408"/>
      <c r="G546" s="408"/>
    </row>
    <row r="547" spans="1:7" ht="35.25" customHeight="1" x14ac:dyDescent="0.4">
      <c r="A547" s="290" t="s">
        <v>304</v>
      </c>
      <c r="B547" s="265"/>
      <c r="C547" s="409"/>
      <c r="D547" s="409"/>
      <c r="E547" s="409"/>
      <c r="F547" s="410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385" t="s">
        <v>34</v>
      </c>
      <c r="B556" s="385"/>
      <c r="C556" s="397"/>
      <c r="D556" s="345">
        <f>SUM(B548:C555,B536:C545)</f>
        <v>0</v>
      </c>
      <c r="E556" s="90"/>
      <c r="F556" s="96"/>
      <c r="G556" s="96"/>
    </row>
    <row r="557" spans="1:7" ht="21" x14ac:dyDescent="0.4">
      <c r="A557" s="385" t="s">
        <v>33</v>
      </c>
      <c r="B557" s="385"/>
      <c r="C557" s="385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3"/>
      <c r="B562" s="403"/>
      <c r="C562" s="403"/>
      <c r="D562" s="403"/>
      <c r="E562" s="403"/>
      <c r="F562" s="403"/>
      <c r="G562" s="96"/>
    </row>
    <row r="563" spans="1:7" ht="22.5" x14ac:dyDescent="0.45">
      <c r="A563" s="384" t="s">
        <v>19</v>
      </c>
      <c r="B563" s="384"/>
      <c r="C563" s="384"/>
      <c r="D563" s="384"/>
      <c r="E563" s="384"/>
      <c r="F563" s="384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4" t="s">
        <v>28</v>
      </c>
      <c r="B565" s="405" t="s">
        <v>29</v>
      </c>
      <c r="C565" s="405"/>
      <c r="D565" s="405" t="s">
        <v>42</v>
      </c>
      <c r="E565" s="406" t="s">
        <v>264</v>
      </c>
      <c r="F565" s="406" t="s">
        <v>295</v>
      </c>
      <c r="G565" s="96"/>
    </row>
    <row r="566" spans="1:7" ht="21" x14ac:dyDescent="0.4">
      <c r="A566" s="404"/>
      <c r="B566" s="254" t="s">
        <v>32</v>
      </c>
      <c r="C566" s="254" t="s">
        <v>31</v>
      </c>
      <c r="D566" s="405"/>
      <c r="E566" s="406"/>
      <c r="F566" s="406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4" t="s">
        <v>10</v>
      </c>
      <c r="B568" s="395"/>
      <c r="C568" s="395"/>
      <c r="D568" s="395"/>
      <c r="E568" s="395"/>
      <c r="F568" s="396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385" t="s">
        <v>34</v>
      </c>
      <c r="B578" s="385"/>
      <c r="C578" s="397"/>
      <c r="D578" s="345">
        <f>SUM(B569:C577)</f>
        <v>0</v>
      </c>
      <c r="E578" s="90"/>
      <c r="F578" s="96"/>
      <c r="G578" s="96"/>
    </row>
    <row r="579" spans="1:7" ht="21" x14ac:dyDescent="0.4">
      <c r="A579" s="385" t="s">
        <v>33</v>
      </c>
      <c r="B579" s="385"/>
      <c r="C579" s="385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398" t="s">
        <v>23</v>
      </c>
      <c r="B581" s="399"/>
      <c r="C581" s="399"/>
      <c r="D581" s="399"/>
      <c r="E581" s="399"/>
      <c r="F581" s="400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1" t="s">
        <v>370</v>
      </c>
      <c r="B588" s="402"/>
      <c r="C588" s="402"/>
      <c r="D588" s="402"/>
      <c r="E588" s="402"/>
      <c r="F588" s="402"/>
      <c r="G588" s="402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385" t="s">
        <v>34</v>
      </c>
      <c r="B596" s="385"/>
      <c r="C596" s="397"/>
      <c r="D596" s="345">
        <f>SUM(B589:C595,B582:C587)</f>
        <v>0</v>
      </c>
      <c r="E596" s="90"/>
      <c r="F596" s="96"/>
      <c r="G596" s="96"/>
    </row>
    <row r="597" spans="1:7" ht="21" x14ac:dyDescent="0.4">
      <c r="A597" s="385" t="s">
        <v>33</v>
      </c>
      <c r="B597" s="385"/>
      <c r="C597" s="385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391" t="s">
        <v>168</v>
      </c>
      <c r="B600" s="392"/>
      <c r="C600" s="393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4" t="s">
        <v>8</v>
      </c>
      <c r="B602" s="384"/>
      <c r="C602" s="384"/>
      <c r="D602" s="384"/>
      <c r="E602" s="384"/>
      <c r="F602" s="384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0" t="s">
        <v>28</v>
      </c>
      <c r="B604" s="372" t="s">
        <v>29</v>
      </c>
      <c r="C604" s="372"/>
      <c r="D604" s="372" t="s">
        <v>42</v>
      </c>
      <c r="E604" s="373" t="s">
        <v>264</v>
      </c>
      <c r="F604" s="373" t="s">
        <v>295</v>
      </c>
      <c r="G604" s="96"/>
    </row>
    <row r="605" spans="1:7" ht="18.75" customHeight="1" x14ac:dyDescent="0.4">
      <c r="A605" s="370"/>
      <c r="B605" s="100" t="s">
        <v>32</v>
      </c>
      <c r="C605" s="100" t="s">
        <v>31</v>
      </c>
      <c r="D605" s="372"/>
      <c r="E605" s="373"/>
      <c r="F605" s="373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75"/>
      <c r="D607" s="375"/>
      <c r="E607" s="375"/>
      <c r="F607" s="376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5" t="s">
        <v>34</v>
      </c>
      <c r="B616" s="385"/>
      <c r="C616" s="385"/>
      <c r="D616" s="345">
        <f>SUM(B608:C615)</f>
        <v>0</v>
      </c>
      <c r="E616" s="386"/>
      <c r="F616" s="387"/>
      <c r="G616" s="96"/>
    </row>
    <row r="617" spans="1:7" ht="21" x14ac:dyDescent="0.4">
      <c r="A617" s="385" t="s">
        <v>33</v>
      </c>
      <c r="B617" s="385"/>
      <c r="C617" s="385"/>
      <c r="D617" s="298" t="e">
        <f>D616/(COUNT(B608:C615)*2)</f>
        <v>#DIV/0!</v>
      </c>
      <c r="E617" s="388"/>
      <c r="F617" s="389"/>
      <c r="G617" s="96"/>
    </row>
    <row r="618" spans="1:7" ht="21" x14ac:dyDescent="0.4">
      <c r="A618" s="128"/>
      <c r="B618" s="96"/>
      <c r="C618" s="390"/>
      <c r="D618" s="390"/>
      <c r="E618" s="390"/>
      <c r="F618" s="390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7" t="s">
        <v>34</v>
      </c>
      <c r="B629" s="378"/>
      <c r="C629" s="379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5"/>
      <c r="D632" s="375"/>
      <c r="E632" s="375"/>
      <c r="F632" s="376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77" t="s">
        <v>34</v>
      </c>
      <c r="B639" s="378"/>
      <c r="C639" s="379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80"/>
      <c r="B641" s="380"/>
      <c r="C641" s="380"/>
      <c r="D641" s="380"/>
      <c r="E641" s="380"/>
      <c r="F641" s="380"/>
      <c r="G641" s="380"/>
    </row>
    <row r="642" spans="1:7" ht="24.75" x14ac:dyDescent="0.4">
      <c r="A642" s="284" t="s">
        <v>26</v>
      </c>
      <c r="B642" s="375"/>
      <c r="C642" s="375"/>
      <c r="D642" s="375"/>
      <c r="E642" s="375"/>
      <c r="F642" s="376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1" t="s">
        <v>304</v>
      </c>
      <c r="B650" s="382"/>
      <c r="C650" s="382"/>
      <c r="D650" s="382"/>
      <c r="E650" s="382"/>
      <c r="F650" s="383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4" t="s">
        <v>346</v>
      </c>
      <c r="B665" s="384"/>
      <c r="C665" s="384"/>
      <c r="D665" s="384"/>
      <c r="E665" s="384"/>
      <c r="F665" s="384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0" t="s">
        <v>28</v>
      </c>
      <c r="B667" s="372" t="s">
        <v>29</v>
      </c>
      <c r="C667" s="372"/>
      <c r="D667" s="372" t="s">
        <v>42</v>
      </c>
      <c r="E667" s="373" t="s">
        <v>264</v>
      </c>
      <c r="F667" s="373" t="s">
        <v>295</v>
      </c>
      <c r="G667" s="96"/>
    </row>
    <row r="668" spans="1:7" ht="21" x14ac:dyDescent="0.4">
      <c r="A668" s="370"/>
      <c r="B668" s="100" t="s">
        <v>32</v>
      </c>
      <c r="C668" s="100" t="s">
        <v>31</v>
      </c>
      <c r="D668" s="372"/>
      <c r="E668" s="373"/>
      <c r="F668" s="373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4" t="s">
        <v>439</v>
      </c>
      <c r="B693" s="374"/>
      <c r="C693" s="374"/>
      <c r="D693" s="374"/>
      <c r="E693" s="374"/>
      <c r="F693" s="374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69" t="s">
        <v>28</v>
      </c>
      <c r="B695" s="371" t="s">
        <v>29</v>
      </c>
      <c r="C695" s="371"/>
      <c r="D695" s="372" t="s">
        <v>42</v>
      </c>
      <c r="E695" s="373" t="s">
        <v>264</v>
      </c>
      <c r="F695" s="373" t="s">
        <v>295</v>
      </c>
      <c r="G695" s="215"/>
    </row>
    <row r="696" spans="1:7" ht="21" x14ac:dyDescent="0.4">
      <c r="A696" s="370"/>
      <c r="B696" s="100" t="s">
        <v>32</v>
      </c>
      <c r="C696" s="100" t="s">
        <v>31</v>
      </c>
      <c r="D696" s="372"/>
      <c r="E696" s="373"/>
      <c r="F696" s="373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66" t="s">
        <v>299</v>
      </c>
      <c r="B698" s="367"/>
      <c r="C698" s="367"/>
      <c r="D698" s="367"/>
      <c r="E698" s="367"/>
      <c r="F698" s="368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4"/>
      <c r="C704" s="365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64"/>
      <c r="C705" s="365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6" t="s">
        <v>300</v>
      </c>
      <c r="B707" s="367"/>
      <c r="C707" s="367"/>
      <c r="D707" s="367"/>
      <c r="E707" s="367"/>
      <c r="F707" s="368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4"/>
      <c r="E1" s="474"/>
      <c r="F1" s="474"/>
      <c r="G1" s="474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5" t="s">
        <v>46</v>
      </c>
      <c r="B6" s="475"/>
      <c r="C6" s="475"/>
      <c r="D6" s="475"/>
      <c r="E6" s="475"/>
      <c r="F6" s="475"/>
      <c r="G6" s="79"/>
    </row>
    <row r="7" spans="1:7" s="2" customFormat="1" ht="21.75" customHeight="1" x14ac:dyDescent="0.45">
      <c r="A7" s="476" t="str">
        <f>'Page de garde'!D18</f>
        <v>UHD MANAR CITY</v>
      </c>
      <c r="B7" s="476"/>
      <c r="C7" s="476"/>
      <c r="D7" s="476"/>
      <c r="E7" s="476"/>
      <c r="F7" s="476"/>
      <c r="G7" s="79"/>
    </row>
    <row r="8" spans="1:7" s="2" customFormat="1" ht="24" x14ac:dyDescent="0.45">
      <c r="A8" s="4" t="s">
        <v>39</v>
      </c>
      <c r="B8" s="477">
        <f>'A4 Exploitation'!B9:F9</f>
        <v>0</v>
      </c>
      <c r="C8" s="477"/>
      <c r="D8" s="477"/>
      <c r="E8" s="477"/>
      <c r="F8" s="477"/>
      <c r="G8" s="79"/>
    </row>
    <row r="9" spans="1:7" s="2" customFormat="1" ht="24" x14ac:dyDescent="0.45">
      <c r="A9" s="5" t="s">
        <v>41</v>
      </c>
      <c r="B9" s="478">
        <f>'A4 Exploitation'!B10:F10</f>
        <v>0</v>
      </c>
      <c r="C9" s="478"/>
      <c r="D9" s="478"/>
      <c r="E9" s="478"/>
      <c r="F9" s="478"/>
      <c r="G9" s="79"/>
    </row>
    <row r="10" spans="1:7" s="2" customFormat="1" ht="24" x14ac:dyDescent="0.45">
      <c r="A10" s="4" t="s">
        <v>40</v>
      </c>
      <c r="B10" s="473">
        <f>'A4 Exploitation'!B11:F11</f>
        <v>0</v>
      </c>
      <c r="C10" s="473"/>
      <c r="D10" s="473"/>
      <c r="E10" s="473"/>
      <c r="F10" s="473"/>
      <c r="G10" s="79"/>
    </row>
    <row r="11" spans="1:7" s="2" customFormat="1" ht="24" x14ac:dyDescent="0.45">
      <c r="A11" s="4" t="s">
        <v>248</v>
      </c>
      <c r="B11" s="465" t="e">
        <f>D215</f>
        <v>#DIV/0!</v>
      </c>
      <c r="C11" s="465"/>
      <c r="D11" s="465"/>
      <c r="E11" s="465"/>
      <c r="F11" s="465"/>
      <c r="G11" s="79"/>
    </row>
    <row r="12" spans="1:7" s="2" customFormat="1" ht="22.5" x14ac:dyDescent="0.45">
      <c r="A12" s="1"/>
      <c r="D12" s="444"/>
      <c r="E12" s="444"/>
      <c r="F12" s="444"/>
      <c r="G12" s="444"/>
    </row>
    <row r="13" spans="1:7" s="2" customFormat="1" ht="11.25" customHeight="1" x14ac:dyDescent="0.3">
      <c r="A13" s="466" t="s">
        <v>28</v>
      </c>
      <c r="B13" s="467" t="s">
        <v>29</v>
      </c>
      <c r="C13" s="467"/>
      <c r="D13" s="467" t="s">
        <v>42</v>
      </c>
      <c r="E13" s="467" t="s">
        <v>158</v>
      </c>
      <c r="F13" s="467" t="s">
        <v>159</v>
      </c>
    </row>
    <row r="14" spans="1:7" s="2" customFormat="1" ht="12.75" customHeight="1" x14ac:dyDescent="0.3">
      <c r="A14" s="466"/>
      <c r="B14" s="18" t="s">
        <v>32</v>
      </c>
      <c r="C14" s="18" t="s">
        <v>31</v>
      </c>
      <c r="D14" s="467"/>
      <c r="E14" s="467"/>
      <c r="F14" s="467"/>
      <c r="G14" s="78"/>
    </row>
    <row r="15" spans="1:7" x14ac:dyDescent="0.3">
      <c r="A15" s="468"/>
      <c r="B15" s="469"/>
      <c r="C15" s="469"/>
      <c r="D15" s="469"/>
      <c r="E15" s="469"/>
      <c r="F15" s="469"/>
    </row>
    <row r="16" spans="1:7" ht="19.5" x14ac:dyDescent="0.4">
      <c r="A16" s="470" t="s">
        <v>0</v>
      </c>
      <c r="B16" s="471"/>
      <c r="C16" s="471"/>
      <c r="D16" s="471"/>
      <c r="E16" s="471"/>
      <c r="F16" s="471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72" t="s">
        <v>34</v>
      </c>
      <c r="B22" s="456"/>
      <c r="C22" s="457"/>
      <c r="D22" s="330">
        <f>SUM(B17:C21)</f>
        <v>0</v>
      </c>
    </row>
    <row r="23" spans="1:7" x14ac:dyDescent="0.3">
      <c r="A23" s="451" t="s">
        <v>249</v>
      </c>
      <c r="B23" s="452"/>
      <c r="C23" s="453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54" t="s">
        <v>4</v>
      </c>
      <c r="B25" s="455"/>
      <c r="C25" s="455"/>
      <c r="D25" s="455"/>
      <c r="E25" s="455"/>
      <c r="F25" s="455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1" t="s">
        <v>34</v>
      </c>
      <c r="B33" s="452"/>
      <c r="C33" s="453"/>
      <c r="D33" s="329">
        <f>SUM(B26:C32)</f>
        <v>0</v>
      </c>
    </row>
    <row r="34" spans="1:6" x14ac:dyDescent="0.3">
      <c r="A34" s="451" t="s">
        <v>249</v>
      </c>
      <c r="B34" s="452"/>
      <c r="C34" s="453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54" t="s">
        <v>178</v>
      </c>
      <c r="B36" s="455"/>
      <c r="C36" s="455"/>
      <c r="D36" s="455"/>
      <c r="E36" s="455"/>
      <c r="F36" s="455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1" t="s">
        <v>34</v>
      </c>
      <c r="B42" s="452"/>
      <c r="C42" s="453"/>
      <c r="D42" s="329">
        <f>SUM(B37:C41)</f>
        <v>0</v>
      </c>
    </row>
    <row r="43" spans="1:6" x14ac:dyDescent="0.3">
      <c r="A43" s="451" t="s">
        <v>249</v>
      </c>
      <c r="B43" s="452"/>
      <c r="C43" s="453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0" t="s">
        <v>405</v>
      </c>
      <c r="B45" s="461"/>
      <c r="C45" s="461"/>
      <c r="D45" s="461"/>
      <c r="E45" s="461"/>
      <c r="F45" s="462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1" t="s">
        <v>34</v>
      </c>
      <c r="B58" s="452"/>
      <c r="C58" s="453"/>
      <c r="D58" s="341">
        <f>SUM(B46:C57)</f>
        <v>0</v>
      </c>
    </row>
    <row r="59" spans="1:6" x14ac:dyDescent="0.3">
      <c r="A59" s="451" t="s">
        <v>249</v>
      </c>
      <c r="B59" s="452"/>
      <c r="C59" s="453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3" t="s">
        <v>19</v>
      </c>
      <c r="B61" s="464"/>
      <c r="C61" s="464"/>
      <c r="D61" s="464"/>
      <c r="E61" s="464"/>
      <c r="F61" s="464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1" t="s">
        <v>34</v>
      </c>
      <c r="B68" s="452"/>
      <c r="C68" s="453"/>
      <c r="D68" s="329">
        <f>SUM(B62:C67)</f>
        <v>0</v>
      </c>
    </row>
    <row r="69" spans="1:6" x14ac:dyDescent="0.3">
      <c r="A69" s="451" t="s">
        <v>249</v>
      </c>
      <c r="B69" s="452"/>
      <c r="C69" s="453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54" t="s">
        <v>8</v>
      </c>
      <c r="B71" s="455"/>
      <c r="C71" s="455"/>
      <c r="D71" s="455"/>
      <c r="E71" s="455"/>
      <c r="F71" s="455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1" t="s">
        <v>34</v>
      </c>
      <c r="B79" s="452"/>
      <c r="C79" s="453"/>
      <c r="D79" s="329">
        <f>SUM(B72:C78)</f>
        <v>0</v>
      </c>
    </row>
    <row r="80" spans="1:6" x14ac:dyDescent="0.3">
      <c r="A80" s="451" t="s">
        <v>249</v>
      </c>
      <c r="B80" s="452"/>
      <c r="C80" s="453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54" t="s">
        <v>463</v>
      </c>
      <c r="B82" s="455"/>
      <c r="C82" s="455"/>
      <c r="D82" s="455"/>
      <c r="E82" s="455"/>
      <c r="F82" s="455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1" t="s">
        <v>34</v>
      </c>
      <c r="B100" s="452"/>
      <c r="C100" s="453"/>
      <c r="D100" s="329">
        <f>SUM(B83:C99)</f>
        <v>0</v>
      </c>
    </row>
    <row r="101" spans="1:6" x14ac:dyDescent="0.3">
      <c r="A101" s="451" t="s">
        <v>249</v>
      </c>
      <c r="B101" s="452"/>
      <c r="C101" s="453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4" t="s">
        <v>170</v>
      </c>
      <c r="B103" s="455"/>
      <c r="C103" s="455"/>
      <c r="D103" s="455"/>
      <c r="E103" s="455"/>
      <c r="F103" s="455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1" t="s">
        <v>34</v>
      </c>
      <c r="B118" s="452"/>
      <c r="C118" s="453"/>
      <c r="D118" s="329">
        <f>SUM(B104:C117)</f>
        <v>0</v>
      </c>
    </row>
    <row r="119" spans="1:6" x14ac:dyDescent="0.3">
      <c r="A119" s="451" t="s">
        <v>249</v>
      </c>
      <c r="B119" s="452"/>
      <c r="C119" s="453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4" t="s">
        <v>171</v>
      </c>
      <c r="B122" s="455"/>
      <c r="C122" s="455"/>
      <c r="D122" s="455"/>
      <c r="E122" s="455"/>
      <c r="F122" s="455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1" t="s">
        <v>34</v>
      </c>
      <c r="B134" s="452"/>
      <c r="C134" s="453"/>
      <c r="D134" s="329">
        <f>SUM(B123:C133)</f>
        <v>0</v>
      </c>
    </row>
    <row r="135" spans="1:6" x14ac:dyDescent="0.3">
      <c r="A135" s="451" t="s">
        <v>249</v>
      </c>
      <c r="B135" s="452"/>
      <c r="C135" s="453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4" t="s">
        <v>154</v>
      </c>
      <c r="B137" s="455"/>
      <c r="C137" s="455"/>
      <c r="D137" s="455"/>
      <c r="E137" s="455"/>
      <c r="F137" s="455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1" t="s">
        <v>34</v>
      </c>
      <c r="B149" s="452"/>
      <c r="C149" s="453"/>
      <c r="D149" s="329">
        <f>SUM(B138:C148)</f>
        <v>0</v>
      </c>
    </row>
    <row r="150" spans="1:6" x14ac:dyDescent="0.3">
      <c r="A150" s="451" t="s">
        <v>249</v>
      </c>
      <c r="B150" s="452"/>
      <c r="C150" s="453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4" t="s">
        <v>61</v>
      </c>
      <c r="B152" s="455"/>
      <c r="C152" s="455"/>
      <c r="D152" s="455"/>
      <c r="E152" s="455"/>
      <c r="F152" s="455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1" t="s">
        <v>34</v>
      </c>
      <c r="B165" s="452"/>
      <c r="C165" s="453"/>
      <c r="D165" s="329">
        <f>SUM(B153:C164)</f>
        <v>0</v>
      </c>
    </row>
    <row r="166" spans="1:6" x14ac:dyDescent="0.3">
      <c r="A166" s="451" t="s">
        <v>249</v>
      </c>
      <c r="B166" s="452"/>
      <c r="C166" s="453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4" t="s">
        <v>176</v>
      </c>
      <c r="B168" s="455"/>
      <c r="C168" s="455"/>
      <c r="D168" s="455"/>
      <c r="E168" s="455"/>
      <c r="F168" s="455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1" t="s">
        <v>34</v>
      </c>
      <c r="B177" s="456"/>
      <c r="C177" s="457"/>
      <c r="D177" s="330">
        <f>SUM(B169:C176)</f>
        <v>0</v>
      </c>
    </row>
    <row r="178" spans="1:6" x14ac:dyDescent="0.3">
      <c r="A178" s="451" t="s">
        <v>249</v>
      </c>
      <c r="B178" s="452"/>
      <c r="C178" s="453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4" t="s">
        <v>64</v>
      </c>
      <c r="B180" s="455"/>
      <c r="C180" s="455"/>
      <c r="D180" s="455"/>
      <c r="E180" s="455"/>
      <c r="F180" s="455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1" t="s">
        <v>34</v>
      </c>
      <c r="B185" s="452"/>
      <c r="C185" s="453"/>
      <c r="D185" s="329">
        <f>SUM(B181:C184)</f>
        <v>0</v>
      </c>
    </row>
    <row r="186" spans="1:6" x14ac:dyDescent="0.3">
      <c r="A186" s="451" t="s">
        <v>249</v>
      </c>
      <c r="B186" s="452"/>
      <c r="C186" s="453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58" t="s">
        <v>15</v>
      </c>
      <c r="B188" s="459"/>
      <c r="C188" s="459"/>
      <c r="D188" s="459"/>
      <c r="E188" s="459"/>
      <c r="F188" s="459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1" t="s">
        <v>34</v>
      </c>
      <c r="B193" s="452"/>
      <c r="C193" s="453"/>
      <c r="D193" s="329">
        <f>SUM(B189:C192)</f>
        <v>0</v>
      </c>
    </row>
    <row r="194" spans="1:7" x14ac:dyDescent="0.3">
      <c r="A194" s="451" t="s">
        <v>249</v>
      </c>
      <c r="B194" s="452"/>
      <c r="C194" s="453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4" t="s">
        <v>65</v>
      </c>
      <c r="B196" s="455"/>
      <c r="C196" s="455"/>
      <c r="D196" s="455"/>
      <c r="E196" s="455"/>
      <c r="F196" s="455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1" t="s">
        <v>34</v>
      </c>
      <c r="B202" s="452"/>
      <c r="C202" s="453"/>
      <c r="D202" s="329">
        <f>SUM(B197:C201)</f>
        <v>0</v>
      </c>
    </row>
    <row r="203" spans="1:7" x14ac:dyDescent="0.3">
      <c r="A203" s="451" t="s">
        <v>249</v>
      </c>
      <c r="B203" s="452"/>
      <c r="C203" s="453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4" t="s">
        <v>175</v>
      </c>
      <c r="B205" s="455"/>
      <c r="C205" s="455"/>
      <c r="D205" s="455"/>
      <c r="E205" s="455"/>
      <c r="F205" s="455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1" t="s">
        <v>34</v>
      </c>
      <c r="B210" s="452"/>
      <c r="C210" s="453"/>
      <c r="D210" s="34">
        <f>SUM(B206:C209)</f>
        <v>0</v>
      </c>
    </row>
    <row r="211" spans="1:6" x14ac:dyDescent="0.3">
      <c r="A211" s="451" t="s">
        <v>249</v>
      </c>
      <c r="B211" s="452"/>
      <c r="C211" s="453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Quali-Consult</cp:lastModifiedBy>
  <cp:lastPrinted>2019-01-11T11:00:47Z</cp:lastPrinted>
  <dcterms:created xsi:type="dcterms:W3CDTF">2015-10-03T07:44:26Z</dcterms:created>
  <dcterms:modified xsi:type="dcterms:W3CDTF">2019-10-11T12:07:35Z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