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el manar city\2019\mars 19\"/>
    </mc:Choice>
  </mc:AlternateContent>
  <bookViews>
    <workbookView xWindow="0" yWindow="0" windowWidth="2040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C632" i="42"/>
  <c r="D639" i="42" s="1"/>
  <c r="D640" i="42" s="1"/>
  <c r="C626" i="42"/>
  <c r="D627" i="42" s="1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129" i="36"/>
  <c r="B43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D203" i="38" s="1"/>
  <c r="D204" i="38" s="1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129" i="36"/>
  <c r="D43" i="36"/>
  <c r="D588" i="42" l="1"/>
  <c r="D589" i="42" s="1"/>
  <c r="D133" i="43"/>
  <c r="D134" i="43" s="1"/>
  <c r="D149" i="43"/>
  <c r="D150" i="43" s="1"/>
  <c r="D63" i="39"/>
  <c r="D64" i="39" s="1"/>
  <c r="D102" i="39"/>
  <c r="D103" i="39" s="1"/>
  <c r="D118" i="39"/>
  <c r="D119" i="39" s="1"/>
  <c r="D627" i="40"/>
  <c r="D245" i="40"/>
  <c r="D728" i="36"/>
  <c r="B43" i="29" s="1"/>
  <c r="D197" i="39"/>
  <c r="D203" i="40"/>
  <c r="D204" i="40" s="1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566" i="42"/>
  <c r="D84" i="41"/>
  <c r="D85" i="41" s="1"/>
  <c r="D102" i="41"/>
  <c r="D103" i="41" s="1"/>
  <c r="D227" i="42"/>
  <c r="D228" i="42" s="1"/>
  <c r="D526" i="42"/>
  <c r="D527" i="42" s="1"/>
  <c r="B127" i="29" s="1"/>
  <c r="D63" i="43"/>
  <c r="D64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609" i="42"/>
  <c r="D610" i="42" s="1"/>
  <c r="B145" i="29" s="1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D245" i="38"/>
  <c r="D227" i="38"/>
  <c r="D228" i="38" s="1"/>
  <c r="D344" i="38"/>
  <c r="D345" i="38" s="1"/>
  <c r="D627" i="38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6" i="38"/>
  <c r="D248" i="38"/>
  <c r="D249" i="38" s="1"/>
  <c r="B80" i="29" s="1"/>
  <c r="D588" i="38"/>
  <c r="D589" i="38" s="1"/>
  <c r="D725" i="38" l="1"/>
  <c r="D726" i="38" s="1"/>
  <c r="B171" i="29" s="1"/>
  <c r="D370" i="38"/>
  <c r="D371" i="38" s="1"/>
  <c r="B98" i="29" s="1"/>
  <c r="D368" i="38"/>
  <c r="D569" i="38"/>
  <c r="D570" i="38" s="1"/>
  <c r="B134" i="29" s="1"/>
  <c r="D567" i="38"/>
  <c r="D301" i="38"/>
  <c r="D303" i="38"/>
  <c r="D304" i="38" s="1"/>
  <c r="B89" i="29" s="1"/>
  <c r="D428" i="38"/>
  <c r="D429" i="38" s="1"/>
  <c r="B107" i="29" s="1"/>
  <c r="D426" i="38"/>
  <c r="D473" i="38"/>
  <c r="D475" i="38"/>
  <c r="D476" i="38" s="1"/>
  <c r="B116" i="29" s="1"/>
  <c r="D672" i="38"/>
  <c r="D673" i="38" s="1"/>
  <c r="B152" i="29" s="1"/>
  <c r="D370" i="40"/>
  <c r="D371" i="40" s="1"/>
  <c r="B99" i="29" s="1"/>
  <c r="D198" i="43"/>
  <c r="D199" i="43" s="1"/>
  <c r="B11" i="39"/>
  <c r="B180" i="29"/>
  <c r="D198" i="41"/>
  <c r="D199" i="41" s="1"/>
  <c r="D606" i="38"/>
  <c r="D607" i="38" s="1"/>
  <c r="B129" i="38"/>
  <c r="D130" i="38" s="1"/>
  <c r="D131" i="38" s="1"/>
  <c r="B62" i="29" s="1"/>
  <c r="B185" i="38"/>
  <c r="D186" i="38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B11" i="41"/>
  <c r="B181" i="29"/>
  <c r="B11" i="43"/>
  <c r="B182" i="29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<sst xmlns="http://schemas.openxmlformats.org/spreadsheetml/2006/main" count="5599" uniqueCount="557">
  <si>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</si>
  <si>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</si>
  <si>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</si>
  <si>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</si>
  <si>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</si>
  <si>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</si>
  <si>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</si>
  <si>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</si>
  <si>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</si>
  <si>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</si>
  <si>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</si>
  <si>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</si>
  <si>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</si>
  <si>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</si>
  <si>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</si>
  <si>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</si>
  <si>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</si>
  <si>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</si>
  <si>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</si>
  <si>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</si>
  <si>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</si>
  <si>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</si>
  <si>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</si>
  <si>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</si>
  <si>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</si>
  <si>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</si>
  <si>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</si>
  <si>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</si>
  <si>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</si>
  <si>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</si>
  <si>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</si>
  <si>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</si>
  <si>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</si>
  <si>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</si>
  <si>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</si>
  <si>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</si>
  <si>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</si>
  <si>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</si>
  <si>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</si>
  <si>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</si>
  <si>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</si>
  <si>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</si>
  <si>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</si>
  <si>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</si>
  <si>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</si>
  <si>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</si>
  <si>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</si>
  <si>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</si>
  <si>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</si>
  <si>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</si>
  <si>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</si>
  <si>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</si>
  <si>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</si>
  <si>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</si>
  <si>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</si>
  <si>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</si>
  <si>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</si>
  <si>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</si>
  <si>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</si>
  <si>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</si>
  <si>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</si>
  <si>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</si>
  <si>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</si>
  <si>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</si>
  <si>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</si>
  <si>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</si>
  <si>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</si>
  <si>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</si>
  <si>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</si>
  <si>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</si>
  <si>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</si>
  <si>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</si>
  <si>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</si>
  <si>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</si>
  <si>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</si>
  <si>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</si>
  <si>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</si>
  <si>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</si>
  <si>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</si>
  <si>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</si>
  <si>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</si>
  <si>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</si>
  <si>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</si>
  <si>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</si>
  <si>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</si>
  <si>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</si>
  <si>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</si>
  <si>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</si>
  <si>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</si>
  <si>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</si>
  <si>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</si>
  <si>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</si>
  <si>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</si>
  <si>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</si>
  <si>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</si>
  <si>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</si>
  <si>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</si>
  <si>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</si>
  <si>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</si>
  <si>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</si>
  <si>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</si>
  <si>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</si>
  <si>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</si>
  <si>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</si>
  <si>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</si>
  <si>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</si>
  <si>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</si>
  <si>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</si>
  <si>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</si>
  <si>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</si>
  <si>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</si>
  <si>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</si>
  <si>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</si>
  <si>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</si>
  <si>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</si>
  <si>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</si>
  <si>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</si>
  <si>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</si>
  <si>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</si>
  <si>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</si>
  <si>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</si>
  <si>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</si>
  <si>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</si>
  <si>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</si>
  <si>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</si>
  <si>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</si>
  <si>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</si>
  <si>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</si>
  <si>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</si>
  <si>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</si>
  <si>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</si>
  <si>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</si>
  <si>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</si>
  <si>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</si>
  <si>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</si>
  <si>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</si>
  <si>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</si>
  <si>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</si>
  <si>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</si>
  <si>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</si>
  <si>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</si>
  <si>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</si>
  <si>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</si>
  <si>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</si>
  <si>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</si>
  <si>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</si>
  <si>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</si>
  <si>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</si>
  <si>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</si>
  <si>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</si>
  <si>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</si>
  <si>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</si>
  <si>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</si>
  <si>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</si>
  <si>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</si>
  <si>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</si>
  <si>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</si>
  <si>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</si>
  <si>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</si>
  <si>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</si>
  <si>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</si>
  <si>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</si>
  <si>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</si>
  <si>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</si>
  <si>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</si>
  <si>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</si>
  <si>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</si>
  <si>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</si>
  <si>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</si>
  <si>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</si>
  <si>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</si>
  <si>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</si>
  <si>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</si>
  <si>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</si>
  <si>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</si>
  <si>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</si>
  <si>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</si>
  <si>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</si>
  <si>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</si>
  <si>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</si>
  <si>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</si>
  <si>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</si>
  <si>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</si>
  <si>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</si>
  <si>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</si>
  <si>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</si>
  <si>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</si>
  <si>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</si>
  <si>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</si>
  <si>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</si>
  <si>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</si>
  <si>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</si>
  <si>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</si>
  <si>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</si>
  <si>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</si>
  <si>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</si>
  <si>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</si>
  <si>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</si>
  <si>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</si>
  <si>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</si>
  <si>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</si>
  <si>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</si>
  <si>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</si>
  <si>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</si>
  <si>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</si>
  <si>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</si>
  <si>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</si>
  <si>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</si>
  <si>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</si>
  <si>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</si>
  <si>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</si>
  <si>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</si>
  <si>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</si>
  <si>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</si>
  <si>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</si>
  <si>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</si>
  <si>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</si>
  <si>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</si>
  <si>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</si>
  <si>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</si>
  <si>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</si>
  <si>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</si>
  <si>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</si>
  <si>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</si>
  <si>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</si>
  <si>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</si>
  <si>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</si>
  <si>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</si>
  <si>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</si>
  <si>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</si>
  <si>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</si>
  <si>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</si>
  <si>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</si>
  <si>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</si>
  <si>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</si>
  <si>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</si>
  <si>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</si>
  <si>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</si>
  <si>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</si>
  <si>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</si>
  <si>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</si>
  <si>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</si>
  <si>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</si>
  <si>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</si>
  <si>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</si>
  <si>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</si>
  <si>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</si>
  <si>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</si>
  <si>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</si>
  <si>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</si>
  <si>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</si>
  <si>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</si>
  <si>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</si>
  <si>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</si>
  <si>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</si>
  <si>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</si>
  <si>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</si>
  <si>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</si>
  <si>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</si>
  <si>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</si>
  <si>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</si>
  <si>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</si>
  <si>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</si>
  <si>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</si>
  <si>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</si>
  <si>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</si>
  <si>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</si>
  <si>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</si>
  <si>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</si>
  <si>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</si>
  <si>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</si>
  <si>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</si>
  <si>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</si>
  <si>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</si>
  <si>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</si>
  <si>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</si>
  <si>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</si>
  <si>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</si>
  <si>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</si>
  <si>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</si>
  <si>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</si>
  <si>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</si>
  <si>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</si>
  <si>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</si>
  <si>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</si>
  <si>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</si>
  <si>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</si>
  <si>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</si>
  <si>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</si>
  <si>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</si>
  <si>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</si>
  <si>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</si>
  <si>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</si>
  <si>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</si>
  <si>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</si>
  <si>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</si>
  <si>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</si>
  <si>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</si>
  <si>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</si>
  <si>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</si>
  <si>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</si>
  <si>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</si>
  <si>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</si>
  <si>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</si>
  <si>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</si>
  <si>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</si>
  <si>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</si>
  <si>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</si>
  <si>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</si>
  <si>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</si>
  <si>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</si>
  <si>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</si>
  <si>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</si>
  <si>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</si>
  <si>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</si>
  <si>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</si>
  <si>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</si>
  <si>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</si>
  <si>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</si>
  <si>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</si>
  <si>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</si>
  <si>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</si>
  <si>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</si>
  <si>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</si>
  <si>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</si>
  <si>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</si>
  <si>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</si>
  <si>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</si>
  <si>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</si>
  <si>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</si>
  <si>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</si>
  <si>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</si>
  <si>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</si>
  <si>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</si>
  <si>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</si>
  <si>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</si>
  <si>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</si>
  <si>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</si>
  <si>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</si>
  <si>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</si>
  <si>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</si>
  <si>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</si>
  <si>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</si>
  <si>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</si>
  <si>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</si>
  <si>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</si>
  <si>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</si>
  <si>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</si>
  <si>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</si>
  <si>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</si>
  <si>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</si>
  <si>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</si>
  <si>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</si>
  <si>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</si>
  <si>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</si>
  <si>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</si>
  <si>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</si>
  <si>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</si>
  <si>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</si>
  <si>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</si>
  <si>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</si>
  <si>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</si>
  <si>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</si>
  <si>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</si>
  <si>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</si>
  <si>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</si>
  <si>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</si>
  <si>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</si>
  <si>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</si>
  <si>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</si>
  <si>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</si>
  <si>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</si>
  <si>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</si>
  <si>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</si>
  <si>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</si>
  <si>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</si>
  <si>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</si>
  <si>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</si>
  <si>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</si>
  <si>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</si>
  <si>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</si>
  <si>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</si>
  <si>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</si>
  <si>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</si>
  <si>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</si>
  <si>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</si>
  <si>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</si>
  <si>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</si>
  <si>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</si>
  <si>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</si>
  <si>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</si>
  <si>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</si>
  <si>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</si>
  <si>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</si>
  <si>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</si>
  <si>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</si>
  <si>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</si>
  <si>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</si>
  <si>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</si>
  <si>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</si>
  <si>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</si>
  <si>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</si>
  <si>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</si>
  <si>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</si>
  <si>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</si>
  <si>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</si>
  <si>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</si>
  <si>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</si>
  <si>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</si>
  <si>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</si>
  <si>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</si>
  <si>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</si>
  <si>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</si>
  <si>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</si>
  <si>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</si>
  <si>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</si>
  <si>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</si>
  <si>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</si>
  <si>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</si>
  <si>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</si>
  <si>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</si>
  <si>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</si>
  <si>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</si>
  <si>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</si>
  <si>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</si>
  <si>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</si>
  <si>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</si>
  <si>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</si>
  <si>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</si>
  <si>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</si>
  <si>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</si>
  <si>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</si>
  <si>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</si>
  <si>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</si>
  <si>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</si>
  <si>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</si>
  <si>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</si>
  <si>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</si>
  <si>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</si>
  <si>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</si>
  <si>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</si>
  <si>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</si>
  <si>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</si>
  <si>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</si>
  <si>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</si>
  <si>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</si>
  <si>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</si>
  <si>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</si>
  <si>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</si>
  <si>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</si>
  <si>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</si>
  <si>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</si>
  <si>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</si>
  <si>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</si>
  <si>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</si>
  <si>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</si>
  <si>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</si>
  <si>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</si>
  <si>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</si>
  <si>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</si>
  <si>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</si>
  <si>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</si>
  <si>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</si>
  <si>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</si>
  <si>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</si>
  <si>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</si>
  <si>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</si>
  <si>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</si>
  <si>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</si>
  <si>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</si>
  <si>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</si>
  <si>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</si>
  <si>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</si>
  <si>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</si>
  <si>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</si>
  <si>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</si>
  <si>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Hend KAMOUN</t>
  </si>
  <si>
    <t>Directeur du magasin et chefs rayons</t>
  </si>
  <si>
    <t>MANAR CITY</t>
  </si>
  <si>
    <t>Oranges sales non désinfectés convenablement</t>
  </si>
  <si>
    <t>pas d'enregistrement de la désinfection des oranges</t>
  </si>
  <si>
    <t>manque d'enregistrement du contrôle à la réception des poissons frais</t>
  </si>
  <si>
    <t>manque de conservation des certificats de salubrité des poissons frais</t>
  </si>
  <si>
    <t>assurer la conservation des certificats de salubrité des poissons frais</t>
  </si>
  <si>
    <t>assurer l'enregistrement du contrôle à la réception des poissons frais</t>
  </si>
  <si>
    <t>Quai de réception dépourvu de préau.</t>
  </si>
  <si>
    <t>Protéger le quai de réception.</t>
  </si>
  <si>
    <t>Couloir CF: présence d'un début d'écaillement au revêtement du sol.</t>
  </si>
  <si>
    <t>décoration des viennoiseries à la pièce par du pistache moulu: allergène majeur non déclaré sur l’étiquetage,</t>
  </si>
  <si>
    <t xml:space="preserve">décoration des viennoiseries à la pièce par du pistache moulu: allergène majeur non déclaré sur l’étiquetage,
</t>
  </si>
  <si>
    <t>2 barquettes de sablés périmés dont la DLC 27/02/19</t>
  </si>
  <si>
    <t>Entreposage des produits dans les cartons</t>
  </si>
  <si>
    <t>eliminer les emballages en carton</t>
  </si>
  <si>
    <t>respecter les fiches TSF</t>
  </si>
  <si>
    <t>Renforcer le contrôle de DLC</t>
  </si>
  <si>
    <t>Rapport et plan d'action non disponibles</t>
  </si>
  <si>
    <t>température affichée 1,1°C et celle vérifiée 2,6°C</t>
  </si>
  <si>
    <t xml:space="preserve">Chambre froide négative: excès de givre au niveau de l’évaporateur
</t>
  </si>
  <si>
    <t>Absence de lumière au niveau de la chambre froide négative</t>
  </si>
  <si>
    <t xml:space="preserve">Absence de lumière au niveau de la chambre froide négative
</t>
  </si>
  <si>
    <t>Les œufs sont désinfectés quelques jours avant l'utilisation</t>
  </si>
  <si>
    <t>assurer la desinfection des œufs la veille ou le jour meme de l'utilisation</t>
  </si>
  <si>
    <t>les pièces de l'english pie non identifiés par la DLC et DF du fourisseur</t>
  </si>
  <si>
    <t>assurer l'identfication de l'english pie par l'etiquette fournisseur</t>
  </si>
  <si>
    <t>rapport d'audit non affiché</t>
  </si>
  <si>
    <t>Absence de système de climatisation;
La température ambiante est de l'ordre de 26°C.</t>
  </si>
  <si>
    <t>Une vitre du meuble froid est démontée
Les eaux de dégivrage du meuble sont drainées à même le sol.</t>
  </si>
  <si>
    <t>Remplacer la vitre du meuble froid.
Résoudre le problème de drainage des eaux de dégivrage.</t>
  </si>
  <si>
    <t>Ajuster la température du meuble.</t>
  </si>
  <si>
    <t>T° meuble froid: 10,2°C</t>
  </si>
  <si>
    <t>T° à cœur du riz jerbien : 8,2°C</t>
  </si>
  <si>
    <t>la version du référentiel affichée est celle de 2017</t>
  </si>
  <si>
    <t>afficher la version de 2019</t>
  </si>
  <si>
    <t>certains boudins de super salami el mazraa ne comportant pas de DLC et DF</t>
  </si>
  <si>
    <t>verifier l'étiquetage des produits</t>
  </si>
  <si>
    <t>température affichée 1,1°C et celle vérifiée 4,1°C</t>
  </si>
  <si>
    <t>poubelle sans pédale au local déchets boucherie</t>
  </si>
  <si>
    <t xml:space="preserve">Entreposage de l’équipement  scie électrique et du mélangeur non fonctionnel dans la chambre froide PF qui est non utilisée
</t>
  </si>
  <si>
    <t>assurer l'entreposage des PF dans la ch froide PF</t>
  </si>
  <si>
    <t>Boucherie: absence de distributeur savon dans l’autre poste lave main</t>
  </si>
  <si>
    <t>Boucherie: absence de distributeur papier dans l’un des postes lave main</t>
  </si>
  <si>
    <t>viande hachée une seule fois à 8h30 pour toute la journée</t>
  </si>
  <si>
    <t>hachage de viande doit etre fait toutes les deux heures</t>
  </si>
  <si>
    <t>La quantité de parage ne fait pas l'objet de suivi,
manque de traçabilité pour les produits trad et LS: 
1/manque d'indication des données relatives à la MP utilisée le 11/03/19 pour les PF agneaux, foie d'agneau, foie de bœuf
2/kammounia emballée le 12/03/19 et agneau emballé le 11/03/19 non tracés
3/sur la fiche de réception du 09/03/19: manque d'indication des quantités et DF pour les viandes rouges et abats</t>
  </si>
  <si>
    <t>assurer la tracabilité rigoureuse de tous les PF et du parage</t>
  </si>
  <si>
    <t>L'opérateur ne protège pas correctement sa barbe.</t>
  </si>
  <si>
    <t xml:space="preserve">le siphon d’évacuation des eaux usées a été éliminée du labo boucherie et les eaux de nettoyage sont évacuées vers le siphon situé du coté linéaire
</t>
  </si>
  <si>
    <t>1/le siphon d’évacuation des eaux usées a été éliminée du labo boucherie et les eaux de nettoyage sont évacuées vers le siphon situé du coté linéaire
2/sol du labo en ciment</t>
  </si>
  <si>
    <t>mélangeur en panne</t>
  </si>
  <si>
    <t>Présence de piqûres de moisissures derrière les grilles de l'évaporateur.</t>
  </si>
  <si>
    <t>température affichée 1,2°C et celle vérifiée 0,9°C</t>
  </si>
  <si>
    <t>température à cœur du jarret 1,6°C</t>
  </si>
  <si>
    <t>revoir le siphon d'évacuation
entretenir le revetement du sol</t>
  </si>
  <si>
    <t>protéger totalement la barbe</t>
  </si>
  <si>
    <t>manque de tracabilité pour le calamar pané emballé le 16/01/19</t>
  </si>
  <si>
    <t>Présence de rouille sur la gaine de la fabrique de glace.</t>
  </si>
  <si>
    <t>température affichée -18,2°C et celle vérifiée -18,1°C</t>
  </si>
  <si>
    <t xml:space="preserve">les fraises sont exposées à température ambiante alors que le fournisseur exige une conservation à +4°C </t>
  </si>
  <si>
    <t>respect des exigences fournisseur</t>
  </si>
  <si>
    <t>assurer la désinfection des oranges à presser</t>
  </si>
  <si>
    <t>assurer l'enregistrement de désinfection des oranges</t>
  </si>
  <si>
    <t>au linéaire présence de 3 unités de dragées au chocolat périmés dont la DLC 24/02/19</t>
  </si>
  <si>
    <t>eviter de cacher les données d'étiquetage</t>
  </si>
  <si>
    <t xml:space="preserve">1/l’étiquetage fournisseur (DLC, DF et lot) caché par l’étiquette anti vol collé sur 2 types de fromages (voir photo)
</t>
  </si>
  <si>
    <t>pizza fino :étiquetage non conforme car la DF et n° lot ne sont pas indiqués par le fournisseur</t>
  </si>
  <si>
    <t>température affichée 0,9°C et celle vérifiée 2,4°C</t>
  </si>
  <si>
    <t>Le plan de positionnement des appâts est en cours de mise en place.</t>
  </si>
  <si>
    <t>une formation est à prévoir dans les brefs délais</t>
  </si>
  <si>
    <t xml:space="preserve">les 2 personnels de la boucherie ne sont pas formés aux BPH, </t>
  </si>
  <si>
    <t>Absence d'une station de nettoyage au niveau de la pâtisserie.</t>
  </si>
  <si>
    <t>Prévoir une station de nettoyage à la pâtisserie.</t>
  </si>
  <si>
    <t>La plus part des DEIV du rayon FLEG ne sont pas fonctionnels.</t>
  </si>
  <si>
    <t>La porte du local déchets et celle du quai de réception manquent d'étanchéité.</t>
  </si>
  <si>
    <t>absence de plan de N/D pour la machine presse agrumes</t>
  </si>
  <si>
    <t>mettre en place un plan de N/D</t>
  </si>
  <si>
    <t xml:space="preserve">Présence de noyau de fruit et de verre a café dans le casier
</t>
  </si>
  <si>
    <t>eviter de mettre les aliments dans les casiers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</si>
</sst>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41" fillId="0" borderId="4" xfId="0" applyFont="1" applyBorder="1" applyAlignment="1" applyProtection="1">
      <alignment wrapText="1"/>
      <protection locked="0"/>
    </xf>
    <xf numFmtId="0" fontId="37" fillId="0" borderId="2" xfId="0" applyFont="1" applyFill="1" applyBorder="1" applyAlignment="1" applyProtection="1">
      <alignment wrapText="1"/>
      <protection locked="0"/>
    </xf>
    <xf numFmtId="165" fontId="37" fillId="0" borderId="2" xfId="0" applyNumberFormat="1" applyFont="1" applyFill="1" applyBorder="1" applyAlignment="1" applyProtection="1">
      <alignment horizontal="left" wrapText="1"/>
      <protection hidden="1"/>
    </xf>
    <xf numFmtId="9" fontId="6" fillId="0" borderId="1" xfId="0" applyNumberFormat="1" applyFont="1" applyFill="1" applyBorder="1" applyAlignment="1" applyProtection="1">
      <alignment wrapText="1"/>
      <protection locked="0"/>
    </xf>
    <xf numFmtId="0" fontId="35" fillId="0" borderId="1" xfId="1" applyFont="1" applyBorder="1" applyAlignment="1" applyProtection="1">
      <alignment vertical="center" wrapText="1"/>
    </xf>
    <xf numFmtId="0" fontId="34" fillId="16" borderId="1" xfId="0" applyFont="1" applyFill="1" applyBorder="1" applyAlignment="1" applyProtection="1">
      <alignment horizontal="left" wrapText="1"/>
      <protection locked="0"/>
    </xf>
    <xf numFmtId="0" fontId="37" fillId="0" borderId="1" xfId="0" applyFont="1" applyFill="1" applyBorder="1" applyAlignment="1" applyProtection="1">
      <alignment horizontal="left" vertical="center" wrapText="1"/>
      <protection locked="0"/>
    </xf>
    <xf numFmtId="0" fontId="47" fillId="0" borderId="1" xfId="0" applyFont="1" applyBorder="1" applyAlignment="1" applyProtection="1">
      <alignment wrapText="1"/>
      <protection locked="0"/>
    </xf>
    <xf numFmtId="0" fontId="35" fillId="16" borderId="1" xfId="0" applyFont="1" applyFill="1" applyBorder="1" applyAlignment="1" applyProtection="1">
      <alignment horizontal="left" vertical="center" wrapText="1"/>
      <protection hidden="1"/>
    </xf>
    <xf numFmtId="0" fontId="35" fillId="16" borderId="4" xfId="0" applyFont="1" applyFill="1" applyBorder="1" applyAlignment="1" applyProtection="1">
      <alignment horizontal="left" vertical="center" wrapText="1"/>
      <protection hidden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0.52631578947368418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2800"/>
        <c:axId val="-343836816"/>
      </c:barChart>
      <c:catAx>
        <c:axId val="-34384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36816"/>
        <c:crosses val="autoZero"/>
        <c:auto val="1"/>
        <c:lblAlgn val="ctr"/>
        <c:lblOffset val="100"/>
        <c:noMultiLvlLbl val="0"/>
      </c:catAx>
      <c:valAx>
        <c:axId val="-34383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0.70833333333333337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0093280"/>
        <c:axId val="-519000352"/>
      </c:barChart>
      <c:catAx>
        <c:axId val="-68009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19000352"/>
        <c:crosses val="autoZero"/>
        <c:auto val="1"/>
        <c:lblAlgn val="ctr"/>
        <c:lblOffset val="100"/>
        <c:noMultiLvlLbl val="0"/>
      </c:catAx>
      <c:valAx>
        <c:axId val="-51900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009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73740336"/>
        <c:axId val="-673735440"/>
      </c:barChart>
      <c:catAx>
        <c:axId val="-67374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73735440"/>
        <c:crosses val="autoZero"/>
        <c:auto val="1"/>
        <c:lblAlgn val="ctr"/>
        <c:lblOffset val="100"/>
        <c:noMultiLvlLbl val="0"/>
      </c:catAx>
      <c:valAx>
        <c:axId val="-67373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7374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0.96052631578947367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136"/>
        <c:axId val="-336658592"/>
      </c:barChart>
      <c:catAx>
        <c:axId val="-33665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8592"/>
        <c:crosses val="autoZero"/>
        <c:auto val="1"/>
        <c:lblAlgn val="ctr"/>
        <c:lblOffset val="100"/>
        <c:noMultiLvlLbl val="0"/>
      </c:catAx>
      <c:valAx>
        <c:axId val="-33665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0.71052631578947367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47712"/>
        <c:axId val="-336648800"/>
      </c:barChart>
      <c:catAx>
        <c:axId val="-33664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8800"/>
        <c:crosses val="autoZero"/>
        <c:auto val="1"/>
        <c:lblAlgn val="ctr"/>
        <c:lblOffset val="100"/>
        <c:noMultiLvlLbl val="0"/>
      </c:catAx>
      <c:valAx>
        <c:axId val="-33664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4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0432"/>
        <c:axId val="-336661312"/>
      </c:barChart>
      <c:catAx>
        <c:axId val="-33665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1312"/>
        <c:crosses val="autoZero"/>
        <c:auto val="1"/>
        <c:lblAlgn val="ctr"/>
        <c:lblOffset val="100"/>
        <c:noMultiLvlLbl val="0"/>
      </c:catAx>
      <c:valAx>
        <c:axId val="-33666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0.83471074380165289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680"/>
        <c:axId val="-336655872"/>
      </c:barChart>
      <c:catAx>
        <c:axId val="-33665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5872"/>
        <c:crosses val="autoZero"/>
        <c:auto val="1"/>
        <c:lblAlgn val="ctr"/>
        <c:lblOffset val="100"/>
        <c:noMultiLvlLbl val="0"/>
      </c:catAx>
      <c:valAx>
        <c:axId val="-33665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0.86065573770491799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62400"/>
        <c:axId val="-336647168"/>
      </c:barChart>
      <c:catAx>
        <c:axId val="-33666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7168"/>
        <c:crosses val="autoZero"/>
        <c:auto val="1"/>
        <c:lblAlgn val="ctr"/>
        <c:lblOffset val="100"/>
        <c:noMultiLvlLbl val="0"/>
      </c:catAx>
      <c:valAx>
        <c:axId val="-33664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6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0.84768324075328549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36651520"/>
        <c:axId val="-336660768"/>
        <c:extLst/>
      </c:barChart>
      <c:catAx>
        <c:axId val="-336651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0768"/>
        <c:crosses val="autoZero"/>
        <c:auto val="1"/>
        <c:lblAlgn val="ctr"/>
        <c:lblOffset val="100"/>
        <c:noMultiLvlLbl val="0"/>
      </c:catAx>
      <c:valAx>
        <c:axId val="-3366607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0.64500000000000002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36652608"/>
        <c:axId val="-336652064"/>
        <c:extLst/>
      </c:barChart>
      <c:catAx>
        <c:axId val="-33665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064"/>
        <c:crosses val="autoZero"/>
        <c:auto val="1"/>
        <c:lblAlgn val="ctr"/>
        <c:lblOffset val="100"/>
        <c:noMultiLvlLbl val="0"/>
      </c:catAx>
      <c:valAx>
        <c:axId val="-33665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5520"/>
        <c:axId val="-343844976"/>
      </c:barChart>
      <c:catAx>
        <c:axId val="-34384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976"/>
        <c:crosses val="autoZero"/>
        <c:auto val="1"/>
        <c:lblAlgn val="ctr"/>
        <c:lblOffset val="100"/>
        <c:noMultiLvlLbl val="0"/>
      </c:catAx>
      <c:valAx>
        <c:axId val="-34384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328"/>
        <c:axId val="-343851504"/>
      </c:barChart>
      <c:catAx>
        <c:axId val="-34384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51504"/>
        <c:crosses val="autoZero"/>
        <c:auto val="1"/>
        <c:lblAlgn val="ctr"/>
        <c:lblOffset val="100"/>
        <c:noMultiLvlLbl val="0"/>
      </c:catAx>
      <c:valAx>
        <c:axId val="-34385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872"/>
        <c:axId val="-343846608"/>
      </c:barChart>
      <c:catAx>
        <c:axId val="-34384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6608"/>
        <c:crosses val="autoZero"/>
        <c:auto val="1"/>
        <c:lblAlgn val="ctr"/>
        <c:lblOffset val="100"/>
        <c:noMultiLvlLbl val="0"/>
      </c:catAx>
      <c:valAx>
        <c:axId val="-34384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0.94594594594594594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39536"/>
        <c:axId val="-343844432"/>
      </c:barChart>
      <c:catAx>
        <c:axId val="-34383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432"/>
        <c:crosses val="autoZero"/>
        <c:auto val="1"/>
        <c:lblAlgn val="ctr"/>
        <c:lblOffset val="100"/>
        <c:noMultiLvlLbl val="0"/>
      </c:catAx>
      <c:valAx>
        <c:axId val="-34384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3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0.7978723404255319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8144"/>
        <c:axId val="-445132704"/>
      </c:barChart>
      <c:catAx>
        <c:axId val="-4451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2704"/>
        <c:crosses val="autoZero"/>
        <c:auto val="1"/>
        <c:lblAlgn val="ctr"/>
        <c:lblOffset val="100"/>
        <c:noMultiLvlLbl val="0"/>
      </c:catAx>
      <c:valAx>
        <c:axId val="-44513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0.98717948717948723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7056"/>
        <c:axId val="-445130528"/>
      </c:barChart>
      <c:catAx>
        <c:axId val="-44513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0528"/>
        <c:crosses val="autoZero"/>
        <c:auto val="1"/>
        <c:lblAlgn val="ctr"/>
        <c:lblOffset val="100"/>
        <c:noMultiLvlLbl val="0"/>
      </c:catAx>
      <c:valAx>
        <c:axId val="-44513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3248"/>
        <c:axId val="-445136512"/>
      </c:barChart>
      <c:catAx>
        <c:axId val="-44513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6512"/>
        <c:crosses val="autoZero"/>
        <c:auto val="1"/>
        <c:lblAlgn val="ctr"/>
        <c:lblOffset val="100"/>
        <c:noMultiLvlLbl val="0"/>
      </c:catAx>
      <c:valAx>
        <c:axId val="-445136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27808"/>
        <c:axId val="-445126176"/>
      </c:barChart>
      <c:catAx>
        <c:axId val="-44512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26176"/>
        <c:crosses val="autoZero"/>
        <c:auto val="1"/>
        <c:lblAlgn val="ctr"/>
        <c:lblOffset val="100"/>
        <c:noMultiLvlLbl val="0"/>
      </c:catAx>
      <c:valAx>
        <c:axId val="-44512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2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30" zoomScaleSheetLayoutView="100" workbookViewId="0">
      <selection activeCell="D25" sqref="D25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32" t="s">
        <v>277</v>
      </c>
      <c r="B18" s="432"/>
      <c r="C18" s="432"/>
      <c r="D18" s="433" t="s">
        <v>478</v>
      </c>
      <c r="E18" s="433"/>
      <c r="F18" s="433"/>
      <c r="G18" s="433"/>
      <c r="H18" s="433"/>
      <c r="I18" s="433"/>
      <c r="J18" s="433"/>
      <c r="K18" s="433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4" t="s">
        <v>278</v>
      </c>
      <c r="B21" s="434"/>
      <c r="C21" s="434"/>
      <c r="D21" s="434"/>
      <c r="E21" s="434"/>
      <c r="F21" s="434"/>
      <c r="G21" s="434"/>
      <c r="H21" s="434"/>
      <c r="I21" s="434"/>
      <c r="J21" s="434"/>
      <c r="K21" s="434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8" t="s">
        <v>280</v>
      </c>
      <c r="C23" s="428"/>
      <c r="D23" s="49"/>
      <c r="E23" s="49"/>
      <c r="F23" s="49"/>
      <c r="G23" s="49"/>
      <c r="H23" s="49"/>
      <c r="I23" s="49"/>
      <c r="J23" s="48" t="str">
        <f>D18</f>
        <v>MANAR CITY</v>
      </c>
    </row>
    <row r="24" spans="1:11" ht="33" customHeight="1" x14ac:dyDescent="0.25">
      <c r="A24" s="57" t="s">
        <v>281</v>
      </c>
      <c r="B24" s="427">
        <f>AVERAGE('A1 Exploitation'!D730,'A1 Technique'!D199)</f>
        <v>0.84768324075328549</v>
      </c>
      <c r="C24" s="427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7" t="e">
        <f>AVERAGE('A2 Exploitation'!D730,'A2 Technique'!D199)</f>
        <v>#DIV/0!</v>
      </c>
      <c r="C25" s="427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7" t="e">
        <f>AVERAGE('A3 Exploitation'!D730,'A3 Technique'!D199)</f>
        <v>#DIV/0!</v>
      </c>
      <c r="C26" s="427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7" t="e">
        <f>AVERAGE('A4 Exploitation'!D730,'A4 Technique'!D199)</f>
        <v>#DIV/0!</v>
      </c>
      <c r="C27" s="427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7"/>
      <c r="C28" s="427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7"/>
      <c r="C29" s="427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8" t="s">
        <v>287</v>
      </c>
      <c r="C33" s="428"/>
      <c r="D33" s="49"/>
      <c r="E33" s="49"/>
      <c r="F33" s="49"/>
      <c r="G33" s="49"/>
      <c r="H33" s="49"/>
      <c r="I33" s="49"/>
      <c r="J33" s="48" t="str">
        <f>D18</f>
        <v>MANAR CITY</v>
      </c>
    </row>
    <row r="34" spans="1:10" ht="33" customHeight="1" x14ac:dyDescent="0.25">
      <c r="A34" s="57" t="s">
        <v>281</v>
      </c>
      <c r="B34" s="427">
        <f>'A1 Exploitation'!D730</f>
        <v>0.86065573770491799</v>
      </c>
      <c r="C34" s="427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7">
        <f>'A2 Exploitation'!D730</f>
        <v>-0.5</v>
      </c>
      <c r="C35" s="427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7" t="e">
        <f>'A3 Exploitation'!D730</f>
        <v>#DIV/0!</v>
      </c>
      <c r="C36" s="427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7">
        <f>'A4 Exploitation'!D730</f>
        <v>-0.5</v>
      </c>
      <c r="C37" s="427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7"/>
      <c r="C38" s="427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7"/>
      <c r="C39" s="427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31" t="s">
        <v>288</v>
      </c>
      <c r="C42" s="431"/>
      <c r="D42" s="49"/>
      <c r="E42" s="49"/>
      <c r="F42" s="49"/>
      <c r="G42" s="49"/>
      <c r="H42" s="49"/>
      <c r="I42" s="49"/>
      <c r="J42" s="48" t="str">
        <f>D18</f>
        <v>MANAR CITY</v>
      </c>
    </row>
    <row r="43" spans="1:10" ht="33" customHeight="1" x14ac:dyDescent="0.25">
      <c r="A43" s="57" t="s">
        <v>281</v>
      </c>
      <c r="B43" s="427">
        <f>AVERAGE('A1 Exploitation'!D728, 'A1 Technique'!D197)</f>
        <v>0.64500000000000002</v>
      </c>
      <c r="C43" s="427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7" t="e">
        <f>AVERAGE('A2 Exploitation'!D728, 'A2 Technique'!D197)</f>
        <v>#DIV/0!</v>
      </c>
      <c r="C44" s="427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7" t="e">
        <f>AVERAGE('A3 Exploitation'!D728, 'A3 Technique'!D197)</f>
        <v>#DIV/0!</v>
      </c>
      <c r="C45" s="427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7" t="e">
        <f>AVERAGE('A4 Exploitation'!D728, 'A4 Technique'!D197)</f>
        <v>#DIV/0!</v>
      </c>
      <c r="C46" s="427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7"/>
      <c r="C47" s="427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7"/>
      <c r="C48" s="427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8" t="s">
        <v>289</v>
      </c>
      <c r="C51" s="428"/>
      <c r="D51" s="49"/>
      <c r="E51" s="49"/>
      <c r="F51" s="49"/>
      <c r="G51" s="49"/>
      <c r="H51" s="49"/>
      <c r="I51" s="49"/>
      <c r="J51" s="48" t="str">
        <f>D18</f>
        <v>MANAR CITY</v>
      </c>
    </row>
    <row r="52" spans="1:10" ht="33" customHeight="1" x14ac:dyDescent="0.25">
      <c r="A52" s="57" t="s">
        <v>281</v>
      </c>
      <c r="B52" s="430">
        <f>'A1 Exploitation'!D48</f>
        <v>0.52631578947368418</v>
      </c>
      <c r="C52" s="430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30" t="e">
        <f>'A2 Exploitation'!D48</f>
        <v>#DIV/0!</v>
      </c>
      <c r="C53" s="430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30" t="e">
        <f>'A3 Exploitation'!D48</f>
        <v>#DIV/0!</v>
      </c>
      <c r="C54" s="430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30" t="e">
        <f>'A4 Exploitation'!D48</f>
        <v>#DIV/0!</v>
      </c>
      <c r="C55" s="430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30"/>
      <c r="C56" s="430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30"/>
      <c r="C57" s="430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8" t="s">
        <v>290</v>
      </c>
      <c r="C60" s="428"/>
      <c r="D60" s="49"/>
      <c r="E60" s="49"/>
      <c r="F60" s="49"/>
      <c r="G60" s="49"/>
      <c r="H60" s="49"/>
      <c r="I60" s="49"/>
      <c r="J60" s="48" t="str">
        <f>D18</f>
        <v>MANAR CITY</v>
      </c>
    </row>
    <row r="61" spans="1:10" ht="33" customHeight="1" x14ac:dyDescent="0.25">
      <c r="A61" s="57" t="s">
        <v>281</v>
      </c>
      <c r="B61" s="427" t="e">
        <f>'A1 Exploitation'!D131</f>
        <v>#DIV/0!</v>
      </c>
      <c r="C61" s="427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7">
        <f>'A2 Exploitation'!D131</f>
        <v>-0.5</v>
      </c>
      <c r="C62" s="427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7" t="e">
        <f>'A3 Exploitation'!D131</f>
        <v>#DIV/0!</v>
      </c>
      <c r="C63" s="427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7">
        <f>'A4 Exploitation'!D131</f>
        <v>-0.5</v>
      </c>
      <c r="C64" s="427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7"/>
      <c r="C65" s="427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7"/>
      <c r="C66" s="427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8" t="s">
        <v>464</v>
      </c>
      <c r="C69" s="428"/>
      <c r="D69" s="49"/>
      <c r="E69" s="49"/>
      <c r="F69" s="49"/>
      <c r="G69" s="49"/>
      <c r="H69" s="49"/>
      <c r="I69" s="49"/>
      <c r="J69" s="48" t="str">
        <f>D18</f>
        <v>MANAR CITY</v>
      </c>
    </row>
    <row r="70" spans="1:10" ht="33" customHeight="1" x14ac:dyDescent="0.25">
      <c r="A70" s="57" t="s">
        <v>281</v>
      </c>
      <c r="B70" s="427">
        <f>'A1 Exploitation'!D187</f>
        <v>0.875</v>
      </c>
      <c r="C70" s="427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7" t="e">
        <f>'A2 Exploitation'!D187</f>
        <v>#DIV/0!</v>
      </c>
      <c r="C71" s="427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7" t="e">
        <f>'A3 Exploitation'!D187</f>
        <v>#DIV/0!</v>
      </c>
      <c r="C72" s="427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7" t="e">
        <f>'A4 Exploitation'!D187</f>
        <v>#DIV/0!</v>
      </c>
      <c r="C73" s="427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7"/>
      <c r="C74" s="427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7"/>
      <c r="C75" s="427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8" t="s">
        <v>465</v>
      </c>
      <c r="C78" s="428"/>
      <c r="D78" s="49"/>
      <c r="E78" s="49"/>
      <c r="F78" s="49"/>
      <c r="G78" s="49"/>
      <c r="H78" s="49"/>
      <c r="I78" s="49"/>
      <c r="J78" s="48" t="str">
        <f>D18</f>
        <v>MANAR CITY</v>
      </c>
    </row>
    <row r="79" spans="1:10" ht="33" customHeight="1" x14ac:dyDescent="0.25">
      <c r="A79" s="57" t="s">
        <v>281</v>
      </c>
      <c r="B79" s="427">
        <f>'A1 Exploitation'!D249</f>
        <v>0.8571428571428571</v>
      </c>
      <c r="C79" s="427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7" t="e">
        <f>'A2 Exploitation'!D249</f>
        <v>#DIV/0!</v>
      </c>
      <c r="C80" s="427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7" t="e">
        <f>'A3 Exploitation'!D249</f>
        <v>#DIV/0!</v>
      </c>
      <c r="C81" s="427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7" t="e">
        <f>'A4 Exploitation'!D249</f>
        <v>#DIV/0!</v>
      </c>
      <c r="C82" s="427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7"/>
      <c r="C83" s="427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7"/>
      <c r="C84" s="427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8" t="s">
        <v>466</v>
      </c>
      <c r="C87" s="428"/>
      <c r="D87" s="49"/>
      <c r="E87" s="49"/>
      <c r="F87" s="49"/>
      <c r="G87" s="49"/>
      <c r="H87" s="49"/>
      <c r="I87" s="49"/>
      <c r="J87" s="48" t="str">
        <f>D18</f>
        <v>MANAR CITY</v>
      </c>
    </row>
    <row r="88" spans="1:10" ht="33" customHeight="1" x14ac:dyDescent="0.25">
      <c r="A88" s="57" t="s">
        <v>281</v>
      </c>
      <c r="B88" s="427">
        <f>'A1 Exploitation'!D304</f>
        <v>0.94594594594594594</v>
      </c>
      <c r="C88" s="427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7" t="e">
        <f>'A2 Exploitation'!D304</f>
        <v>#DIV/0!</v>
      </c>
      <c r="C89" s="427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7" t="e">
        <f>'A3 Exploitation'!D304</f>
        <v>#DIV/0!</v>
      </c>
      <c r="C90" s="427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7" t="e">
        <f>'A4 Exploitation'!D304</f>
        <v>#DIV/0!</v>
      </c>
      <c r="C91" s="427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7"/>
      <c r="C92" s="427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7"/>
      <c r="C93" s="427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8" t="s">
        <v>467</v>
      </c>
      <c r="C96" s="428"/>
      <c r="D96" s="49"/>
      <c r="E96" s="49"/>
      <c r="F96" s="49"/>
      <c r="G96" s="49"/>
      <c r="H96" s="49"/>
      <c r="I96" s="49"/>
      <c r="J96" s="48" t="str">
        <f>D18</f>
        <v>MANAR CITY</v>
      </c>
    </row>
    <row r="97" spans="1:10" ht="33" customHeight="1" x14ac:dyDescent="0.25">
      <c r="A97" s="57" t="s">
        <v>281</v>
      </c>
      <c r="B97" s="427">
        <f>'A1 Exploitation'!D371</f>
        <v>0.7978723404255319</v>
      </c>
      <c r="C97" s="427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7" t="e">
        <f>'A2 Exploitation'!D371</f>
        <v>#DIV/0!</v>
      </c>
      <c r="C98" s="427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7" t="e">
        <f>'A3 Exploitation'!D371</f>
        <v>#DIV/0!</v>
      </c>
      <c r="C99" s="427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7" t="e">
        <f>'A4 Exploitation'!D371</f>
        <v>#DIV/0!</v>
      </c>
      <c r="C100" s="427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7"/>
      <c r="C101" s="427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7"/>
      <c r="C102" s="427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8" t="s">
        <v>468</v>
      </c>
      <c r="C105" s="428"/>
      <c r="D105" s="49"/>
      <c r="E105" s="49"/>
      <c r="F105" s="49"/>
      <c r="G105" s="49"/>
      <c r="H105" s="49"/>
      <c r="I105" s="49"/>
      <c r="J105" s="48" t="str">
        <f>D18</f>
        <v>MANAR CITY</v>
      </c>
    </row>
    <row r="106" spans="1:10" ht="33" customHeight="1" x14ac:dyDescent="0.25">
      <c r="A106" s="57" t="s">
        <v>281</v>
      </c>
      <c r="B106" s="427">
        <f>'A1 Exploitation'!D429</f>
        <v>0.98717948717948723</v>
      </c>
      <c r="C106" s="427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7" t="e">
        <f>'A2 Exploitation'!D429</f>
        <v>#DIV/0!</v>
      </c>
      <c r="C107" s="427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7" t="e">
        <f>'A3 Exploitation'!D429</f>
        <v>#DIV/0!</v>
      </c>
      <c r="C108" s="427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7" t="e">
        <f>'A4 Exploitation'!D429</f>
        <v>#DIV/0!</v>
      </c>
      <c r="C109" s="427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7"/>
      <c r="C110" s="427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7"/>
      <c r="C111" s="427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8" t="s">
        <v>469</v>
      </c>
      <c r="C114" s="428"/>
      <c r="D114" s="49"/>
      <c r="E114" s="49"/>
      <c r="F114" s="49"/>
      <c r="G114" s="49"/>
      <c r="H114" s="49"/>
      <c r="I114" s="49"/>
      <c r="J114" s="48" t="str">
        <f>D18</f>
        <v>MANAR CITY</v>
      </c>
    </row>
    <row r="115" spans="1:10" ht="33" customHeight="1" x14ac:dyDescent="0.25">
      <c r="A115" s="57" t="s">
        <v>281</v>
      </c>
      <c r="B115" s="427">
        <f>'A1 Exploitation'!D476</f>
        <v>0.96551724137931039</v>
      </c>
      <c r="C115" s="427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7" t="e">
        <f>'A2 Exploitation'!D476</f>
        <v>#DIV/0!</v>
      </c>
      <c r="C116" s="427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7" t="e">
        <f>'A3 Exploitation'!D476</f>
        <v>#DIV/0!</v>
      </c>
      <c r="C117" s="427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7" t="e">
        <f>'A4 Exploitation'!D476</f>
        <v>#DIV/0!</v>
      </c>
      <c r="C118" s="427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7"/>
      <c r="C119" s="427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7"/>
      <c r="C120" s="427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8" t="s">
        <v>470</v>
      </c>
      <c r="C123" s="428"/>
      <c r="D123" s="49"/>
      <c r="E123" s="49"/>
      <c r="F123" s="49"/>
      <c r="G123" s="49"/>
      <c r="H123" s="49"/>
      <c r="I123" s="49"/>
      <c r="J123" s="48" t="str">
        <f>D18</f>
        <v>MANAR CITY</v>
      </c>
    </row>
    <row r="124" spans="1:10" ht="33" customHeight="1" x14ac:dyDescent="0.25">
      <c r="A124" s="57" t="s">
        <v>281</v>
      </c>
      <c r="B124" s="427">
        <f>'A1 Exploitation'!D527</f>
        <v>0</v>
      </c>
      <c r="C124" s="427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7" t="e">
        <f>'A2 Exploitation'!D527</f>
        <v>#DIV/0!</v>
      </c>
      <c r="C125" s="427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7" t="e">
        <f>'A3 Exploitation'!D527</f>
        <v>#DIV/0!</v>
      </c>
      <c r="C126" s="427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7" t="e">
        <f>'A4 Exploitation'!D527</f>
        <v>#DIV/0!</v>
      </c>
      <c r="C127" s="427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7"/>
      <c r="C128" s="427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7"/>
      <c r="C129" s="427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8" t="s">
        <v>471</v>
      </c>
      <c r="C132" s="428"/>
      <c r="D132" s="49"/>
      <c r="E132" s="49"/>
      <c r="F132" s="49"/>
      <c r="G132" s="49"/>
      <c r="H132" s="49"/>
      <c r="I132" s="49"/>
      <c r="J132" s="48" t="str">
        <f>D18</f>
        <v>MANAR CITY</v>
      </c>
    </row>
    <row r="133" spans="1:10" ht="33" customHeight="1" x14ac:dyDescent="0.25">
      <c r="A133" s="57" t="s">
        <v>281</v>
      </c>
      <c r="B133" s="427">
        <f>'A1 Exploitation'!D570</f>
        <v>0.70833333333333337</v>
      </c>
      <c r="C133" s="427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7" t="e">
        <f>'A2 Exploitation'!D570</f>
        <v>#DIV/0!</v>
      </c>
      <c r="C134" s="427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7" t="e">
        <f>'A3 Exploitation'!D570</f>
        <v>#DIV/0!</v>
      </c>
      <c r="C135" s="427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7" t="e">
        <f>'A4 Exploitation'!D570</f>
        <v>#DIV/0!</v>
      </c>
      <c r="C136" s="427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7"/>
      <c r="C137" s="427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7"/>
      <c r="C138" s="427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8" t="s">
        <v>291</v>
      </c>
      <c r="C141" s="428"/>
      <c r="D141" s="49"/>
      <c r="E141" s="49"/>
      <c r="F141" s="49"/>
      <c r="G141" s="49"/>
      <c r="H141" s="49"/>
      <c r="I141" s="49"/>
      <c r="J141" s="48" t="str">
        <f>D18</f>
        <v>MANAR CITY</v>
      </c>
    </row>
    <row r="142" spans="1:10" ht="33" customHeight="1" x14ac:dyDescent="0.25">
      <c r="A142" s="57" t="s">
        <v>281</v>
      </c>
      <c r="B142" s="427">
        <f>'A1 Exploitation'!D610</f>
        <v>1</v>
      </c>
      <c r="C142" s="427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7" t="e">
        <f>'A2 Exploitation'!D610</f>
        <v>#DIV/0!</v>
      </c>
      <c r="C143" s="427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7" t="e">
        <f>'A3 Exploitation'!D610</f>
        <v>#DIV/0!</v>
      </c>
      <c r="C144" s="427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7" t="e">
        <f>'A4 Exploitation'!D610</f>
        <v>#DIV/0!</v>
      </c>
      <c r="C145" s="427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7"/>
      <c r="C146" s="427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7"/>
      <c r="C147" s="427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8" t="s">
        <v>292</v>
      </c>
      <c r="C150" s="428"/>
      <c r="D150" s="49"/>
      <c r="E150" s="49"/>
      <c r="F150" s="49"/>
      <c r="G150" s="49"/>
      <c r="H150" s="49"/>
      <c r="I150" s="49"/>
      <c r="J150" s="48" t="str">
        <f>D18</f>
        <v>MANAR CITY</v>
      </c>
    </row>
    <row r="151" spans="1:10" ht="33" customHeight="1" x14ac:dyDescent="0.25">
      <c r="A151" s="57" t="s">
        <v>281</v>
      </c>
      <c r="B151" s="427">
        <f>'A1 Exploitation'!D673</f>
        <v>0.96052631578947367</v>
      </c>
      <c r="C151" s="427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7" t="e">
        <f>'A2 Exploitation'!D673</f>
        <v>#DIV/0!</v>
      </c>
      <c r="C152" s="427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7" t="e">
        <f>'A3 Exploitation'!D673</f>
        <v>#DIV/0!</v>
      </c>
      <c r="C153" s="427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7" t="e">
        <f>'A4 Exploitation'!D673</f>
        <v>#DIV/0!</v>
      </c>
      <c r="C154" s="427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7"/>
      <c r="C155" s="427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7"/>
      <c r="C156" s="427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9"/>
      <c r="C159" s="429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8" t="s">
        <v>472</v>
      </c>
      <c r="C160" s="428"/>
      <c r="D160" s="49"/>
      <c r="E160" s="49"/>
      <c r="F160" s="49"/>
      <c r="G160" s="49"/>
      <c r="H160" s="49"/>
      <c r="I160" s="49"/>
      <c r="J160" s="48" t="str">
        <f>D18</f>
        <v>MANAR CITY</v>
      </c>
    </row>
    <row r="161" spans="1:10" ht="33" customHeight="1" x14ac:dyDescent="0.25">
      <c r="A161" s="57" t="s">
        <v>281</v>
      </c>
      <c r="B161" s="427">
        <f>'A1 Exploitation'!D702</f>
        <v>0.71052631578947367</v>
      </c>
      <c r="C161" s="427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7" t="e">
        <f>'A2 Exploitation'!D702</f>
        <v>#DIV/0!</v>
      </c>
      <c r="C162" s="427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7" t="e">
        <f>'A3 Exploitation'!D702</f>
        <v>#DIV/0!</v>
      </c>
      <c r="C163" s="427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7" t="e">
        <f>'A4 Exploitation'!D702</f>
        <v>#DIV/0!</v>
      </c>
      <c r="C164" s="427"/>
    </row>
    <row r="165" spans="1:10" ht="33" customHeight="1" x14ac:dyDescent="0.25">
      <c r="A165" s="56" t="s">
        <v>285</v>
      </c>
      <c r="B165" s="427"/>
      <c r="C165" s="427"/>
    </row>
    <row r="166" spans="1:10" ht="18" x14ac:dyDescent="0.25">
      <c r="A166" s="56" t="s">
        <v>286</v>
      </c>
      <c r="B166" s="427"/>
      <c r="C166" s="427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8" t="s">
        <v>473</v>
      </c>
      <c r="C169" s="428"/>
      <c r="J169" s="48" t="str">
        <f>D18</f>
        <v>MANAR CITY</v>
      </c>
    </row>
    <row r="170" spans="1:10" ht="33" customHeight="1" x14ac:dyDescent="0.25">
      <c r="A170" s="57" t="s">
        <v>281</v>
      </c>
      <c r="B170" s="427">
        <f>'A1 Exploitation'!D726</f>
        <v>0.8571428571428571</v>
      </c>
      <c r="C170" s="427"/>
    </row>
    <row r="171" spans="1:10" ht="33" customHeight="1" x14ac:dyDescent="0.25">
      <c r="A171" s="56" t="s">
        <v>282</v>
      </c>
      <c r="B171" s="427" t="e">
        <f>'A2 Exploitation'!D726</f>
        <v>#DIV/0!</v>
      </c>
      <c r="C171" s="427"/>
    </row>
    <row r="172" spans="1:10" ht="33" customHeight="1" x14ac:dyDescent="0.25">
      <c r="A172" s="57" t="s">
        <v>283</v>
      </c>
      <c r="B172" s="427" t="e">
        <f>'A3 Exploitation'!D726</f>
        <v>#DIV/0!</v>
      </c>
      <c r="C172" s="427"/>
    </row>
    <row r="173" spans="1:10" ht="33" customHeight="1" x14ac:dyDescent="0.25">
      <c r="A173" s="57" t="s">
        <v>284</v>
      </c>
      <c r="B173" s="427" t="e">
        <f>'A4 Exploitation'!D726</f>
        <v>#DIV/0!</v>
      </c>
      <c r="C173" s="427"/>
    </row>
    <row r="174" spans="1:10" ht="33" customHeight="1" x14ac:dyDescent="0.25">
      <c r="A174" s="56" t="s">
        <v>285</v>
      </c>
      <c r="B174" s="427"/>
      <c r="C174" s="427"/>
    </row>
    <row r="175" spans="1:10" ht="18" x14ac:dyDescent="0.25">
      <c r="A175" s="56" t="s">
        <v>286</v>
      </c>
      <c r="B175" s="427"/>
      <c r="C175" s="427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8" t="s">
        <v>293</v>
      </c>
      <c r="C178" s="428"/>
      <c r="J178" s="48" t="str">
        <f>D18</f>
        <v>MANAR CITY</v>
      </c>
    </row>
    <row r="179" spans="1:10" ht="33" customHeight="1" x14ac:dyDescent="0.25">
      <c r="A179" s="57" t="s">
        <v>281</v>
      </c>
      <c r="B179" s="427">
        <f>'A1 Technique'!D199</f>
        <v>0.83471074380165289</v>
      </c>
      <c r="C179" s="427"/>
    </row>
    <row r="180" spans="1:10" ht="33" customHeight="1" x14ac:dyDescent="0.25">
      <c r="A180" s="56" t="s">
        <v>282</v>
      </c>
      <c r="B180" s="427" t="e">
        <f>'A2 Technique'!D199</f>
        <v>#DIV/0!</v>
      </c>
      <c r="C180" s="427"/>
    </row>
    <row r="181" spans="1:10" ht="33" customHeight="1" x14ac:dyDescent="0.25">
      <c r="A181" s="57" t="s">
        <v>283</v>
      </c>
      <c r="B181" s="427" t="e">
        <f>'A3 Technique'!D199</f>
        <v>#DIV/0!</v>
      </c>
      <c r="C181" s="427"/>
    </row>
    <row r="182" spans="1:10" ht="33" customHeight="1" x14ac:dyDescent="0.25">
      <c r="A182" s="57" t="s">
        <v>284</v>
      </c>
      <c r="B182" s="427" t="e">
        <f>'A4 Technique'!D199</f>
        <v>#DIV/0!</v>
      </c>
      <c r="C182" s="427"/>
    </row>
    <row r="183" spans="1:10" ht="33" customHeight="1" x14ac:dyDescent="0.25">
      <c r="A183" s="56" t="s">
        <v>285</v>
      </c>
      <c r="B183" s="427"/>
      <c r="C183" s="427"/>
    </row>
    <row r="184" spans="1:10" ht="18" x14ac:dyDescent="0.25">
      <c r="A184" s="56" t="s">
        <v>286</v>
      </c>
      <c r="B184" s="427"/>
      <c r="C184" s="42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4" zoomScale="60" zoomScaleNormal="100" workbookViewId="0">
      <selection activeCell="E712" sqref="E71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4"/>
      <c r="E1" s="514"/>
      <c r="F1" s="514"/>
      <c r="G1" s="514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15" t="s">
        <v>151</v>
      </c>
      <c r="B7" s="515"/>
      <c r="C7" s="515"/>
      <c r="D7" s="515"/>
      <c r="E7" s="515"/>
      <c r="F7" s="515"/>
      <c r="G7" s="111"/>
    </row>
    <row r="8" spans="1:7" ht="22.5" x14ac:dyDescent="0.45">
      <c r="A8" s="516" t="str">
        <f>'Page de garde'!D18</f>
        <v>MANAR CITY</v>
      </c>
      <c r="B8" s="516"/>
      <c r="C8" s="516"/>
      <c r="D8" s="516"/>
      <c r="E8" s="516"/>
      <c r="F8" s="516"/>
      <c r="G8" s="111"/>
    </row>
    <row r="9" spans="1:7" ht="22.5" x14ac:dyDescent="0.45">
      <c r="A9" s="112" t="s">
        <v>39</v>
      </c>
      <c r="B9" s="517" t="s">
        <v>476</v>
      </c>
      <c r="C9" s="517"/>
      <c r="D9" s="517"/>
      <c r="E9" s="517"/>
      <c r="F9" s="517"/>
      <c r="G9" s="111"/>
    </row>
    <row r="10" spans="1:7" ht="22.5" x14ac:dyDescent="0.45">
      <c r="A10" s="113" t="s">
        <v>41</v>
      </c>
      <c r="B10" s="518" t="s">
        <v>477</v>
      </c>
      <c r="C10" s="518"/>
      <c r="D10" s="518"/>
      <c r="E10" s="518"/>
      <c r="F10" s="518"/>
      <c r="G10" s="111"/>
    </row>
    <row r="11" spans="1:7" ht="22.5" x14ac:dyDescent="0.45">
      <c r="A11" s="112" t="s">
        <v>40</v>
      </c>
      <c r="B11" s="513">
        <v>43537</v>
      </c>
      <c r="C11" s="513"/>
      <c r="D11" s="513"/>
      <c r="E11" s="513"/>
      <c r="F11" s="513"/>
      <c r="G11" s="111"/>
    </row>
    <row r="12" spans="1:7" ht="22.5" x14ac:dyDescent="0.45">
      <c r="A12" s="112" t="s">
        <v>200</v>
      </c>
      <c r="B12" s="519">
        <f>D730</f>
        <v>0.86065573770491799</v>
      </c>
      <c r="C12" s="519"/>
      <c r="D12" s="519"/>
      <c r="E12" s="519"/>
      <c r="F12" s="519"/>
      <c r="G12" s="111"/>
    </row>
    <row r="13" spans="1:7" ht="22.5" x14ac:dyDescent="0.45">
      <c r="A13" s="110"/>
      <c r="B13" s="108"/>
      <c r="C13" s="108"/>
      <c r="D13" s="514"/>
      <c r="E13" s="514"/>
      <c r="F13" s="514"/>
      <c r="G13" s="51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43537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9" t="s">
        <v>28</v>
      </c>
      <c r="B17" s="450" t="s">
        <v>29</v>
      </c>
      <c r="C17" s="450"/>
      <c r="D17" s="450" t="s">
        <v>42</v>
      </c>
      <c r="E17" s="451" t="s">
        <v>266</v>
      </c>
      <c r="F17" s="451" t="s">
        <v>300</v>
      </c>
      <c r="G17" s="114"/>
    </row>
    <row r="18" spans="1:8" ht="16.5" customHeight="1" x14ac:dyDescent="0.4">
      <c r="A18" s="449"/>
      <c r="B18" s="118" t="s">
        <v>32</v>
      </c>
      <c r="C18" s="118" t="s">
        <v>31</v>
      </c>
      <c r="D18" s="450"/>
      <c r="E18" s="451"/>
      <c r="F18" s="45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105" x14ac:dyDescent="0.4">
      <c r="A34" s="141" t="s">
        <v>432</v>
      </c>
      <c r="B34" s="122">
        <v>0</v>
      </c>
      <c r="C34" s="142">
        <f>IF(B34=0, -5, "0")</f>
        <v>-5</v>
      </c>
      <c r="D34" s="140" t="s">
        <v>482</v>
      </c>
      <c r="E34" s="140" t="s">
        <v>483</v>
      </c>
      <c r="F34" s="123"/>
      <c r="G34" s="114"/>
    </row>
    <row r="35" spans="1:7" ht="105" x14ac:dyDescent="0.4">
      <c r="A35" s="141" t="s">
        <v>400</v>
      </c>
      <c r="B35" s="122">
        <v>0</v>
      </c>
      <c r="C35" s="142">
        <f>IF(B35=0, -5, "0")</f>
        <v>-5</v>
      </c>
      <c r="D35" s="123" t="s">
        <v>481</v>
      </c>
      <c r="E35" s="123" t="s">
        <v>484</v>
      </c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3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10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0.35714285714285715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20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0.52631578947368418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43537</v>
      </c>
      <c r="B51" s="114"/>
      <c r="C51" s="135"/>
      <c r="D51" s="114"/>
      <c r="E51" s="108"/>
      <c r="F51" s="114"/>
      <c r="G51" s="114"/>
    </row>
    <row r="52" spans="1:7" ht="21" x14ac:dyDescent="0.4">
      <c r="A52" s="449" t="s">
        <v>28</v>
      </c>
      <c r="B52" s="450" t="s">
        <v>29</v>
      </c>
      <c r="C52" s="450"/>
      <c r="D52" s="450" t="s">
        <v>42</v>
      </c>
      <c r="E52" s="451" t="s">
        <v>266</v>
      </c>
      <c r="F52" s="451" t="s">
        <v>302</v>
      </c>
      <c r="G52" s="129"/>
    </row>
    <row r="53" spans="1:7" ht="21" x14ac:dyDescent="0.4">
      <c r="A53" s="449"/>
      <c r="B53" s="118" t="s">
        <v>32</v>
      </c>
      <c r="C53" s="118" t="s">
        <v>31</v>
      </c>
      <c r="D53" s="450"/>
      <c r="E53" s="451"/>
      <c r="F53" s="45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524" t="s">
        <v>351</v>
      </c>
      <c r="B65" s="524"/>
      <c r="C65" s="524"/>
      <c r="D65" s="524"/>
      <c r="E65" s="524"/>
      <c r="F65" s="52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44"/>
      <c r="B83" s="444"/>
      <c r="C83" s="444"/>
      <c r="D83" s="444"/>
      <c r="E83" s="444"/>
      <c r="F83" s="444"/>
      <c r="G83" s="444"/>
    </row>
    <row r="84" spans="1:7" ht="45" customHeight="1" x14ac:dyDescent="0.45">
      <c r="A84" s="525" t="s">
        <v>352</v>
      </c>
      <c r="B84" s="525"/>
      <c r="C84" s="525"/>
      <c r="D84" s="525"/>
      <c r="E84" s="525"/>
      <c r="F84" s="52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40"/>
      <c r="B103" s="438"/>
      <c r="C103" s="438"/>
      <c r="D103" s="438"/>
      <c r="E103" s="438"/>
      <c r="F103" s="445"/>
      <c r="G103" s="173"/>
    </row>
    <row r="104" spans="1:7" s="80" customFormat="1" ht="46.5" customHeight="1" x14ac:dyDescent="0.4">
      <c r="A104" s="524" t="s">
        <v>353</v>
      </c>
      <c r="B104" s="524"/>
      <c r="C104" s="524"/>
      <c r="D104" s="524"/>
      <c r="E104" s="524"/>
      <c r="F104" s="52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6"/>
      <c r="B111" s="447"/>
      <c r="C111" s="447"/>
      <c r="D111" s="447"/>
      <c r="E111" s="447"/>
      <c r="F111" s="448"/>
      <c r="G111" s="129"/>
    </row>
    <row r="112" spans="1:7" s="80" customFormat="1" ht="39.75" customHeight="1" x14ac:dyDescent="0.4">
      <c r="A112" s="524" t="s">
        <v>390</v>
      </c>
      <c r="B112" s="524"/>
      <c r="C112" s="524"/>
      <c r="D112" s="524"/>
      <c r="E112" s="524"/>
      <c r="F112" s="52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8"/>
      <c r="B120" s="438"/>
      <c r="C120" s="438"/>
      <c r="D120" s="438"/>
      <c r="E120" s="438"/>
      <c r="F120" s="438"/>
      <c r="G120" s="173"/>
    </row>
    <row r="121" spans="1:7" ht="22.5" x14ac:dyDescent="0.4">
      <c r="A121" s="524" t="s">
        <v>311</v>
      </c>
      <c r="B121" s="524"/>
      <c r="C121" s="524"/>
      <c r="D121" s="524"/>
      <c r="E121" s="524"/>
      <c r="F121" s="52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9"/>
      <c r="B132" s="439"/>
      <c r="C132" s="439"/>
      <c r="D132" s="439"/>
      <c r="E132" s="439"/>
      <c r="F132" s="439"/>
      <c r="G132" s="114"/>
    </row>
    <row r="133" spans="1:16384" ht="22.5" customHeight="1" x14ac:dyDescent="0.4">
      <c r="A133" s="526" t="s">
        <v>424</v>
      </c>
      <c r="B133" s="526"/>
      <c r="C133" s="526"/>
      <c r="D133" s="526"/>
      <c r="E133" s="526"/>
      <c r="F133" s="526"/>
      <c r="G133" s="114"/>
    </row>
    <row r="134" spans="1:16384" s="258" customFormat="1" ht="22.5" customHeight="1" x14ac:dyDescent="0.4">
      <c r="A134" s="527"/>
      <c r="B134" s="527"/>
      <c r="C134" s="527"/>
      <c r="D134" s="527"/>
      <c r="E134" s="527"/>
      <c r="F134" s="527"/>
      <c r="G134" s="114"/>
    </row>
    <row r="135" spans="1:16384" s="326" customFormat="1" ht="22.5" customHeight="1" x14ac:dyDescent="0.25">
      <c r="A135" s="449" t="s">
        <v>28</v>
      </c>
      <c r="B135" s="450" t="s">
        <v>29</v>
      </c>
      <c r="C135" s="450"/>
      <c r="D135" s="450" t="s">
        <v>42</v>
      </c>
      <c r="E135" s="451" t="s">
        <v>266</v>
      </c>
      <c r="F135" s="451" t="s">
        <v>302</v>
      </c>
    </row>
    <row r="136" spans="1:16384" s="326" customFormat="1" ht="22.5" customHeight="1" x14ac:dyDescent="0.25">
      <c r="A136" s="449"/>
      <c r="B136" s="118" t="s">
        <v>32</v>
      </c>
      <c r="C136" s="118" t="s">
        <v>31</v>
      </c>
      <c r="D136" s="450"/>
      <c r="E136" s="451"/>
      <c r="F136" s="451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28" t="s">
        <v>461</v>
      </c>
      <c r="B139" s="528"/>
      <c r="C139" s="528"/>
      <c r="D139" s="528"/>
      <c r="E139" s="528"/>
      <c r="F139" s="528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63" x14ac:dyDescent="0.4">
      <c r="A142" s="125" t="s">
        <v>335</v>
      </c>
      <c r="B142" s="122">
        <v>0</v>
      </c>
      <c r="C142" s="125"/>
      <c r="D142" s="125" t="s">
        <v>491</v>
      </c>
      <c r="E142" s="125" t="s">
        <v>492</v>
      </c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7" t="s">
        <v>350</v>
      </c>
      <c r="B147" s="477"/>
      <c r="C147" s="477"/>
      <c r="D147" s="477"/>
      <c r="E147" s="477"/>
      <c r="F147" s="477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63" x14ac:dyDescent="0.4">
      <c r="A150" s="125" t="s">
        <v>408</v>
      </c>
      <c r="B150" s="318">
        <v>0</v>
      </c>
      <c r="C150" s="125"/>
      <c r="D150" s="125" t="s">
        <v>488</v>
      </c>
      <c r="E150" s="125" t="s">
        <v>493</v>
      </c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40">
        <v>2</v>
      </c>
      <c r="B165" s="438"/>
      <c r="C165" s="438"/>
      <c r="D165" s="438"/>
      <c r="E165" s="438"/>
      <c r="F165" s="438"/>
      <c r="G165" s="114"/>
    </row>
    <row r="166" spans="1:7" s="258" customFormat="1" ht="32.25" customHeight="1" x14ac:dyDescent="0.4">
      <c r="A166" s="528" t="s">
        <v>462</v>
      </c>
      <c r="B166" s="528"/>
      <c r="C166" s="528"/>
      <c r="D166" s="528"/>
      <c r="E166" s="528"/>
      <c r="F166" s="528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42" x14ac:dyDescent="0.4">
      <c r="A169" s="125" t="s">
        <v>397</v>
      </c>
      <c r="B169" s="122">
        <v>0</v>
      </c>
      <c r="C169" s="125"/>
      <c r="D169" s="125" t="s">
        <v>490</v>
      </c>
      <c r="E169" s="125" t="s">
        <v>494</v>
      </c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84" x14ac:dyDescent="0.4">
      <c r="A172" s="125" t="s">
        <v>409</v>
      </c>
      <c r="B172" s="122">
        <v>0</v>
      </c>
      <c r="C172" s="125"/>
      <c r="D172" s="125" t="s">
        <v>489</v>
      </c>
      <c r="E172" s="123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41"/>
      <c r="B176" s="442"/>
      <c r="C176" s="442"/>
      <c r="D176" s="442"/>
      <c r="E176" s="442"/>
      <c r="F176" s="442"/>
      <c r="G176" s="114"/>
    </row>
    <row r="177" spans="1:7" ht="32.25" customHeight="1" x14ac:dyDescent="0.4">
      <c r="A177" s="528" t="s">
        <v>311</v>
      </c>
      <c r="B177" s="528"/>
      <c r="C177" s="528"/>
      <c r="D177" s="528"/>
      <c r="E177" s="528"/>
      <c r="F177" s="528"/>
      <c r="G177" s="114"/>
    </row>
    <row r="178" spans="1:7" ht="21" x14ac:dyDescent="0.4">
      <c r="A178" s="121" t="s">
        <v>348</v>
      </c>
      <c r="B178" s="122">
        <v>2</v>
      </c>
      <c r="C178" s="121"/>
      <c r="D178" s="123"/>
      <c r="E178" s="123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42" x14ac:dyDescent="0.4">
      <c r="A182" s="125" t="s">
        <v>392</v>
      </c>
      <c r="B182" s="122">
        <v>0</v>
      </c>
      <c r="C182" s="125"/>
      <c r="D182" s="125" t="s">
        <v>495</v>
      </c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v>1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8"/>
      <c r="C186" s="479"/>
      <c r="D186" s="309">
        <f>SUM(B148:C164,B178:C185,B167:C175,B140:C145)</f>
        <v>70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0.875</v>
      </c>
      <c r="E187" s="108"/>
      <c r="F187" s="114"/>
      <c r="G187" s="114"/>
    </row>
    <row r="188" spans="1:7" ht="21" x14ac:dyDescent="0.4">
      <c r="A188" s="443"/>
      <c r="B188" s="443"/>
      <c r="C188" s="443"/>
      <c r="D188" s="443"/>
      <c r="E188" s="443"/>
      <c r="F188" s="44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43537</v>
      </c>
      <c r="B190" s="114"/>
      <c r="C190" s="135"/>
      <c r="D190" s="114"/>
      <c r="E190" s="108"/>
      <c r="F190" s="114"/>
      <c r="G190" s="114"/>
    </row>
    <row r="191" spans="1:7" ht="21" x14ac:dyDescent="0.4">
      <c r="A191" s="449" t="s">
        <v>28</v>
      </c>
      <c r="B191" s="450" t="s">
        <v>29</v>
      </c>
      <c r="C191" s="450"/>
      <c r="D191" s="450" t="s">
        <v>42</v>
      </c>
      <c r="E191" s="451" t="s">
        <v>266</v>
      </c>
      <c r="F191" s="451" t="s">
        <v>302</v>
      </c>
      <c r="G191" s="114"/>
    </row>
    <row r="192" spans="1:7" ht="21" x14ac:dyDescent="0.4">
      <c r="A192" s="449"/>
      <c r="B192" s="118" t="s">
        <v>32</v>
      </c>
      <c r="C192" s="118" t="s">
        <v>31</v>
      </c>
      <c r="D192" s="450"/>
      <c r="E192" s="451"/>
      <c r="F192" s="45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105" x14ac:dyDescent="0.4">
      <c r="A200" s="157" t="s">
        <v>134</v>
      </c>
      <c r="B200" s="122">
        <v>0</v>
      </c>
      <c r="C200" s="122"/>
      <c r="D200" s="144" t="s">
        <v>502</v>
      </c>
      <c r="E200" s="144" t="s">
        <v>503</v>
      </c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3" t="s">
        <v>34</v>
      </c>
      <c r="B203" s="464"/>
      <c r="C203" s="465"/>
      <c r="D203" s="130">
        <f>SUM(B195:C202)</f>
        <v>14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0.875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105" x14ac:dyDescent="0.4">
      <c r="A218" s="168" t="s">
        <v>393</v>
      </c>
      <c r="B218" s="122">
        <v>0</v>
      </c>
      <c r="C218" s="198">
        <f>IF(B218=0, -5, "0")</f>
        <v>-5</v>
      </c>
      <c r="D218" s="123" t="s">
        <v>500</v>
      </c>
      <c r="E218" s="123" t="s">
        <v>501</v>
      </c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63" t="s">
        <v>34</v>
      </c>
      <c r="B227" s="464"/>
      <c r="C227" s="465"/>
      <c r="D227" s="148">
        <f>SUM(B207:C226)</f>
        <v>33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0.7857142857142857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0" t="s">
        <v>311</v>
      </c>
      <c r="B236" s="521"/>
      <c r="C236" s="521"/>
      <c r="D236" s="522"/>
      <c r="E236" s="128"/>
      <c r="F236" s="123"/>
      <c r="G236" s="129"/>
    </row>
    <row r="237" spans="1:7" s="80" customFormat="1" ht="51.75" customHeight="1" x14ac:dyDescent="0.4">
      <c r="A237" s="125" t="s">
        <v>329</v>
      </c>
      <c r="B237" s="122">
        <v>2</v>
      </c>
      <c r="C237" s="206"/>
      <c r="D237" s="123"/>
      <c r="E237" s="123"/>
      <c r="F237" s="123"/>
      <c r="G237" s="129"/>
    </row>
    <row r="238" spans="1:7" s="80" customFormat="1" ht="36" customHeight="1" x14ac:dyDescent="0.4">
      <c r="A238" s="182" t="s">
        <v>303</v>
      </c>
      <c r="B238" s="122">
        <v>1</v>
      </c>
      <c r="C238" s="206"/>
      <c r="D238" s="128" t="s">
        <v>504</v>
      </c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125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v>1</v>
      </c>
      <c r="E244" s="147"/>
      <c r="F244" s="123"/>
      <c r="G244" s="114"/>
    </row>
    <row r="245" spans="1:7" ht="21" x14ac:dyDescent="0.4">
      <c r="A245" s="463" t="s">
        <v>34</v>
      </c>
      <c r="B245" s="464"/>
      <c r="C245" s="465"/>
      <c r="D245" s="130">
        <f>SUM(B231:C235,B237:C244)</f>
        <v>25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0.96153846153846156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72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0.8571428571428571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43537</v>
      </c>
      <c r="B252" s="114"/>
      <c r="C252" s="135"/>
      <c r="D252" s="129"/>
      <c r="E252" s="108"/>
      <c r="F252" s="114"/>
      <c r="G252" s="114"/>
    </row>
    <row r="253" spans="1:7" ht="21" x14ac:dyDescent="0.4">
      <c r="A253" s="449" t="s">
        <v>28</v>
      </c>
      <c r="B253" s="450" t="s">
        <v>29</v>
      </c>
      <c r="C253" s="450"/>
      <c r="D253" s="450" t="s">
        <v>42</v>
      </c>
      <c r="E253" s="451" t="s">
        <v>266</v>
      </c>
      <c r="F253" s="451" t="s">
        <v>302</v>
      </c>
      <c r="G253" s="129"/>
    </row>
    <row r="254" spans="1:7" ht="21" x14ac:dyDescent="0.4">
      <c r="A254" s="449"/>
      <c r="B254" s="118" t="s">
        <v>32</v>
      </c>
      <c r="C254" s="118" t="s">
        <v>31</v>
      </c>
      <c r="D254" s="450"/>
      <c r="E254" s="451"/>
      <c r="F254" s="45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3" t="s">
        <v>34</v>
      </c>
      <c r="B265" s="464"/>
      <c r="C265" s="465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63" x14ac:dyDescent="0.4">
      <c r="A278" s="121" t="s">
        <v>117</v>
      </c>
      <c r="B278" s="122">
        <v>0</v>
      </c>
      <c r="C278" s="122"/>
      <c r="D278" s="196" t="s">
        <v>513</v>
      </c>
      <c r="E278" s="196" t="s">
        <v>514</v>
      </c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5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1"/>
      <c r="B290" s="471"/>
      <c r="C290" s="471"/>
      <c r="D290" s="471"/>
      <c r="E290" s="471"/>
      <c r="F290" s="471"/>
      <c r="G290" s="129"/>
    </row>
    <row r="291" spans="1:7" s="80" customFormat="1" ht="31.5" customHeight="1" x14ac:dyDescent="0.4">
      <c r="A291" s="523" t="s">
        <v>311</v>
      </c>
      <c r="B291" s="523"/>
      <c r="C291" s="523"/>
      <c r="D291" s="523"/>
      <c r="E291" s="523"/>
      <c r="F291" s="523"/>
      <c r="G291" s="129"/>
    </row>
    <row r="292" spans="1:7" s="80" customFormat="1" ht="48" customHeight="1" x14ac:dyDescent="0.4">
      <c r="A292" s="125" t="s">
        <v>329</v>
      </c>
      <c r="B292" s="122">
        <v>0</v>
      </c>
      <c r="C292" s="126"/>
      <c r="D292" s="123" t="s">
        <v>511</v>
      </c>
      <c r="E292" s="123" t="s">
        <v>512</v>
      </c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182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1">
        <v>1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54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0.93103448275862066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70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0.94594594594594594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43537</v>
      </c>
      <c r="B307" s="114"/>
      <c r="C307" s="135"/>
      <c r="D307" s="114"/>
      <c r="E307" s="108"/>
      <c r="F307" s="114"/>
      <c r="G307" s="114"/>
    </row>
    <row r="308" spans="1:7" ht="21" x14ac:dyDescent="0.4">
      <c r="A308" s="449" t="s">
        <v>28</v>
      </c>
      <c r="B308" s="450" t="s">
        <v>29</v>
      </c>
      <c r="C308" s="450"/>
      <c r="D308" s="450" t="s">
        <v>42</v>
      </c>
      <c r="E308" s="451" t="s">
        <v>266</v>
      </c>
      <c r="F308" s="451" t="s">
        <v>302</v>
      </c>
      <c r="G308" s="129"/>
    </row>
    <row r="309" spans="1:7" ht="21" x14ac:dyDescent="0.4">
      <c r="A309" s="449"/>
      <c r="B309" s="118" t="s">
        <v>32</v>
      </c>
      <c r="C309" s="118" t="s">
        <v>31</v>
      </c>
      <c r="D309" s="450"/>
      <c r="E309" s="451"/>
      <c r="F309" s="45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105" x14ac:dyDescent="0.4">
      <c r="A332" s="121" t="s">
        <v>122</v>
      </c>
      <c r="B332" s="122">
        <v>0</v>
      </c>
      <c r="C332" s="122"/>
      <c r="D332" s="123" t="s">
        <v>517</v>
      </c>
      <c r="E332" s="123" t="s">
        <v>518</v>
      </c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84" x14ac:dyDescent="0.4">
      <c r="A335" s="252" t="s">
        <v>357</v>
      </c>
      <c r="B335" s="122">
        <v>0</v>
      </c>
      <c r="C335" s="122"/>
      <c r="D335" s="158" t="s">
        <v>521</v>
      </c>
      <c r="E335" s="158" t="s">
        <v>522</v>
      </c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315" x14ac:dyDescent="0.4">
      <c r="A337" s="168" t="s">
        <v>58</v>
      </c>
      <c r="B337" s="122">
        <v>0</v>
      </c>
      <c r="C337" s="174">
        <f>IF(B337=0, -5, "0")</f>
        <v>-5</v>
      </c>
      <c r="D337" s="423" t="s">
        <v>523</v>
      </c>
      <c r="E337" s="144" t="s">
        <v>524</v>
      </c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44.25" customHeight="1" x14ac:dyDescent="0.4">
      <c r="A339" s="290" t="s">
        <v>63</v>
      </c>
      <c r="B339" s="122">
        <v>0</v>
      </c>
      <c r="C339" s="142">
        <f>IF(B339=0, -2, "0")</f>
        <v>-2</v>
      </c>
      <c r="D339" s="128" t="s">
        <v>525</v>
      </c>
      <c r="E339" s="128" t="s">
        <v>533</v>
      </c>
      <c r="F339" s="123"/>
      <c r="G339" s="129"/>
    </row>
    <row r="340" spans="1:7" s="258" customFormat="1" ht="107.25" customHeight="1" x14ac:dyDescent="0.4">
      <c r="A340" s="290" t="s">
        <v>331</v>
      </c>
      <c r="B340" s="122">
        <v>2</v>
      </c>
      <c r="C340" s="142" t="str">
        <f>IF(B340=0, -2, "0")</f>
        <v>0</v>
      </c>
      <c r="D340" s="128"/>
      <c r="E340" s="128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8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25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0.56818181818181823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62"/>
      <c r="B357" s="462"/>
      <c r="C357" s="462"/>
      <c r="D357" s="462"/>
      <c r="E357" s="462"/>
      <c r="F357" s="462"/>
      <c r="G357" s="462"/>
    </row>
    <row r="358" spans="1:7" ht="32.25" customHeight="1" x14ac:dyDescent="0.4">
      <c r="A358" s="507" t="s">
        <v>311</v>
      </c>
      <c r="B358" s="507"/>
      <c r="C358" s="507"/>
      <c r="D358" s="507"/>
      <c r="E358" s="507"/>
      <c r="F358" s="507"/>
      <c r="G358" s="114"/>
    </row>
    <row r="359" spans="1:7" ht="21" x14ac:dyDescent="0.4">
      <c r="A359" s="125" t="s">
        <v>329</v>
      </c>
      <c r="B359" s="122">
        <v>2</v>
      </c>
      <c r="C359" s="307"/>
      <c r="D359" s="123"/>
      <c r="E359" s="123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182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2</v>
      </c>
      <c r="C366" s="166"/>
      <c r="D366" s="411">
        <v>1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34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1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75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0.7978723404255319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43537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9" t="s">
        <v>28</v>
      </c>
      <c r="B375" s="450" t="s">
        <v>29</v>
      </c>
      <c r="C375" s="450"/>
      <c r="D375" s="450" t="s">
        <v>42</v>
      </c>
      <c r="E375" s="451" t="s">
        <v>266</v>
      </c>
      <c r="F375" s="451" t="s">
        <v>302</v>
      </c>
      <c r="G375" s="173"/>
    </row>
    <row r="376" spans="1:7" s="6" customFormat="1" ht="21" x14ac:dyDescent="0.4">
      <c r="A376" s="449"/>
      <c r="B376" s="118" t="s">
        <v>32</v>
      </c>
      <c r="C376" s="118" t="s">
        <v>31</v>
      </c>
      <c r="D376" s="450"/>
      <c r="E376" s="451"/>
      <c r="F376" s="45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42" x14ac:dyDescent="0.4">
      <c r="A407" s="168" t="s">
        <v>133</v>
      </c>
      <c r="B407" s="122">
        <v>1</v>
      </c>
      <c r="C407" s="174" t="str">
        <f>IF(B407=0, -5, "0")</f>
        <v>0</v>
      </c>
      <c r="D407" s="229" t="s">
        <v>534</v>
      </c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05"/>
      <c r="B415" s="444"/>
      <c r="C415" s="444"/>
      <c r="D415" s="444"/>
      <c r="E415" s="444"/>
      <c r="F415" s="444"/>
      <c r="G415" s="444"/>
    </row>
    <row r="416" spans="1:7" s="6" customFormat="1" ht="24.75" x14ac:dyDescent="0.4">
      <c r="A416" s="510" t="s">
        <v>320</v>
      </c>
      <c r="B416" s="510"/>
      <c r="C416" s="510"/>
      <c r="D416" s="510"/>
      <c r="E416" s="510"/>
      <c r="F416" s="510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123"/>
      <c r="E417" s="123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182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8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55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0.9821428571428571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77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0.98717948717948723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43537</v>
      </c>
      <c r="B432" s="114"/>
      <c r="C432" s="135"/>
      <c r="D432" s="129"/>
      <c r="E432" s="108"/>
      <c r="F432" s="114"/>
      <c r="G432" s="114"/>
    </row>
    <row r="433" spans="1:7" ht="21" x14ac:dyDescent="0.4">
      <c r="A433" s="449" t="s">
        <v>28</v>
      </c>
      <c r="B433" s="450" t="s">
        <v>29</v>
      </c>
      <c r="C433" s="450"/>
      <c r="D433" s="450" t="s">
        <v>42</v>
      </c>
      <c r="E433" s="451" t="s">
        <v>266</v>
      </c>
      <c r="F433" s="451" t="s">
        <v>302</v>
      </c>
      <c r="G433" s="129"/>
    </row>
    <row r="434" spans="1:7" ht="21" x14ac:dyDescent="0.4">
      <c r="A434" s="449"/>
      <c r="B434" s="118" t="s">
        <v>32</v>
      </c>
      <c r="C434" s="118" t="s">
        <v>31</v>
      </c>
      <c r="D434" s="450"/>
      <c r="E434" s="451"/>
      <c r="F434" s="45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84" x14ac:dyDescent="0.4">
      <c r="A454" s="121" t="s">
        <v>85</v>
      </c>
      <c r="B454" s="122">
        <v>0</v>
      </c>
      <c r="C454" s="126"/>
      <c r="D454" s="158" t="s">
        <v>537</v>
      </c>
      <c r="E454" s="123" t="s">
        <v>538</v>
      </c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0" t="s">
        <v>311</v>
      </c>
      <c r="B464" s="510"/>
      <c r="C464" s="510"/>
      <c r="D464" s="510"/>
      <c r="E464" s="510"/>
      <c r="F464" s="510"/>
      <c r="G464" s="114"/>
    </row>
    <row r="465" spans="1:7" ht="22.5" x14ac:dyDescent="0.4">
      <c r="A465" s="121" t="s">
        <v>329</v>
      </c>
      <c r="B465" s="122">
        <v>2</v>
      </c>
      <c r="C465" s="217"/>
      <c r="D465" s="123"/>
      <c r="E465" s="123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207"/>
      <c r="E467" s="41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0.95238095238095233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56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0.96551724137931039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11" t="s">
        <v>425</v>
      </c>
      <c r="B478" s="511"/>
      <c r="C478" s="511"/>
      <c r="D478" s="511"/>
      <c r="E478" s="511"/>
      <c r="F478" s="511"/>
      <c r="G478" s="114"/>
    </row>
    <row r="479" spans="1:7" s="258" customFormat="1" ht="21" customHeight="1" x14ac:dyDescent="0.4">
      <c r="A479" s="234">
        <f>B11</f>
        <v>43537</v>
      </c>
      <c r="G479" s="114"/>
    </row>
    <row r="480" spans="1:7" s="258" customFormat="1" ht="21" x14ac:dyDescent="0.4">
      <c r="A480" s="481" t="s">
        <v>28</v>
      </c>
      <c r="B480" s="482" t="s">
        <v>29</v>
      </c>
      <c r="C480" s="482"/>
      <c r="D480" s="482" t="s">
        <v>42</v>
      </c>
      <c r="E480" s="483" t="s">
        <v>266</v>
      </c>
      <c r="F480" s="483" t="s">
        <v>302</v>
      </c>
      <c r="G480" s="114"/>
    </row>
    <row r="481" spans="1:7" s="258" customFormat="1" ht="21" x14ac:dyDescent="0.4">
      <c r="A481" s="481"/>
      <c r="B481" s="320" t="s">
        <v>32</v>
      </c>
      <c r="C481" s="320" t="s">
        <v>31</v>
      </c>
      <c r="D481" s="482"/>
      <c r="E481" s="483"/>
      <c r="F481" s="48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2" t="s">
        <v>52</v>
      </c>
      <c r="B483" s="472"/>
      <c r="C483" s="472"/>
      <c r="D483" s="472"/>
      <c r="E483" s="472"/>
      <c r="F483" s="472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69" t="s">
        <v>463</v>
      </c>
      <c r="B491" s="470"/>
      <c r="C491" s="470"/>
      <c r="D491" s="470"/>
      <c r="E491" s="470"/>
      <c r="F491" s="470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63" x14ac:dyDescent="0.4">
      <c r="A495" s="252" t="s">
        <v>395</v>
      </c>
      <c r="B495" s="122">
        <v>0</v>
      </c>
      <c r="C495" s="385"/>
      <c r="D495" s="421" t="s">
        <v>479</v>
      </c>
      <c r="E495" s="421" t="s">
        <v>539</v>
      </c>
      <c r="F495" s="123"/>
      <c r="G495" s="114"/>
    </row>
    <row r="496" spans="1:7" s="258" customFormat="1" ht="84" x14ac:dyDescent="0.4">
      <c r="A496" s="252" t="s">
        <v>367</v>
      </c>
      <c r="B496" s="122">
        <v>0</v>
      </c>
      <c r="C496" s="385"/>
      <c r="D496" s="421" t="s">
        <v>480</v>
      </c>
      <c r="E496" s="421" t="s">
        <v>540</v>
      </c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>
        <v>0</v>
      </c>
      <c r="C501" s="385"/>
      <c r="D501" s="421" t="s">
        <v>553</v>
      </c>
      <c r="E501" s="421" t="s">
        <v>554</v>
      </c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4" t="s">
        <v>23</v>
      </c>
      <c r="B505" s="485"/>
      <c r="C505" s="485"/>
      <c r="D505" s="485"/>
      <c r="E505" s="485"/>
      <c r="F505" s="486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4"/>
      <c r="B517" s="494"/>
      <c r="C517" s="494"/>
      <c r="D517" s="494"/>
      <c r="E517" s="494"/>
      <c r="F517" s="494"/>
      <c r="G517" s="494"/>
    </row>
    <row r="518" spans="1:7" s="258" customFormat="1" ht="26.25" customHeight="1" x14ac:dyDescent="0.5">
      <c r="A518" s="369" t="s">
        <v>311</v>
      </c>
      <c r="B518" s="506"/>
      <c r="C518" s="506"/>
      <c r="D518" s="506"/>
      <c r="E518" s="506"/>
      <c r="F518" s="506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>
        <f>D526/(COUNT(B506:C516,B492:C503,B519:C525,B484:C489)*2)</f>
        <v>0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12" t="s">
        <v>97</v>
      </c>
      <c r="B530" s="512"/>
      <c r="C530" s="512"/>
      <c r="D530" s="512"/>
      <c r="E530" s="512"/>
      <c r="F530" s="512"/>
      <c r="G530" s="114"/>
    </row>
    <row r="531" spans="1:7" s="258" customFormat="1" ht="22.5" customHeight="1" x14ac:dyDescent="0.4">
      <c r="A531" s="234">
        <f>B11</f>
        <v>43537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7" t="s">
        <v>28</v>
      </c>
      <c r="B532" s="489" t="s">
        <v>29</v>
      </c>
      <c r="C532" s="490"/>
      <c r="D532" s="450" t="s">
        <v>42</v>
      </c>
      <c r="E532" s="451" t="s">
        <v>266</v>
      </c>
      <c r="F532" s="451" t="s">
        <v>302</v>
      </c>
      <c r="G532" s="114"/>
    </row>
    <row r="533" spans="1:7" s="258" customFormat="1" ht="21" x14ac:dyDescent="0.4">
      <c r="A533" s="488"/>
      <c r="B533" s="315" t="s">
        <v>32</v>
      </c>
      <c r="C533" s="316" t="s">
        <v>31</v>
      </c>
      <c r="D533" s="450"/>
      <c r="E533" s="451"/>
      <c r="F533" s="45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08"/>
      <c r="D535" s="508"/>
      <c r="E535" s="508"/>
      <c r="F535" s="509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63.75" x14ac:dyDescent="0.45">
      <c r="A540" s="226" t="s">
        <v>48</v>
      </c>
      <c r="B540" s="122">
        <v>0</v>
      </c>
      <c r="C540" s="143">
        <f>IF(B540=0, -10, IF(B540=1, -5, "0"))</f>
        <v>-10</v>
      </c>
      <c r="D540" s="419" t="s">
        <v>541</v>
      </c>
      <c r="E540" s="418" t="s">
        <v>494</v>
      </c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63" t="s">
        <v>34</v>
      </c>
      <c r="B542" s="464"/>
      <c r="C542" s="465"/>
      <c r="D542" s="407">
        <f>SUM(B536:C541)</f>
        <v>0</v>
      </c>
      <c r="E542" s="248"/>
      <c r="F542" s="248"/>
      <c r="G542" s="114"/>
    </row>
    <row r="543" spans="1:7" s="258" customFormat="1" ht="21" customHeight="1" x14ac:dyDescent="0.4">
      <c r="A543" s="463" t="s">
        <v>33</v>
      </c>
      <c r="B543" s="464"/>
      <c r="C543" s="465"/>
      <c r="D543" s="388">
        <f>D542/(COUNT(B536:C541)*2)</f>
        <v>0</v>
      </c>
      <c r="E543" s="248"/>
      <c r="F543" s="248"/>
      <c r="G543" s="114"/>
    </row>
    <row r="544" spans="1:7" s="258" customFormat="1" ht="21" x14ac:dyDescent="0.4">
      <c r="A544" s="437"/>
      <c r="B544" s="437"/>
      <c r="C544" s="437"/>
      <c r="D544" s="437"/>
      <c r="E544" s="437"/>
      <c r="F544" s="437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9"/>
      <c r="B556" s="462"/>
      <c r="C556" s="462"/>
      <c r="D556" s="462"/>
      <c r="E556" s="462"/>
      <c r="F556" s="462"/>
      <c r="G556" s="462"/>
    </row>
    <row r="557" spans="1:7" s="258" customFormat="1" ht="35.25" customHeight="1" x14ac:dyDescent="0.4">
      <c r="A557" s="371" t="s">
        <v>311</v>
      </c>
      <c r="B557" s="337"/>
      <c r="C557" s="460"/>
      <c r="D557" s="460"/>
      <c r="E557" s="460"/>
      <c r="F557" s="461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3"/>
      <c r="E558" s="123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82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 t="s">
        <v>30</v>
      </c>
      <c r="C565" s="122"/>
      <c r="D565" s="411" t="s">
        <v>30</v>
      </c>
      <c r="E565" s="124"/>
      <c r="F565" s="123"/>
      <c r="G565" s="114"/>
    </row>
    <row r="566" spans="1:7" s="258" customFormat="1" ht="21" x14ac:dyDescent="0.4">
      <c r="A566" s="455" t="s">
        <v>34</v>
      </c>
      <c r="B566" s="455"/>
      <c r="C566" s="456"/>
      <c r="D566" s="358">
        <f>SUM(B558:C565,B546:C555)</f>
        <v>34</v>
      </c>
      <c r="E566" s="108"/>
      <c r="F566" s="114"/>
      <c r="G566" s="114"/>
    </row>
    <row r="567" spans="1:7" s="258" customFormat="1" ht="21" x14ac:dyDescent="0.4">
      <c r="A567" s="455" t="s">
        <v>33</v>
      </c>
      <c r="B567" s="455"/>
      <c r="C567" s="455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34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0.70833333333333337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68" t="s">
        <v>19</v>
      </c>
      <c r="B573" s="468"/>
      <c r="C573" s="468"/>
      <c r="D573" s="468"/>
      <c r="E573" s="468"/>
      <c r="F573" s="468"/>
      <c r="G573" s="114"/>
    </row>
    <row r="574" spans="1:7" ht="22.5" x14ac:dyDescent="0.4">
      <c r="A574" s="243">
        <f>B11</f>
        <v>43537</v>
      </c>
      <c r="B574" s="114"/>
      <c r="C574" s="135"/>
      <c r="D574" s="356"/>
      <c r="E574" s="356"/>
      <c r="F574" s="356"/>
      <c r="G574" s="114"/>
    </row>
    <row r="575" spans="1:7" ht="21" x14ac:dyDescent="0.4">
      <c r="A575" s="481" t="s">
        <v>28</v>
      </c>
      <c r="B575" s="482" t="s">
        <v>29</v>
      </c>
      <c r="C575" s="482"/>
      <c r="D575" s="482" t="s">
        <v>42</v>
      </c>
      <c r="E575" s="483" t="s">
        <v>266</v>
      </c>
      <c r="F575" s="483" t="s">
        <v>302</v>
      </c>
      <c r="G575" s="114"/>
    </row>
    <row r="576" spans="1:7" ht="21" x14ac:dyDescent="0.4">
      <c r="A576" s="481"/>
      <c r="B576" s="320" t="s">
        <v>32</v>
      </c>
      <c r="C576" s="320" t="s">
        <v>31</v>
      </c>
      <c r="D576" s="482"/>
      <c r="E576" s="483"/>
      <c r="F576" s="48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55" t="s">
        <v>34</v>
      </c>
      <c r="B588" s="455"/>
      <c r="C588" s="456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55" t="s">
        <v>33</v>
      </c>
      <c r="B589" s="455"/>
      <c r="C589" s="455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23"/>
      <c r="E599" s="123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">
        <v>30</v>
      </c>
      <c r="C605" s="122"/>
      <c r="D605" s="411" t="s">
        <v>30</v>
      </c>
      <c r="E605" s="124"/>
      <c r="F605" s="123"/>
      <c r="G605" s="129"/>
    </row>
    <row r="606" spans="1:7" s="258" customFormat="1" ht="21" x14ac:dyDescent="0.4">
      <c r="A606" s="455" t="s">
        <v>34</v>
      </c>
      <c r="B606" s="455"/>
      <c r="C606" s="456"/>
      <c r="D606" s="358">
        <f>SUM(B592:C605)</f>
        <v>26</v>
      </c>
      <c r="E606" s="108"/>
      <c r="F606" s="114"/>
      <c r="G606" s="114"/>
    </row>
    <row r="607" spans="1:7" s="258" customFormat="1" ht="21" x14ac:dyDescent="0.4">
      <c r="A607" s="455" t="s">
        <v>33</v>
      </c>
      <c r="B607" s="455"/>
      <c r="C607" s="455"/>
      <c r="D607" s="388">
        <f>D606/(COUNT(B592:C605)*2)</f>
        <v>1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44</v>
      </c>
      <c r="E609" s="304"/>
      <c r="F609" s="304"/>
      <c r="G609" s="129"/>
    </row>
    <row r="610" spans="1:7" ht="22.5" x14ac:dyDescent="0.45">
      <c r="A610" s="457" t="s">
        <v>170</v>
      </c>
      <c r="B610" s="458"/>
      <c r="C610" s="459"/>
      <c r="D610" s="154">
        <f>D609/(COUNT(B579:C587,B592:C605)*2)</f>
        <v>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8" t="s">
        <v>8</v>
      </c>
      <c r="B612" s="468"/>
      <c r="C612" s="468"/>
      <c r="D612" s="468"/>
      <c r="E612" s="468"/>
      <c r="F612" s="468"/>
      <c r="G612" s="129"/>
    </row>
    <row r="613" spans="1:7" ht="22.5" x14ac:dyDescent="0.4">
      <c r="A613" s="156">
        <f>B11</f>
        <v>43537</v>
      </c>
      <c r="B613" s="114"/>
      <c r="C613" s="135"/>
      <c r="D613" s="137"/>
      <c r="E613" s="137"/>
      <c r="F613" s="137"/>
      <c r="G613" s="114"/>
    </row>
    <row r="614" spans="1:7" ht="21" x14ac:dyDescent="0.4">
      <c r="A614" s="449" t="s">
        <v>28</v>
      </c>
      <c r="B614" s="450" t="s">
        <v>29</v>
      </c>
      <c r="C614" s="450"/>
      <c r="D614" s="450" t="s">
        <v>42</v>
      </c>
      <c r="E614" s="451" t="s">
        <v>266</v>
      </c>
      <c r="F614" s="451" t="s">
        <v>302</v>
      </c>
      <c r="G614" s="114"/>
    </row>
    <row r="615" spans="1:7" ht="18.75" customHeight="1" x14ac:dyDescent="0.4">
      <c r="A615" s="449"/>
      <c r="B615" s="118" t="s">
        <v>32</v>
      </c>
      <c r="C615" s="118" t="s">
        <v>31</v>
      </c>
      <c r="D615" s="450"/>
      <c r="E615" s="451"/>
      <c r="F615" s="45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6"/>
      <c r="D617" s="466"/>
      <c r="E617" s="466"/>
      <c r="F617" s="467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63"/>
      <c r="E624" s="265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5" t="s">
        <v>34</v>
      </c>
      <c r="B627" s="455"/>
      <c r="C627" s="455"/>
      <c r="D627" s="358">
        <f>SUM(B618:C626)</f>
        <v>18</v>
      </c>
      <c r="E627" s="492"/>
      <c r="F627" s="471"/>
      <c r="G627" s="129"/>
    </row>
    <row r="628" spans="1:7" ht="21" x14ac:dyDescent="0.4">
      <c r="A628" s="455" t="s">
        <v>33</v>
      </c>
      <c r="B628" s="455"/>
      <c r="C628" s="455"/>
      <c r="D628" s="388">
        <f>D627/(COUNT(B618:C626)*2)</f>
        <v>1</v>
      </c>
      <c r="E628" s="493"/>
      <c r="F628" s="494"/>
      <c r="G628" s="129"/>
    </row>
    <row r="629" spans="1:7" ht="21" x14ac:dyDescent="0.4">
      <c r="A629" s="325"/>
      <c r="B629" s="135"/>
      <c r="C629" s="491"/>
      <c r="D629" s="491"/>
      <c r="E629" s="491"/>
      <c r="F629" s="491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245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84" x14ac:dyDescent="0.4">
      <c r="A637" s="203" t="s">
        <v>418</v>
      </c>
      <c r="B637" s="122">
        <v>0</v>
      </c>
      <c r="C637" s="143"/>
      <c r="D637" s="425" t="s">
        <v>543</v>
      </c>
      <c r="E637" s="426" t="s">
        <v>542</v>
      </c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3" t="s">
        <v>34</v>
      </c>
      <c r="B639" s="464"/>
      <c r="C639" s="465"/>
      <c r="D639" s="247">
        <f>SUM(B631:C638)</f>
        <v>14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6"/>
      <c r="D642" s="466"/>
      <c r="E642" s="466"/>
      <c r="F642" s="467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3" t="s">
        <v>34</v>
      </c>
      <c r="B650" s="464"/>
      <c r="C650" s="465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3" t="s">
        <v>26</v>
      </c>
      <c r="B653" s="466"/>
      <c r="C653" s="466"/>
      <c r="D653" s="466"/>
      <c r="E653" s="466"/>
      <c r="F653" s="467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63" x14ac:dyDescent="0.4">
      <c r="A656" s="203" t="s">
        <v>418</v>
      </c>
      <c r="B656" s="122">
        <v>1</v>
      </c>
      <c r="C656" s="174"/>
      <c r="D656" s="179" t="s">
        <v>544</v>
      </c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1" t="s">
        <v>311</v>
      </c>
      <c r="B661" s="502"/>
      <c r="C661" s="502"/>
      <c r="D661" s="502"/>
      <c r="E661" s="502"/>
      <c r="F661" s="503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23"/>
      <c r="E662" s="123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27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0.9642857142857143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73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0.96052631578947367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8" t="s">
        <v>356</v>
      </c>
      <c r="B676" s="468"/>
      <c r="C676" s="468"/>
      <c r="D676" s="468"/>
      <c r="E676" s="468"/>
      <c r="F676" s="468"/>
      <c r="G676" s="114"/>
    </row>
    <row r="677" spans="1:7" ht="21" x14ac:dyDescent="0.4">
      <c r="A677" s="243">
        <f>B11</f>
        <v>43537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9" t="s">
        <v>28</v>
      </c>
      <c r="B678" s="450" t="s">
        <v>29</v>
      </c>
      <c r="C678" s="450"/>
      <c r="D678" s="450" t="s">
        <v>42</v>
      </c>
      <c r="E678" s="451" t="s">
        <v>266</v>
      </c>
      <c r="F678" s="451" t="s">
        <v>302</v>
      </c>
      <c r="G678" s="129"/>
    </row>
    <row r="679" spans="1:7" ht="21" x14ac:dyDescent="0.4">
      <c r="A679" s="449"/>
      <c r="B679" s="118" t="s">
        <v>32</v>
      </c>
      <c r="C679" s="118" t="s">
        <v>31</v>
      </c>
      <c r="D679" s="450"/>
      <c r="E679" s="451"/>
      <c r="F679" s="45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63" x14ac:dyDescent="0.4">
      <c r="A688" s="403" t="s">
        <v>296</v>
      </c>
      <c r="B688" s="122">
        <v>0</v>
      </c>
      <c r="C688" s="169">
        <f>IF(B688=0, -5, "0")</f>
        <v>-5</v>
      </c>
      <c r="D688" s="200" t="s">
        <v>548</v>
      </c>
      <c r="E688" s="200" t="s">
        <v>547</v>
      </c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42" x14ac:dyDescent="0.4">
      <c r="A691" s="237" t="s">
        <v>13</v>
      </c>
      <c r="B691" s="122">
        <v>1</v>
      </c>
      <c r="C691" s="275"/>
      <c r="D691" s="255" t="s">
        <v>546</v>
      </c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420"/>
      <c r="E695" s="127"/>
      <c r="F695" s="123"/>
      <c r="G695" s="114"/>
    </row>
    <row r="696" spans="1:7" ht="21" x14ac:dyDescent="0.4">
      <c r="A696" s="272" t="s">
        <v>389</v>
      </c>
      <c r="B696" s="122">
        <v>1</v>
      </c>
      <c r="C696" s="174"/>
      <c r="D696" s="84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27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0.71052631578947367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4" t="s">
        <v>459</v>
      </c>
      <c r="B704" s="504"/>
      <c r="C704" s="504"/>
      <c r="D704" s="504"/>
      <c r="E704" s="504"/>
      <c r="F704" s="504"/>
      <c r="G704" s="274"/>
    </row>
    <row r="705" spans="1:7" ht="21" customHeight="1" x14ac:dyDescent="0.4">
      <c r="A705" s="251">
        <f>B11</f>
        <v>43537</v>
      </c>
      <c r="B705" s="114"/>
      <c r="C705" s="135"/>
      <c r="D705" s="273"/>
      <c r="E705" s="273"/>
      <c r="F705" s="273"/>
      <c r="G705" s="274"/>
    </row>
    <row r="706" spans="1:7" ht="21" x14ac:dyDescent="0.4">
      <c r="A706" s="475" t="s">
        <v>28</v>
      </c>
      <c r="B706" s="489" t="s">
        <v>29</v>
      </c>
      <c r="C706" s="489"/>
      <c r="D706" s="450" t="s">
        <v>42</v>
      </c>
      <c r="E706" s="451" t="s">
        <v>266</v>
      </c>
      <c r="F706" s="451" t="s">
        <v>302</v>
      </c>
      <c r="G706" s="274"/>
    </row>
    <row r="707" spans="1:7" ht="21" x14ac:dyDescent="0.4">
      <c r="A707" s="476"/>
      <c r="B707" s="383" t="s">
        <v>32</v>
      </c>
      <c r="C707" s="383" t="s">
        <v>31</v>
      </c>
      <c r="D707" s="450"/>
      <c r="E707" s="451"/>
      <c r="F707" s="45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2" t="s">
        <v>306</v>
      </c>
      <c r="B709" s="453"/>
      <c r="C709" s="453"/>
      <c r="D709" s="453"/>
      <c r="E709" s="453"/>
      <c r="F709" s="454"/>
      <c r="G709" s="274"/>
    </row>
    <row r="710" spans="1:7" ht="63" x14ac:dyDescent="0.4">
      <c r="A710" s="160" t="s">
        <v>220</v>
      </c>
      <c r="B710" s="275">
        <v>0</v>
      </c>
      <c r="C710" s="275"/>
      <c r="D710" s="200" t="s">
        <v>555</v>
      </c>
      <c r="E710" s="200" t="s">
        <v>556</v>
      </c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3"/>
      <c r="C715" s="474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473"/>
      <c r="C716" s="474"/>
      <c r="D716" s="397">
        <f>D715/(COUNT(B710:C714)*2)</f>
        <v>0.8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2" t="s">
        <v>307</v>
      </c>
      <c r="B718" s="453"/>
      <c r="C718" s="453"/>
      <c r="D718" s="453"/>
      <c r="E718" s="453"/>
      <c r="F718" s="454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 t="s">
        <v>30</v>
      </c>
      <c r="C721" s="126"/>
      <c r="D721" s="411" t="s">
        <v>30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4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12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0.8571428571428571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1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630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0.86065573770491799</v>
      </c>
      <c r="E730" s="259"/>
      <c r="F730" s="259"/>
    </row>
  </sheetData>
  <sheetProtection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449:B463 B359:B366 B56:B63 B394:B414 B39:B42 B546:B555 B618:B626 B558:B565 B719:B721 B631:B638 B122:B128 B681:B700 B579:B587 B66:B82 B312:B319 B379:B389 B536:B541 B519:B525 B417:B424 B492:B504 B292:B299 B85:B102 B662:B668 B437:B444 B506:B516 B257:B264 B348:B356 B178:B185 B592:B605 B654:B660 B269:B289 B231:B235 B710:B714 B105:B110 B140:B146 B237:B244 B465:B471 B528:B529 B484:B490 B643:B649 B30:B37 B324:B343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4" zoomScale="80" zoomScaleNormal="90" zoomScaleSheetLayoutView="80" workbookViewId="0">
      <selection activeCell="D175" sqref="D175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50"/>
      <c r="E1" s="550"/>
      <c r="F1" s="550"/>
      <c r="G1" s="550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51" t="s">
        <v>46</v>
      </c>
      <c r="B6" s="551"/>
      <c r="C6" s="551"/>
      <c r="D6" s="551"/>
      <c r="E6" s="551"/>
      <c r="F6" s="551"/>
      <c r="G6" s="92"/>
    </row>
    <row r="7" spans="1:7" s="2" customFormat="1" ht="21.75" customHeight="1" x14ac:dyDescent="0.45">
      <c r="A7" s="552" t="str">
        <f>'Page de garde'!D18</f>
        <v>MANAR CITY</v>
      </c>
      <c r="B7" s="552"/>
      <c r="C7" s="552"/>
      <c r="D7" s="552"/>
      <c r="E7" s="552"/>
      <c r="F7" s="552"/>
      <c r="G7" s="92"/>
    </row>
    <row r="8" spans="1:7" s="2" customFormat="1" ht="24" x14ac:dyDescent="0.45">
      <c r="A8" s="4" t="s">
        <v>39</v>
      </c>
      <c r="B8" s="553" t="str">
        <f>'A1 Exploitation'!B9:F9</f>
        <v>Dr Hend KAMOUN</v>
      </c>
      <c r="C8" s="553"/>
      <c r="D8" s="553"/>
      <c r="E8" s="553"/>
      <c r="F8" s="553"/>
      <c r="G8" s="92"/>
    </row>
    <row r="9" spans="1:7" s="2" customFormat="1" ht="24" x14ac:dyDescent="0.45">
      <c r="A9" s="5" t="s">
        <v>41</v>
      </c>
      <c r="B9" s="554" t="str">
        <f>'A1 Exploitation'!B10:F10</f>
        <v>Directeur du magasin et chefs rayons</v>
      </c>
      <c r="C9" s="554"/>
      <c r="D9" s="554"/>
      <c r="E9" s="554"/>
      <c r="F9" s="554"/>
      <c r="G9" s="92"/>
    </row>
    <row r="10" spans="1:7" s="2" customFormat="1" ht="24" x14ac:dyDescent="0.45">
      <c r="A10" s="4" t="s">
        <v>40</v>
      </c>
      <c r="B10" s="549">
        <f>'A1 Exploitation'!B11:F11</f>
        <v>43537</v>
      </c>
      <c r="C10" s="549"/>
      <c r="D10" s="549"/>
      <c r="E10" s="549"/>
      <c r="F10" s="549"/>
      <c r="G10" s="92"/>
    </row>
    <row r="11" spans="1:7" s="2" customFormat="1" ht="24" x14ac:dyDescent="0.45">
      <c r="A11" s="4" t="s">
        <v>250</v>
      </c>
      <c r="B11" s="546">
        <f>D199</f>
        <v>0.83471074380165289</v>
      </c>
      <c r="C11" s="546"/>
      <c r="D11" s="546"/>
      <c r="E11" s="546"/>
      <c r="F11" s="546"/>
      <c r="G11" s="92"/>
    </row>
    <row r="12" spans="1:7" s="2" customFormat="1" ht="22.5" x14ac:dyDescent="0.45">
      <c r="A12" s="1"/>
      <c r="D12" s="514"/>
      <c r="E12" s="514"/>
      <c r="F12" s="514"/>
      <c r="G12" s="514"/>
    </row>
    <row r="13" spans="1:7" s="2" customFormat="1" ht="11.25" customHeight="1" x14ac:dyDescent="0.3">
      <c r="A13" s="547" t="s">
        <v>28</v>
      </c>
      <c r="B13" s="548" t="s">
        <v>29</v>
      </c>
      <c r="C13" s="548"/>
      <c r="D13" s="548" t="s">
        <v>42</v>
      </c>
      <c r="E13" s="548" t="s">
        <v>160</v>
      </c>
      <c r="F13" s="548" t="s">
        <v>161</v>
      </c>
      <c r="G13" s="80"/>
    </row>
    <row r="14" spans="1:7" s="2" customFormat="1" ht="12.75" customHeight="1" x14ac:dyDescent="0.3">
      <c r="A14" s="547"/>
      <c r="B14" s="22" t="s">
        <v>32</v>
      </c>
      <c r="C14" s="22" t="s">
        <v>31</v>
      </c>
      <c r="D14" s="548"/>
      <c r="E14" s="548"/>
      <c r="F14" s="548"/>
      <c r="G14" s="94"/>
    </row>
    <row r="15" spans="1:7" x14ac:dyDescent="0.3">
      <c r="A15" s="537"/>
      <c r="B15" s="538"/>
      <c r="C15" s="538"/>
      <c r="D15" s="538"/>
      <c r="E15" s="538"/>
      <c r="F15" s="538"/>
    </row>
    <row r="16" spans="1:7" ht="19.5" x14ac:dyDescent="0.4">
      <c r="A16" s="541" t="s">
        <v>0</v>
      </c>
      <c r="B16" s="542"/>
      <c r="C16" s="542"/>
      <c r="D16" s="542"/>
      <c r="E16" s="542"/>
      <c r="F16" s="542"/>
      <c r="G16" s="93" t="s">
        <v>298</v>
      </c>
    </row>
    <row r="17" spans="1:7" ht="33" x14ac:dyDescent="0.3">
      <c r="A17" s="7" t="s">
        <v>225</v>
      </c>
      <c r="B17" s="62">
        <v>0</v>
      </c>
      <c r="C17" s="62"/>
      <c r="D17" s="63" t="s">
        <v>485</v>
      </c>
      <c r="E17" s="63" t="s">
        <v>486</v>
      </c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265"/>
      <c r="F18" s="62"/>
    </row>
    <row r="19" spans="1:7" ht="33" x14ac:dyDescent="0.3">
      <c r="A19" s="7" t="s">
        <v>68</v>
      </c>
      <c r="B19" s="265">
        <v>1</v>
      </c>
      <c r="C19" s="62"/>
      <c r="D19" s="63" t="s">
        <v>487</v>
      </c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3" t="s">
        <v>34</v>
      </c>
      <c r="B22" s="539"/>
      <c r="C22" s="540"/>
      <c r="D22" s="99">
        <f>SUM(B17:C21)</f>
        <v>7</v>
      </c>
    </row>
    <row r="23" spans="1:7" x14ac:dyDescent="0.3">
      <c r="A23" s="530" t="s">
        <v>251</v>
      </c>
      <c r="B23" s="531"/>
      <c r="C23" s="532"/>
      <c r="D23" s="21">
        <f>D22/(COUNT(B17:C21)*2)</f>
        <v>0.7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0" t="s">
        <v>34</v>
      </c>
      <c r="B33" s="531"/>
      <c r="C33" s="532"/>
      <c r="D33" s="97">
        <f>SUM(B26:C32)</f>
        <v>14</v>
      </c>
    </row>
    <row r="34" spans="1:7" x14ac:dyDescent="0.3">
      <c r="A34" s="530" t="s">
        <v>251</v>
      </c>
      <c r="B34" s="531"/>
      <c r="C34" s="532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0" t="s">
        <v>34</v>
      </c>
      <c r="B42" s="531"/>
      <c r="C42" s="532"/>
      <c r="D42" s="97">
        <f>SUM(B37:C41)</f>
        <v>10</v>
      </c>
      <c r="E42" s="3"/>
      <c r="F42" s="3"/>
      <c r="G42" s="93"/>
    </row>
    <row r="43" spans="1:7" s="10" customFormat="1" x14ac:dyDescent="0.3">
      <c r="A43" s="530" t="s">
        <v>251</v>
      </c>
      <c r="B43" s="531"/>
      <c r="C43" s="532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30" t="s">
        <v>34</v>
      </c>
      <c r="B52" s="531"/>
      <c r="C52" s="532"/>
      <c r="D52" s="97">
        <f>SUM(B46:C51)</f>
        <v>12</v>
      </c>
    </row>
    <row r="53" spans="1:7" x14ac:dyDescent="0.3">
      <c r="A53" s="530" t="s">
        <v>251</v>
      </c>
      <c r="B53" s="531"/>
      <c r="C53" s="532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3"/>
      <c r="E56" s="62"/>
      <c r="F56" s="62"/>
    </row>
    <row r="57" spans="1:7" x14ac:dyDescent="0.3">
      <c r="A57" s="9" t="s">
        <v>141</v>
      </c>
      <c r="B57" s="265">
        <v>2</v>
      </c>
      <c r="C57" s="62"/>
      <c r="D57" s="265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 t="s">
        <v>545</v>
      </c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ht="45.75" x14ac:dyDescent="0.3">
      <c r="A62" s="7" t="s">
        <v>249</v>
      </c>
      <c r="B62" s="265">
        <v>1</v>
      </c>
      <c r="C62" s="62"/>
      <c r="D62" s="66" t="s">
        <v>499</v>
      </c>
      <c r="E62" s="62"/>
      <c r="F62" s="62"/>
    </row>
    <row r="63" spans="1:7" x14ac:dyDescent="0.3">
      <c r="A63" s="530" t="s">
        <v>34</v>
      </c>
      <c r="B63" s="531"/>
      <c r="C63" s="532"/>
      <c r="D63" s="97">
        <f>SUM(B56:C62)</f>
        <v>13</v>
      </c>
    </row>
    <row r="64" spans="1:7" x14ac:dyDescent="0.3">
      <c r="A64" s="530" t="s">
        <v>251</v>
      </c>
      <c r="B64" s="531"/>
      <c r="C64" s="532"/>
      <c r="D64" s="21">
        <f>D63/(COUNT(B56:C62)*2)</f>
        <v>0.9285714285714286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>
        <v>2</v>
      </c>
      <c r="C67" s="69"/>
      <c r="D67" s="258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32.25" x14ac:dyDescent="0.4">
      <c r="A69" s="7" t="s">
        <v>249</v>
      </c>
      <c r="B69" s="68">
        <v>1</v>
      </c>
      <c r="C69" s="69"/>
      <c r="D69" s="422" t="s">
        <v>498</v>
      </c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67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265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72"/>
      <c r="E73" s="62"/>
      <c r="F73" s="62"/>
    </row>
    <row r="74" spans="1:7" x14ac:dyDescent="0.3">
      <c r="A74" s="8" t="s">
        <v>254</v>
      </c>
      <c r="B74" s="68">
        <v>2</v>
      </c>
      <c r="C74" s="62"/>
      <c r="D74" s="73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6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75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63" t="s">
        <v>496</v>
      </c>
      <c r="E80" s="73"/>
      <c r="F80" s="62"/>
    </row>
    <row r="81" spans="1:7" x14ac:dyDescent="0.3">
      <c r="A81" s="7" t="s">
        <v>255</v>
      </c>
      <c r="B81" s="68">
        <v>2</v>
      </c>
      <c r="C81" s="62"/>
      <c r="D81" s="63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0" t="s">
        <v>34</v>
      </c>
      <c r="B84" s="531"/>
      <c r="C84" s="532"/>
      <c r="D84" s="97">
        <f>SUM(B67:C83)</f>
        <v>33</v>
      </c>
    </row>
    <row r="85" spans="1:7" x14ac:dyDescent="0.3">
      <c r="A85" s="530" t="s">
        <v>251</v>
      </c>
      <c r="B85" s="531"/>
      <c r="C85" s="532"/>
      <c r="D85" s="21">
        <f>D84/(COUNT(B67:C83)*2)</f>
        <v>0.97058823529411764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42" customHeight="1" x14ac:dyDescent="0.4">
      <c r="A88" s="36" t="s">
        <v>229</v>
      </c>
      <c r="B88" s="78">
        <v>2</v>
      </c>
      <c r="C88" s="69"/>
      <c r="D88" s="63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62"/>
    </row>
    <row r="91" spans="1:7" ht="34.5" x14ac:dyDescent="0.4">
      <c r="A91" s="11" t="s">
        <v>257</v>
      </c>
      <c r="B91" s="78">
        <v>1</v>
      </c>
      <c r="C91" s="69"/>
      <c r="D91" s="75"/>
      <c r="E91" s="265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62"/>
    </row>
    <row r="94" spans="1:7" ht="50.25" x14ac:dyDescent="0.35">
      <c r="A94" s="28" t="s">
        <v>196</v>
      </c>
      <c r="B94" s="78" t="s">
        <v>30</v>
      </c>
      <c r="C94" s="88" t="str">
        <f>IF(B94=0, -5, "0")</f>
        <v>0</v>
      </c>
      <c r="D94" s="63" t="s">
        <v>505</v>
      </c>
      <c r="E94" s="265"/>
      <c r="F94" s="62"/>
    </row>
    <row r="95" spans="1:7" ht="82.5" x14ac:dyDescent="0.3">
      <c r="A95" s="8" t="s">
        <v>138</v>
      </c>
      <c r="B95" s="78">
        <v>0</v>
      </c>
      <c r="C95" s="62"/>
      <c r="D95" s="63" t="s">
        <v>506</v>
      </c>
      <c r="E95" s="63" t="s">
        <v>507</v>
      </c>
      <c r="F95" s="62"/>
    </row>
    <row r="96" spans="1:7" x14ac:dyDescent="0.3">
      <c r="A96" s="13" t="s">
        <v>238</v>
      </c>
      <c r="B96" s="78">
        <v>2</v>
      </c>
      <c r="C96" s="62"/>
      <c r="D96" s="63"/>
      <c r="E96" s="265"/>
      <c r="F96" s="62"/>
    </row>
    <row r="97" spans="1:7" x14ac:dyDescent="0.3">
      <c r="A97" s="13" t="s">
        <v>239</v>
      </c>
      <c r="B97" s="78">
        <v>2</v>
      </c>
      <c r="C97" s="62"/>
      <c r="D97" s="63"/>
      <c r="E97" s="265"/>
      <c r="F97" s="62"/>
    </row>
    <row r="98" spans="1:7" x14ac:dyDescent="0.3">
      <c r="A98" s="7" t="s">
        <v>115</v>
      </c>
      <c r="B98" s="78">
        <v>2</v>
      </c>
      <c r="C98" s="62"/>
      <c r="D98" s="63"/>
      <c r="E98" s="265"/>
      <c r="F98" s="62"/>
    </row>
    <row r="99" spans="1:7" ht="50.25" x14ac:dyDescent="0.35">
      <c r="A99" s="32" t="s">
        <v>163</v>
      </c>
      <c r="B99" s="78">
        <v>0</v>
      </c>
      <c r="C99" s="88">
        <f>IF(B99=0, -5, "0")</f>
        <v>-5</v>
      </c>
      <c r="D99" s="63" t="s">
        <v>509</v>
      </c>
      <c r="E99" s="63" t="s">
        <v>508</v>
      </c>
      <c r="F99" s="62"/>
    </row>
    <row r="100" spans="1:7" ht="18" x14ac:dyDescent="0.35">
      <c r="A100" s="31" t="s">
        <v>253</v>
      </c>
      <c r="B100" s="78">
        <v>1</v>
      </c>
      <c r="C100" s="88" t="str">
        <f>IF(B100=0, -5, "0")</f>
        <v>0</v>
      </c>
      <c r="D100" s="63" t="s">
        <v>510</v>
      </c>
      <c r="E100" s="265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265"/>
      <c r="F101" s="62"/>
    </row>
    <row r="102" spans="1:7" x14ac:dyDescent="0.3">
      <c r="A102" s="530" t="s">
        <v>34</v>
      </c>
      <c r="B102" s="531"/>
      <c r="C102" s="532"/>
      <c r="D102" s="97">
        <f>SUM(B88:C101)</f>
        <v>15</v>
      </c>
    </row>
    <row r="103" spans="1:7" x14ac:dyDescent="0.3">
      <c r="A103" s="530" t="s">
        <v>251</v>
      </c>
      <c r="B103" s="531"/>
      <c r="C103" s="532"/>
      <c r="D103" s="21">
        <f>D102/(COUNT(B88:C101)*2)</f>
        <v>0.5357142857142857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515</v>
      </c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0" t="s">
        <v>34</v>
      </c>
      <c r="B118" s="531"/>
      <c r="C118" s="532"/>
      <c r="D118" s="97">
        <f>SUM(B107:C117)</f>
        <v>22</v>
      </c>
      <c r="E118" s="3"/>
      <c r="F118" s="3"/>
      <c r="G118" s="93"/>
    </row>
    <row r="119" spans="1:7" s="10" customFormat="1" x14ac:dyDescent="0.3">
      <c r="A119" s="530" t="s">
        <v>251</v>
      </c>
      <c r="B119" s="531"/>
      <c r="C119" s="532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ht="82.5" x14ac:dyDescent="0.3">
      <c r="A123" s="30" t="s">
        <v>228</v>
      </c>
      <c r="B123" s="79">
        <v>0</v>
      </c>
      <c r="C123" s="62"/>
      <c r="D123" s="90" t="s">
        <v>527</v>
      </c>
      <c r="E123" s="63" t="s">
        <v>532</v>
      </c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34.5" x14ac:dyDescent="0.4">
      <c r="A125" s="8" t="s">
        <v>206</v>
      </c>
      <c r="B125" s="79">
        <v>1</v>
      </c>
      <c r="C125" s="69"/>
      <c r="D125" s="63" t="s">
        <v>529</v>
      </c>
      <c r="E125" s="63"/>
      <c r="F125" s="62"/>
    </row>
    <row r="126" spans="1:7" ht="19.5" x14ac:dyDescent="0.4">
      <c r="A126" s="7" t="s">
        <v>248</v>
      </c>
      <c r="B126" s="79">
        <v>1</v>
      </c>
      <c r="C126" s="69"/>
      <c r="D126" s="75" t="s">
        <v>528</v>
      </c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424" t="s">
        <v>530</v>
      </c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 t="s">
        <v>531</v>
      </c>
      <c r="E132" s="70"/>
      <c r="F132" s="62"/>
    </row>
    <row r="133" spans="1:7" x14ac:dyDescent="0.3">
      <c r="A133" s="530" t="s">
        <v>34</v>
      </c>
      <c r="B133" s="531"/>
      <c r="C133" s="532"/>
      <c r="D133" s="97">
        <f>SUM(B122:C132)</f>
        <v>18</v>
      </c>
    </row>
    <row r="134" spans="1:7" x14ac:dyDescent="0.3">
      <c r="A134" s="530" t="s">
        <v>251</v>
      </c>
      <c r="B134" s="531"/>
      <c r="C134" s="532"/>
      <c r="D134" s="20">
        <f>D133/(COUNT(B122:C132)*2)</f>
        <v>0.81818181818181823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32.25" x14ac:dyDescent="0.4">
      <c r="A137" s="11" t="s">
        <v>258</v>
      </c>
      <c r="B137" s="78">
        <v>1</v>
      </c>
      <c r="C137" s="69"/>
      <c r="D137" s="71" t="s">
        <v>498</v>
      </c>
      <c r="E137" s="265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62"/>
    </row>
    <row r="139" spans="1:7" x14ac:dyDescent="0.3">
      <c r="A139" s="9" t="s">
        <v>233</v>
      </c>
      <c r="B139" s="78">
        <v>2</v>
      </c>
      <c r="C139" s="63"/>
      <c r="D139" s="82"/>
      <c r="E139" s="265"/>
      <c r="F139" s="62"/>
    </row>
    <row r="140" spans="1:7" x14ac:dyDescent="0.3">
      <c r="A140" s="38" t="s">
        <v>234</v>
      </c>
      <c r="B140" s="78">
        <v>2</v>
      </c>
      <c r="C140" s="63"/>
      <c r="D140" s="95"/>
      <c r="E140" s="265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66"/>
      <c r="E142" s="265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62"/>
    </row>
    <row r="144" spans="1:7" ht="33.75" x14ac:dyDescent="0.35">
      <c r="A144" s="28" t="s">
        <v>198</v>
      </c>
      <c r="B144" s="78">
        <v>2</v>
      </c>
      <c r="C144" s="88" t="str">
        <f>IF(B144=0, -5, "0")</f>
        <v>0</v>
      </c>
      <c r="D144" s="424" t="s">
        <v>536</v>
      </c>
      <c r="E144" s="265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67"/>
      <c r="E145" s="265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62"/>
    </row>
    <row r="147" spans="1:7" ht="33" x14ac:dyDescent="0.3">
      <c r="A147" s="36" t="s">
        <v>175</v>
      </c>
      <c r="B147" s="78">
        <v>1</v>
      </c>
      <c r="C147" s="63"/>
      <c r="D147" s="63" t="s">
        <v>535</v>
      </c>
      <c r="E147" s="63"/>
      <c r="F147" s="62"/>
    </row>
    <row r="148" spans="1:7" x14ac:dyDescent="0.3">
      <c r="A148" s="7" t="s">
        <v>261</v>
      </c>
      <c r="B148" s="78">
        <v>2</v>
      </c>
      <c r="C148" s="63"/>
      <c r="D148" s="95"/>
      <c r="E148" s="265"/>
      <c r="F148" s="62"/>
    </row>
    <row r="149" spans="1:7" x14ac:dyDescent="0.3">
      <c r="A149" s="530" t="s">
        <v>34</v>
      </c>
      <c r="B149" s="531"/>
      <c r="C149" s="532"/>
      <c r="D149" s="97">
        <f>SUM(B137:C148)</f>
        <v>22</v>
      </c>
    </row>
    <row r="150" spans="1:7" x14ac:dyDescent="0.3">
      <c r="A150" s="530" t="s">
        <v>251</v>
      </c>
      <c r="B150" s="531"/>
      <c r="C150" s="532"/>
      <c r="D150" s="21">
        <f>D149/(COUNT(B137:C148)*2)</f>
        <v>0.91666666666666663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33.75" x14ac:dyDescent="0.35">
      <c r="A155" s="28" t="s">
        <v>262</v>
      </c>
      <c r="B155" s="265">
        <v>1</v>
      </c>
      <c r="C155" s="88" t="str">
        <f>IF(B155=0, -5, "0")</f>
        <v>0</v>
      </c>
      <c r="D155" s="63" t="s">
        <v>519</v>
      </c>
      <c r="E155" s="62"/>
      <c r="F155" s="62"/>
    </row>
    <row r="156" spans="1:7" ht="33.75" x14ac:dyDescent="0.35">
      <c r="A156" s="28" t="s">
        <v>263</v>
      </c>
      <c r="B156" s="265">
        <v>1</v>
      </c>
      <c r="C156" s="88" t="str">
        <f>IF(B156=0, -5, "0")</f>
        <v>0</v>
      </c>
      <c r="D156" s="63" t="s">
        <v>520</v>
      </c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63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0" t="s">
        <v>34</v>
      </c>
      <c r="B161" s="539"/>
      <c r="C161" s="540"/>
      <c r="D161" s="99">
        <f>SUM(B153:C160)</f>
        <v>14</v>
      </c>
    </row>
    <row r="162" spans="1:7" x14ac:dyDescent="0.3">
      <c r="A162" s="530" t="s">
        <v>251</v>
      </c>
      <c r="B162" s="531"/>
      <c r="C162" s="532"/>
      <c r="D162" s="21">
        <f>D161/(COUNT(B153:C160)*2)</f>
        <v>0.875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50.25" x14ac:dyDescent="0.35">
      <c r="A165" s="28" t="s">
        <v>242</v>
      </c>
      <c r="B165" s="62">
        <v>0</v>
      </c>
      <c r="C165" s="88">
        <f>IF(B165=0, -5, "0")</f>
        <v>-5</v>
      </c>
      <c r="D165" s="63" t="s">
        <v>549</v>
      </c>
      <c r="E165" s="63" t="s">
        <v>550</v>
      </c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0" t="s">
        <v>34</v>
      </c>
      <c r="B169" s="531"/>
      <c r="C169" s="532"/>
      <c r="D169" s="97">
        <f>SUM(B165:C168)</f>
        <v>1</v>
      </c>
    </row>
    <row r="170" spans="1:7" x14ac:dyDescent="0.3">
      <c r="A170" s="530" t="s">
        <v>251</v>
      </c>
      <c r="B170" s="531"/>
      <c r="C170" s="532"/>
      <c r="D170" s="21">
        <f>D169/(COUNT(B165:C168)*2)</f>
        <v>0.1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3" t="s">
        <v>15</v>
      </c>
      <c r="B172" s="534"/>
      <c r="C172" s="534"/>
      <c r="D172" s="534"/>
      <c r="E172" s="534"/>
      <c r="F172" s="534"/>
    </row>
    <row r="173" spans="1:7" ht="33" x14ac:dyDescent="0.3">
      <c r="A173" s="8" t="s">
        <v>152</v>
      </c>
      <c r="B173" s="62">
        <v>1</v>
      </c>
      <c r="C173" s="62"/>
      <c r="D173" s="63" t="s">
        <v>551</v>
      </c>
      <c r="E173" s="62"/>
      <c r="F173" s="62"/>
    </row>
    <row r="174" spans="1:7" ht="49.5" x14ac:dyDescent="0.3">
      <c r="A174" s="7" t="s">
        <v>74</v>
      </c>
      <c r="B174" s="265">
        <v>1</v>
      </c>
      <c r="C174" s="62"/>
      <c r="D174" s="63" t="s">
        <v>552</v>
      </c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0" t="s">
        <v>34</v>
      </c>
      <c r="B177" s="531"/>
      <c r="C177" s="532"/>
      <c r="D177" s="97">
        <f>SUM(B173:C176)</f>
        <v>6</v>
      </c>
    </row>
    <row r="178" spans="1:7" x14ac:dyDescent="0.3">
      <c r="A178" s="530" t="s">
        <v>251</v>
      </c>
      <c r="B178" s="531"/>
      <c r="C178" s="532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ht="33" x14ac:dyDescent="0.3">
      <c r="A182" s="38" t="s">
        <v>181</v>
      </c>
      <c r="B182" s="265">
        <v>1</v>
      </c>
      <c r="C182" s="62"/>
      <c r="D182" s="63" t="s">
        <v>516</v>
      </c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ht="82.5" x14ac:dyDescent="0.3">
      <c r="A185" s="7" t="s">
        <v>265</v>
      </c>
      <c r="B185" s="265">
        <v>1</v>
      </c>
      <c r="C185" s="62"/>
      <c r="D185" s="63" t="s">
        <v>526</v>
      </c>
      <c r="E185" s="62"/>
      <c r="F185" s="62"/>
    </row>
    <row r="186" spans="1:7" x14ac:dyDescent="0.3">
      <c r="A186" s="530" t="s">
        <v>34</v>
      </c>
      <c r="B186" s="531"/>
      <c r="C186" s="532"/>
      <c r="D186" s="97">
        <f>SUM(B181:C185)</f>
        <v>8</v>
      </c>
    </row>
    <row r="187" spans="1:7" x14ac:dyDescent="0.3">
      <c r="A187" s="530" t="s">
        <v>251</v>
      </c>
      <c r="B187" s="531"/>
      <c r="C187" s="532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62">
        <v>2</v>
      </c>
      <c r="C190" s="62"/>
      <c r="D190" s="265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49.5" x14ac:dyDescent="0.3">
      <c r="A192" s="8" t="s">
        <v>267</v>
      </c>
      <c r="B192" s="265">
        <v>1</v>
      </c>
      <c r="C192" s="62"/>
      <c r="D192" s="63" t="s">
        <v>497</v>
      </c>
      <c r="E192" s="62"/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30" t="s">
        <v>34</v>
      </c>
      <c r="B194" s="531"/>
      <c r="C194" s="532"/>
      <c r="D194" s="40">
        <f>SUM(B190:C193)</f>
        <v>7</v>
      </c>
    </row>
    <row r="195" spans="1:6" x14ac:dyDescent="0.3">
      <c r="A195" s="530" t="s">
        <v>251</v>
      </c>
      <c r="B195" s="531"/>
      <c r="C195" s="532"/>
      <c r="D195" s="21">
        <f>D194/(COUNT(B190:C193)*2)</f>
        <v>0.875</v>
      </c>
    </row>
    <row r="197" spans="1:6" ht="18" x14ac:dyDescent="0.35">
      <c r="A197" s="43" t="s">
        <v>422</v>
      </c>
      <c r="B197" s="42"/>
      <c r="C197" s="42"/>
      <c r="D197" s="104">
        <v>0.28999999999999998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202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0.83471074380165289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2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4"/>
      <c r="E1" s="514"/>
      <c r="F1" s="514"/>
      <c r="G1" s="514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5" t="s">
        <v>151</v>
      </c>
      <c r="B7" s="515"/>
      <c r="C7" s="515"/>
      <c r="D7" s="515"/>
      <c r="E7" s="515"/>
      <c r="F7" s="515"/>
      <c r="G7" s="111"/>
    </row>
    <row r="8" spans="1:7" ht="22.5" x14ac:dyDescent="0.45">
      <c r="A8" s="516" t="str">
        <f>'Page de garde'!D18</f>
        <v>MANAR CITY</v>
      </c>
      <c r="B8" s="516"/>
      <c r="C8" s="516"/>
      <c r="D8" s="516"/>
      <c r="E8" s="516"/>
      <c r="F8" s="516"/>
      <c r="G8" s="111"/>
    </row>
    <row r="9" spans="1:7" ht="22.5" x14ac:dyDescent="0.45">
      <c r="A9" s="112" t="s">
        <v>39</v>
      </c>
      <c r="B9" s="517"/>
      <c r="C9" s="517"/>
      <c r="D9" s="517"/>
      <c r="E9" s="517"/>
      <c r="F9" s="517"/>
      <c r="G9" s="111"/>
    </row>
    <row r="10" spans="1:7" ht="22.5" x14ac:dyDescent="0.45">
      <c r="A10" s="113" t="s">
        <v>41</v>
      </c>
      <c r="B10" s="518"/>
      <c r="C10" s="518"/>
      <c r="D10" s="518"/>
      <c r="E10" s="518"/>
      <c r="F10" s="518"/>
      <c r="G10" s="111"/>
    </row>
    <row r="11" spans="1:7" ht="22.5" x14ac:dyDescent="0.45">
      <c r="A11" s="112" t="s">
        <v>40</v>
      </c>
      <c r="B11" s="513"/>
      <c r="C11" s="513"/>
      <c r="D11" s="513"/>
      <c r="E11" s="513"/>
      <c r="F11" s="513"/>
      <c r="G11" s="111"/>
    </row>
    <row r="12" spans="1:7" ht="22.5" x14ac:dyDescent="0.45">
      <c r="A12" s="112" t="s">
        <v>200</v>
      </c>
      <c r="B12" s="519">
        <f>D730</f>
        <v>-0.5</v>
      </c>
      <c r="C12" s="519"/>
      <c r="D12" s="519"/>
      <c r="E12" s="519"/>
      <c r="F12" s="519"/>
      <c r="G12" s="111"/>
    </row>
    <row r="13" spans="1:7" ht="22.5" x14ac:dyDescent="0.45">
      <c r="A13" s="110"/>
      <c r="B13" s="108"/>
      <c r="C13" s="108"/>
      <c r="D13" s="514"/>
      <c r="E13" s="514"/>
      <c r="F13" s="514"/>
      <c r="G13" s="51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9" t="s">
        <v>28</v>
      </c>
      <c r="B17" s="450" t="s">
        <v>29</v>
      </c>
      <c r="C17" s="450"/>
      <c r="D17" s="450" t="s">
        <v>42</v>
      </c>
      <c r="E17" s="451" t="s">
        <v>266</v>
      </c>
      <c r="F17" s="451" t="s">
        <v>300</v>
      </c>
      <c r="G17" s="114"/>
    </row>
    <row r="18" spans="1:8" ht="16.5" customHeight="1" x14ac:dyDescent="0.4">
      <c r="A18" s="449"/>
      <c r="B18" s="118" t="s">
        <v>32</v>
      </c>
      <c r="C18" s="118" t="s">
        <v>31</v>
      </c>
      <c r="D18" s="450"/>
      <c r="E18" s="451"/>
      <c r="F18" s="45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5" t="s">
        <v>16</v>
      </c>
      <c r="B29" s="556"/>
      <c r="C29" s="556"/>
      <c r="D29" s="556"/>
      <c r="E29" s="556"/>
      <c r="F29" s="55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5" t="s">
        <v>311</v>
      </c>
      <c r="B38" s="556"/>
      <c r="C38" s="556"/>
      <c r="D38" s="556"/>
      <c r="E38" s="556"/>
      <c r="F38" s="55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9" t="s">
        <v>28</v>
      </c>
      <c r="B52" s="450" t="s">
        <v>29</v>
      </c>
      <c r="C52" s="450"/>
      <c r="D52" s="450" t="s">
        <v>42</v>
      </c>
      <c r="E52" s="451" t="s">
        <v>266</v>
      </c>
      <c r="F52" s="451" t="s">
        <v>302</v>
      </c>
      <c r="G52" s="129"/>
    </row>
    <row r="53" spans="1:7" ht="21" x14ac:dyDescent="0.4">
      <c r="A53" s="449"/>
      <c r="B53" s="118" t="s">
        <v>32</v>
      </c>
      <c r="C53" s="118" t="s">
        <v>31</v>
      </c>
      <c r="D53" s="450"/>
      <c r="E53" s="451"/>
      <c r="F53" s="45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524" t="s">
        <v>351</v>
      </c>
      <c r="B65" s="524"/>
      <c r="C65" s="524"/>
      <c r="D65" s="524"/>
      <c r="E65" s="524"/>
      <c r="F65" s="52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>
        <v>0</v>
      </c>
      <c r="C77" s="142">
        <f>IF(B77=0, -2, "0")</f>
        <v>-2</v>
      </c>
      <c r="D77" s="179"/>
      <c r="E77" s="124"/>
      <c r="F77" s="322"/>
      <c r="G77" s="114"/>
    </row>
    <row r="78" spans="1:7" ht="21" x14ac:dyDescent="0.4">
      <c r="A78" s="290" t="s">
        <v>63</v>
      </c>
      <c r="B78" s="122">
        <v>0</v>
      </c>
      <c r="C78" s="142">
        <f>IF(B78=0, -2, "0")</f>
        <v>-2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>
        <v>0</v>
      </c>
      <c r="C79" s="142">
        <f>IF(B79=0, -2, "0")</f>
        <v>-2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4"/>
      <c r="B83" s="444"/>
      <c r="C83" s="444"/>
      <c r="D83" s="444"/>
      <c r="E83" s="444"/>
      <c r="F83" s="444"/>
      <c r="G83" s="444"/>
    </row>
    <row r="84" spans="1:7" ht="45" customHeight="1" x14ac:dyDescent="0.45">
      <c r="A84" s="525" t="s">
        <v>352</v>
      </c>
      <c r="B84" s="525"/>
      <c r="C84" s="525"/>
      <c r="D84" s="525"/>
      <c r="E84" s="525"/>
      <c r="F84" s="52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0"/>
      <c r="B103" s="438"/>
      <c r="C103" s="438"/>
      <c r="D103" s="438"/>
      <c r="E103" s="438"/>
      <c r="F103" s="445"/>
      <c r="G103" s="173"/>
    </row>
    <row r="104" spans="1:7" s="80" customFormat="1" ht="46.5" customHeight="1" x14ac:dyDescent="0.4">
      <c r="A104" s="524" t="s">
        <v>353</v>
      </c>
      <c r="B104" s="524"/>
      <c r="C104" s="524"/>
      <c r="D104" s="524"/>
      <c r="E104" s="524"/>
      <c r="F104" s="52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6"/>
      <c r="B111" s="447"/>
      <c r="C111" s="447"/>
      <c r="D111" s="447"/>
      <c r="E111" s="447"/>
      <c r="F111" s="448"/>
      <c r="G111" s="129"/>
    </row>
    <row r="112" spans="1:7" s="80" customFormat="1" ht="39.75" customHeight="1" x14ac:dyDescent="0.4">
      <c r="A112" s="524" t="s">
        <v>390</v>
      </c>
      <c r="B112" s="524"/>
      <c r="C112" s="524"/>
      <c r="D112" s="524"/>
      <c r="E112" s="524"/>
      <c r="F112" s="52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8"/>
      <c r="B120" s="438"/>
      <c r="C120" s="438"/>
      <c r="D120" s="438"/>
      <c r="E120" s="438"/>
      <c r="F120" s="438"/>
      <c r="G120" s="173"/>
    </row>
    <row r="121" spans="1:7" ht="22.5" x14ac:dyDescent="0.4">
      <c r="A121" s="524" t="s">
        <v>311</v>
      </c>
      <c r="B121" s="524"/>
      <c r="C121" s="524"/>
      <c r="D121" s="524"/>
      <c r="E121" s="524"/>
      <c r="F121" s="52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-12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439"/>
      <c r="B132" s="439"/>
      <c r="C132" s="439"/>
      <c r="D132" s="439"/>
      <c r="E132" s="439"/>
      <c r="F132" s="439"/>
      <c r="G132" s="114"/>
    </row>
    <row r="133" spans="1:16384" ht="22.5" customHeight="1" x14ac:dyDescent="0.4">
      <c r="A133" s="526" t="s">
        <v>424</v>
      </c>
      <c r="B133" s="526"/>
      <c r="C133" s="526"/>
      <c r="D133" s="526"/>
      <c r="E133" s="526"/>
      <c r="F133" s="526"/>
      <c r="G133" s="114"/>
    </row>
    <row r="134" spans="1:16384" ht="22.5" customHeight="1" x14ac:dyDescent="0.4">
      <c r="A134" s="527"/>
      <c r="B134" s="527"/>
      <c r="C134" s="527"/>
      <c r="D134" s="527"/>
      <c r="E134" s="527"/>
      <c r="F134" s="527"/>
      <c r="G134" s="114"/>
    </row>
    <row r="135" spans="1:16384" s="326" customFormat="1" ht="22.5" customHeight="1" x14ac:dyDescent="0.25">
      <c r="A135" s="449" t="s">
        <v>28</v>
      </c>
      <c r="B135" s="450" t="s">
        <v>29</v>
      </c>
      <c r="C135" s="450"/>
      <c r="D135" s="450" t="s">
        <v>42</v>
      </c>
      <c r="E135" s="451" t="s">
        <v>266</v>
      </c>
      <c r="F135" s="451" t="s">
        <v>302</v>
      </c>
    </row>
    <row r="136" spans="1:16384" s="326" customFormat="1" ht="22.5" customHeight="1" x14ac:dyDescent="0.25">
      <c r="A136" s="449"/>
      <c r="B136" s="118" t="s">
        <v>32</v>
      </c>
      <c r="C136" s="118" t="s">
        <v>31</v>
      </c>
      <c r="D136" s="450"/>
      <c r="E136" s="451"/>
      <c r="F136" s="45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8" t="s">
        <v>461</v>
      </c>
      <c r="B139" s="528"/>
      <c r="C139" s="528"/>
      <c r="D139" s="528"/>
      <c r="E139" s="528"/>
      <c r="F139" s="52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7" t="s">
        <v>350</v>
      </c>
      <c r="B147" s="477"/>
      <c r="C147" s="477"/>
      <c r="D147" s="477"/>
      <c r="E147" s="477"/>
      <c r="F147" s="477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0"/>
      <c r="B165" s="438"/>
      <c r="C165" s="438"/>
      <c r="D165" s="438"/>
      <c r="E165" s="438"/>
      <c r="F165" s="438"/>
      <c r="G165" s="114"/>
    </row>
    <row r="166" spans="1:7" ht="32.25" customHeight="1" x14ac:dyDescent="0.4">
      <c r="A166" s="528" t="s">
        <v>462</v>
      </c>
      <c r="B166" s="528"/>
      <c r="C166" s="528"/>
      <c r="D166" s="528"/>
      <c r="E166" s="528"/>
      <c r="F166" s="528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1"/>
      <c r="B176" s="442"/>
      <c r="C176" s="442"/>
      <c r="D176" s="442"/>
      <c r="E176" s="442"/>
      <c r="F176" s="442"/>
      <c r="G176" s="114"/>
    </row>
    <row r="177" spans="1:7" ht="32.25" customHeight="1" x14ac:dyDescent="0.4">
      <c r="A177" s="528" t="s">
        <v>311</v>
      </c>
      <c r="B177" s="528"/>
      <c r="C177" s="528"/>
      <c r="D177" s="528"/>
      <c r="E177" s="528"/>
      <c r="F177" s="52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8"/>
      <c r="C186" s="479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3"/>
      <c r="B188" s="443"/>
      <c r="C188" s="443"/>
      <c r="D188" s="443"/>
      <c r="E188" s="443"/>
      <c r="F188" s="44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9" t="s">
        <v>28</v>
      </c>
      <c r="B191" s="450" t="s">
        <v>29</v>
      </c>
      <c r="C191" s="450"/>
      <c r="D191" s="450" t="s">
        <v>42</v>
      </c>
      <c r="E191" s="451" t="s">
        <v>266</v>
      </c>
      <c r="F191" s="451" t="s">
        <v>302</v>
      </c>
      <c r="G191" s="114"/>
    </row>
    <row r="192" spans="1:7" ht="21" x14ac:dyDescent="0.4">
      <c r="A192" s="449"/>
      <c r="B192" s="118" t="s">
        <v>32</v>
      </c>
      <c r="C192" s="118" t="s">
        <v>31</v>
      </c>
      <c r="D192" s="450"/>
      <c r="E192" s="451"/>
      <c r="F192" s="45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3" t="s">
        <v>34</v>
      </c>
      <c r="B203" s="464"/>
      <c r="C203" s="465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3" t="s">
        <v>34</v>
      </c>
      <c r="B227" s="464"/>
      <c r="C227" s="465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0" t="s">
        <v>311</v>
      </c>
      <c r="B236" s="521"/>
      <c r="C236" s="521"/>
      <c r="D236" s="52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63" t="s">
        <v>34</v>
      </c>
      <c r="B245" s="464"/>
      <c r="C245" s="465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9" t="s">
        <v>28</v>
      </c>
      <c r="B253" s="450" t="s">
        <v>29</v>
      </c>
      <c r="C253" s="450"/>
      <c r="D253" s="450" t="s">
        <v>42</v>
      </c>
      <c r="E253" s="451" t="s">
        <v>266</v>
      </c>
      <c r="F253" s="451" t="s">
        <v>302</v>
      </c>
      <c r="G253" s="129"/>
    </row>
    <row r="254" spans="1:7" ht="21" x14ac:dyDescent="0.4">
      <c r="A254" s="449"/>
      <c r="B254" s="118" t="s">
        <v>32</v>
      </c>
      <c r="C254" s="118" t="s">
        <v>31</v>
      </c>
      <c r="D254" s="450"/>
      <c r="E254" s="451"/>
      <c r="F254" s="45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3" t="s">
        <v>34</v>
      </c>
      <c r="B265" s="464"/>
      <c r="C265" s="465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1"/>
      <c r="B290" s="471"/>
      <c r="C290" s="471"/>
      <c r="D290" s="471"/>
      <c r="E290" s="471"/>
      <c r="F290" s="471"/>
      <c r="G290" s="129"/>
    </row>
    <row r="291" spans="1:7" s="80" customFormat="1" ht="31.5" customHeight="1" x14ac:dyDescent="0.4">
      <c r="A291" s="523" t="s">
        <v>311</v>
      </c>
      <c r="B291" s="523"/>
      <c r="C291" s="523"/>
      <c r="D291" s="523"/>
      <c r="E291" s="523"/>
      <c r="F291" s="52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9" t="s">
        <v>28</v>
      </c>
      <c r="B308" s="450" t="s">
        <v>29</v>
      </c>
      <c r="C308" s="450"/>
      <c r="D308" s="450" t="s">
        <v>42</v>
      </c>
      <c r="E308" s="451" t="s">
        <v>266</v>
      </c>
      <c r="F308" s="451" t="s">
        <v>302</v>
      </c>
      <c r="G308" s="129"/>
    </row>
    <row r="309" spans="1:7" ht="21" x14ac:dyDescent="0.4">
      <c r="A309" s="449"/>
      <c r="B309" s="118" t="s">
        <v>32</v>
      </c>
      <c r="C309" s="118" t="s">
        <v>31</v>
      </c>
      <c r="D309" s="450"/>
      <c r="E309" s="451"/>
      <c r="F309" s="45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2"/>
      <c r="B357" s="462"/>
      <c r="C357" s="462"/>
      <c r="D357" s="462"/>
      <c r="E357" s="462"/>
      <c r="F357" s="462"/>
      <c r="G357" s="462"/>
    </row>
    <row r="358" spans="1:7" ht="32.25" customHeight="1" x14ac:dyDescent="0.4">
      <c r="A358" s="507" t="s">
        <v>311</v>
      </c>
      <c r="B358" s="507"/>
      <c r="C358" s="507"/>
      <c r="D358" s="507"/>
      <c r="E358" s="507"/>
      <c r="F358" s="507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9" t="s">
        <v>28</v>
      </c>
      <c r="B375" s="450" t="s">
        <v>29</v>
      </c>
      <c r="C375" s="450"/>
      <c r="D375" s="450" t="s">
        <v>42</v>
      </c>
      <c r="E375" s="451" t="s">
        <v>266</v>
      </c>
      <c r="F375" s="451" t="s">
        <v>302</v>
      </c>
      <c r="G375" s="173"/>
    </row>
    <row r="376" spans="1:7" s="260" customFormat="1" ht="21" x14ac:dyDescent="0.4">
      <c r="A376" s="449"/>
      <c r="B376" s="118" t="s">
        <v>32</v>
      </c>
      <c r="C376" s="118" t="s">
        <v>31</v>
      </c>
      <c r="D376" s="450"/>
      <c r="E376" s="451"/>
      <c r="F376" s="45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5"/>
      <c r="B415" s="444"/>
      <c r="C415" s="444"/>
      <c r="D415" s="444"/>
      <c r="E415" s="444"/>
      <c r="F415" s="444"/>
      <c r="G415" s="444"/>
    </row>
    <row r="416" spans="1:7" s="260" customFormat="1" ht="24.75" x14ac:dyDescent="0.4">
      <c r="A416" s="510" t="s">
        <v>320</v>
      </c>
      <c r="B416" s="510"/>
      <c r="C416" s="510"/>
      <c r="D416" s="510"/>
      <c r="E416" s="510"/>
      <c r="F416" s="51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9" t="s">
        <v>28</v>
      </c>
      <c r="B433" s="450" t="s">
        <v>29</v>
      </c>
      <c r="C433" s="450"/>
      <c r="D433" s="450" t="s">
        <v>42</v>
      </c>
      <c r="E433" s="451" t="s">
        <v>266</v>
      </c>
      <c r="F433" s="451" t="s">
        <v>302</v>
      </c>
      <c r="G433" s="129"/>
    </row>
    <row r="434" spans="1:7" ht="21" x14ac:dyDescent="0.4">
      <c r="A434" s="449"/>
      <c r="B434" s="118" t="s">
        <v>32</v>
      </c>
      <c r="C434" s="118" t="s">
        <v>31</v>
      </c>
      <c r="D434" s="450"/>
      <c r="E434" s="451"/>
      <c r="F434" s="45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0" t="s">
        <v>311</v>
      </c>
      <c r="B464" s="510"/>
      <c r="C464" s="510"/>
      <c r="D464" s="510"/>
      <c r="E464" s="510"/>
      <c r="F464" s="51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1" t="s">
        <v>425</v>
      </c>
      <c r="B478" s="511"/>
      <c r="C478" s="511"/>
      <c r="D478" s="511"/>
      <c r="E478" s="511"/>
      <c r="F478" s="511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1" t="s">
        <v>28</v>
      </c>
      <c r="B480" s="482" t="s">
        <v>29</v>
      </c>
      <c r="C480" s="482"/>
      <c r="D480" s="482" t="s">
        <v>42</v>
      </c>
      <c r="E480" s="483" t="s">
        <v>266</v>
      </c>
      <c r="F480" s="483" t="s">
        <v>302</v>
      </c>
      <c r="G480" s="114"/>
    </row>
    <row r="481" spans="1:7" ht="21" x14ac:dyDescent="0.4">
      <c r="A481" s="481"/>
      <c r="B481" s="320" t="s">
        <v>32</v>
      </c>
      <c r="C481" s="320" t="s">
        <v>31</v>
      </c>
      <c r="D481" s="482"/>
      <c r="E481" s="483"/>
      <c r="F481" s="48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2" t="s">
        <v>52</v>
      </c>
      <c r="B483" s="472"/>
      <c r="C483" s="472"/>
      <c r="D483" s="472"/>
      <c r="E483" s="472"/>
      <c r="F483" s="472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9" t="s">
        <v>463</v>
      </c>
      <c r="B491" s="470"/>
      <c r="C491" s="470"/>
      <c r="D491" s="470"/>
      <c r="E491" s="470"/>
      <c r="F491" s="470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4" t="s">
        <v>23</v>
      </c>
      <c r="B505" s="485"/>
      <c r="C505" s="485"/>
      <c r="D505" s="485"/>
      <c r="E505" s="485"/>
      <c r="F505" s="486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4"/>
      <c r="B517" s="494"/>
      <c r="C517" s="494"/>
      <c r="D517" s="494"/>
      <c r="E517" s="494"/>
      <c r="F517" s="494"/>
      <c r="G517" s="494"/>
    </row>
    <row r="518" spans="1:7" ht="26.25" customHeight="1" x14ac:dyDescent="0.5">
      <c r="A518" s="369" t="s">
        <v>311</v>
      </c>
      <c r="B518" s="506"/>
      <c r="C518" s="506"/>
      <c r="D518" s="506"/>
      <c r="E518" s="506"/>
      <c r="F518" s="506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2" t="s">
        <v>97</v>
      </c>
      <c r="B530" s="512"/>
      <c r="C530" s="512"/>
      <c r="D530" s="512"/>
      <c r="E530" s="512"/>
      <c r="F530" s="512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7" t="s">
        <v>28</v>
      </c>
      <c r="B532" s="489" t="s">
        <v>29</v>
      </c>
      <c r="C532" s="490"/>
      <c r="D532" s="450" t="s">
        <v>42</v>
      </c>
      <c r="E532" s="451" t="s">
        <v>266</v>
      </c>
      <c r="F532" s="451" t="s">
        <v>302</v>
      </c>
      <c r="G532" s="114"/>
    </row>
    <row r="533" spans="1:7" ht="21" x14ac:dyDescent="0.4">
      <c r="A533" s="488"/>
      <c r="B533" s="315" t="s">
        <v>32</v>
      </c>
      <c r="C533" s="316" t="s">
        <v>31</v>
      </c>
      <c r="D533" s="450"/>
      <c r="E533" s="451"/>
      <c r="F533" s="45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8"/>
      <c r="D535" s="508"/>
      <c r="E535" s="508"/>
      <c r="F535" s="50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3" t="s">
        <v>34</v>
      </c>
      <c r="B542" s="464"/>
      <c r="C542" s="465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3" t="s">
        <v>33</v>
      </c>
      <c r="B543" s="464"/>
      <c r="C543" s="465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9"/>
      <c r="B556" s="462"/>
      <c r="C556" s="462"/>
      <c r="D556" s="462"/>
      <c r="E556" s="462"/>
      <c r="F556" s="462"/>
      <c r="G556" s="462"/>
    </row>
    <row r="557" spans="1:7" ht="35.25" customHeight="1" x14ac:dyDescent="0.4">
      <c r="A557" s="371" t="s">
        <v>311</v>
      </c>
      <c r="B557" s="337"/>
      <c r="C557" s="460"/>
      <c r="D557" s="460"/>
      <c r="E557" s="460"/>
      <c r="F557" s="46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55" t="s">
        <v>34</v>
      </c>
      <c r="B566" s="455"/>
      <c r="C566" s="456"/>
      <c r="D566" s="378">
        <f>SUM(B558:C565,B546:C555)</f>
        <v>0</v>
      </c>
      <c r="E566" s="108"/>
      <c r="F566" s="114"/>
      <c r="G566" s="114"/>
    </row>
    <row r="567" spans="1:7" ht="21" x14ac:dyDescent="0.4">
      <c r="A567" s="455" t="s">
        <v>33</v>
      </c>
      <c r="B567" s="455"/>
      <c r="C567" s="45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68" t="s">
        <v>19</v>
      </c>
      <c r="B573" s="468"/>
      <c r="C573" s="468"/>
      <c r="D573" s="468"/>
      <c r="E573" s="468"/>
      <c r="F573" s="46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1" t="s">
        <v>28</v>
      </c>
      <c r="B575" s="482" t="s">
        <v>29</v>
      </c>
      <c r="C575" s="482"/>
      <c r="D575" s="482" t="s">
        <v>42</v>
      </c>
      <c r="E575" s="483" t="s">
        <v>266</v>
      </c>
      <c r="F575" s="483" t="s">
        <v>302</v>
      </c>
      <c r="G575" s="114"/>
    </row>
    <row r="576" spans="1:7" ht="21" x14ac:dyDescent="0.4">
      <c r="A576" s="481"/>
      <c r="B576" s="320" t="s">
        <v>32</v>
      </c>
      <c r="C576" s="320" t="s">
        <v>31</v>
      </c>
      <c r="D576" s="482"/>
      <c r="E576" s="483"/>
      <c r="F576" s="48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5" t="s">
        <v>34</v>
      </c>
      <c r="B588" s="455"/>
      <c r="C588" s="456"/>
      <c r="D588" s="378">
        <f>SUM(B579:C587)</f>
        <v>0</v>
      </c>
      <c r="E588" s="108"/>
      <c r="F588" s="114"/>
      <c r="G588" s="114"/>
    </row>
    <row r="589" spans="1:7" ht="21" x14ac:dyDescent="0.4">
      <c r="A589" s="455" t="s">
        <v>33</v>
      </c>
      <c r="B589" s="455"/>
      <c r="C589" s="45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55" t="s">
        <v>34</v>
      </c>
      <c r="B606" s="455"/>
      <c r="C606" s="456"/>
      <c r="D606" s="378">
        <f>SUM(B592:C605)</f>
        <v>0</v>
      </c>
      <c r="E606" s="108"/>
      <c r="F606" s="114"/>
      <c r="G606" s="114"/>
    </row>
    <row r="607" spans="1:7" ht="21" x14ac:dyDescent="0.4">
      <c r="A607" s="455" t="s">
        <v>33</v>
      </c>
      <c r="B607" s="455"/>
      <c r="C607" s="45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7" t="s">
        <v>170</v>
      </c>
      <c r="B610" s="458"/>
      <c r="C610" s="45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8" t="s">
        <v>8</v>
      </c>
      <c r="B612" s="468"/>
      <c r="C612" s="468"/>
      <c r="D612" s="468"/>
      <c r="E612" s="468"/>
      <c r="F612" s="46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9" t="s">
        <v>28</v>
      </c>
      <c r="B614" s="450" t="s">
        <v>29</v>
      </c>
      <c r="C614" s="450"/>
      <c r="D614" s="450" t="s">
        <v>42</v>
      </c>
      <c r="E614" s="451" t="s">
        <v>266</v>
      </c>
      <c r="F614" s="451" t="s">
        <v>302</v>
      </c>
      <c r="G614" s="114"/>
    </row>
    <row r="615" spans="1:7" ht="18.75" customHeight="1" x14ac:dyDescent="0.4">
      <c r="A615" s="449"/>
      <c r="B615" s="118" t="s">
        <v>32</v>
      </c>
      <c r="C615" s="118" t="s">
        <v>31</v>
      </c>
      <c r="D615" s="450"/>
      <c r="E615" s="451"/>
      <c r="F615" s="45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6"/>
      <c r="D617" s="466"/>
      <c r="E617" s="466"/>
      <c r="F617" s="46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5" t="s">
        <v>34</v>
      </c>
      <c r="B627" s="455"/>
      <c r="C627" s="455"/>
      <c r="D627" s="378">
        <f>SUM(B618:C626)</f>
        <v>0</v>
      </c>
      <c r="E627" s="492"/>
      <c r="F627" s="471"/>
      <c r="G627" s="129"/>
    </row>
    <row r="628" spans="1:7" ht="21" x14ac:dyDescent="0.4">
      <c r="A628" s="455" t="s">
        <v>33</v>
      </c>
      <c r="B628" s="455"/>
      <c r="C628" s="455"/>
      <c r="D628" s="388" t="e">
        <f>D627/(COUNT(B618:C626)*2)</f>
        <v>#DIV/0!</v>
      </c>
      <c r="E628" s="493"/>
      <c r="F628" s="494"/>
      <c r="G628" s="129"/>
    </row>
    <row r="629" spans="1:7" ht="21" x14ac:dyDescent="0.4">
      <c r="A629" s="325"/>
      <c r="B629" s="135"/>
      <c r="C629" s="491"/>
      <c r="D629" s="491"/>
      <c r="E629" s="491"/>
      <c r="F629" s="491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3" t="s">
        <v>34</v>
      </c>
      <c r="B639" s="464"/>
      <c r="C639" s="465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6"/>
      <c r="D642" s="466"/>
      <c r="E642" s="466"/>
      <c r="F642" s="46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3" t="s">
        <v>34</v>
      </c>
      <c r="B650" s="464"/>
      <c r="C650" s="465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3" t="s">
        <v>26</v>
      </c>
      <c r="B653" s="466"/>
      <c r="C653" s="466"/>
      <c r="D653" s="466"/>
      <c r="E653" s="466"/>
      <c r="F653" s="46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1" t="s">
        <v>311</v>
      </c>
      <c r="B661" s="502"/>
      <c r="C661" s="502"/>
      <c r="D661" s="502"/>
      <c r="E661" s="502"/>
      <c r="F661" s="50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8" t="s">
        <v>356</v>
      </c>
      <c r="B676" s="468"/>
      <c r="C676" s="468"/>
      <c r="D676" s="468"/>
      <c r="E676" s="468"/>
      <c r="F676" s="46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9" t="s">
        <v>28</v>
      </c>
      <c r="B678" s="450" t="s">
        <v>29</v>
      </c>
      <c r="C678" s="450"/>
      <c r="D678" s="450" t="s">
        <v>42</v>
      </c>
      <c r="E678" s="451" t="s">
        <v>266</v>
      </c>
      <c r="F678" s="451" t="s">
        <v>302</v>
      </c>
      <c r="G678" s="129"/>
    </row>
    <row r="679" spans="1:7" ht="21" x14ac:dyDescent="0.4">
      <c r="A679" s="449"/>
      <c r="B679" s="118" t="s">
        <v>32</v>
      </c>
      <c r="C679" s="118" t="s">
        <v>31</v>
      </c>
      <c r="D679" s="450"/>
      <c r="E679" s="451"/>
      <c r="F679" s="45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4" t="s">
        <v>459</v>
      </c>
      <c r="B704" s="504"/>
      <c r="C704" s="504"/>
      <c r="D704" s="504"/>
      <c r="E704" s="504"/>
      <c r="F704" s="50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5" t="s">
        <v>28</v>
      </c>
      <c r="B706" s="489" t="s">
        <v>29</v>
      </c>
      <c r="C706" s="489"/>
      <c r="D706" s="450" t="s">
        <v>42</v>
      </c>
      <c r="E706" s="451" t="s">
        <v>266</v>
      </c>
      <c r="F706" s="451" t="s">
        <v>302</v>
      </c>
      <c r="G706" s="274"/>
    </row>
    <row r="707" spans="1:7" ht="21" x14ac:dyDescent="0.4">
      <c r="A707" s="476"/>
      <c r="B707" s="383" t="s">
        <v>32</v>
      </c>
      <c r="C707" s="383" t="s">
        <v>31</v>
      </c>
      <c r="D707" s="450"/>
      <c r="E707" s="451"/>
      <c r="F707" s="45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2" t="s">
        <v>306</v>
      </c>
      <c r="B709" s="453"/>
      <c r="C709" s="453"/>
      <c r="D709" s="453"/>
      <c r="E709" s="453"/>
      <c r="F709" s="454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3"/>
      <c r="C715" s="474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3"/>
      <c r="C716" s="474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2" t="s">
        <v>307</v>
      </c>
      <c r="B718" s="453"/>
      <c r="C718" s="453"/>
      <c r="D718" s="453"/>
      <c r="E718" s="453"/>
      <c r="F718" s="454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-12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0"/>
      <c r="E1" s="550"/>
      <c r="F1" s="550"/>
      <c r="G1" s="55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1" t="s">
        <v>46</v>
      </c>
      <c r="B6" s="551"/>
      <c r="C6" s="551"/>
      <c r="D6" s="551"/>
      <c r="E6" s="551"/>
      <c r="F6" s="551"/>
      <c r="G6" s="92"/>
    </row>
    <row r="7" spans="1:7" s="258" customFormat="1" ht="21.75" customHeight="1" x14ac:dyDescent="0.45">
      <c r="A7" s="552" t="str">
        <f>'Page de garde'!D18</f>
        <v>MANAR CITY</v>
      </c>
      <c r="B7" s="552"/>
      <c r="C7" s="552"/>
      <c r="D7" s="552"/>
      <c r="E7" s="552"/>
      <c r="F7" s="552"/>
      <c r="G7" s="92"/>
    </row>
    <row r="8" spans="1:7" s="258" customFormat="1" ht="24" x14ac:dyDescent="0.45">
      <c r="A8" s="4" t="s">
        <v>39</v>
      </c>
      <c r="B8" s="553" t="str">
        <f>'A1 Exploitation'!B9:F9</f>
        <v>Dr Hend KAMOUN</v>
      </c>
      <c r="C8" s="553"/>
      <c r="D8" s="553"/>
      <c r="E8" s="553"/>
      <c r="F8" s="553"/>
      <c r="G8" s="92"/>
    </row>
    <row r="9" spans="1:7" s="258" customFormat="1" ht="24" x14ac:dyDescent="0.45">
      <c r="A9" s="5" t="s">
        <v>41</v>
      </c>
      <c r="B9" s="554" t="str">
        <f>'A1 Exploitation'!B10:F10</f>
        <v>Directeur du magasin et chefs rayons</v>
      </c>
      <c r="C9" s="554"/>
      <c r="D9" s="554"/>
      <c r="E9" s="554"/>
      <c r="F9" s="554"/>
      <c r="G9" s="92"/>
    </row>
    <row r="10" spans="1:7" s="258" customFormat="1" ht="24" x14ac:dyDescent="0.45">
      <c r="A10" s="4" t="s">
        <v>40</v>
      </c>
      <c r="B10" s="549">
        <f>'A1 Exploitation'!B11:F11</f>
        <v>43537</v>
      </c>
      <c r="C10" s="549"/>
      <c r="D10" s="549"/>
      <c r="E10" s="549"/>
      <c r="F10" s="549"/>
      <c r="G10" s="92"/>
    </row>
    <row r="11" spans="1:7" s="258" customFormat="1" ht="24" x14ac:dyDescent="0.45">
      <c r="A11" s="4" t="s">
        <v>250</v>
      </c>
      <c r="B11" s="546" t="e">
        <f>D199</f>
        <v>#DIV/0!</v>
      </c>
      <c r="C11" s="546"/>
      <c r="D11" s="546"/>
      <c r="E11" s="546"/>
      <c r="F11" s="546"/>
      <c r="G11" s="92"/>
    </row>
    <row r="12" spans="1:7" s="258" customFormat="1" ht="22.5" x14ac:dyDescent="0.45">
      <c r="A12" s="1"/>
      <c r="D12" s="514"/>
      <c r="E12" s="514"/>
      <c r="F12" s="514"/>
      <c r="G12" s="514"/>
    </row>
    <row r="13" spans="1:7" s="258" customFormat="1" ht="11.25" customHeight="1" x14ac:dyDescent="0.3">
      <c r="A13" s="547" t="s">
        <v>28</v>
      </c>
      <c r="B13" s="548" t="s">
        <v>29</v>
      </c>
      <c r="C13" s="548"/>
      <c r="D13" s="548" t="s">
        <v>42</v>
      </c>
      <c r="E13" s="548" t="s">
        <v>160</v>
      </c>
      <c r="F13" s="548" t="s">
        <v>161</v>
      </c>
      <c r="G13" s="80"/>
    </row>
    <row r="14" spans="1:7" s="258" customFormat="1" ht="12.75" customHeight="1" x14ac:dyDescent="0.3">
      <c r="A14" s="547"/>
      <c r="B14" s="22" t="s">
        <v>32</v>
      </c>
      <c r="C14" s="22" t="s">
        <v>31</v>
      </c>
      <c r="D14" s="548"/>
      <c r="E14" s="548"/>
      <c r="F14" s="548"/>
      <c r="G14" s="94"/>
    </row>
    <row r="15" spans="1:7" x14ac:dyDescent="0.3">
      <c r="A15" s="537"/>
      <c r="B15" s="538"/>
      <c r="C15" s="538"/>
      <c r="D15" s="538"/>
      <c r="E15" s="538"/>
      <c r="F15" s="538"/>
    </row>
    <row r="16" spans="1:7" ht="19.5" x14ac:dyDescent="0.4">
      <c r="A16" s="541" t="s">
        <v>0</v>
      </c>
      <c r="B16" s="542"/>
      <c r="C16" s="542"/>
      <c r="D16" s="542"/>
      <c r="E16" s="542"/>
      <c r="F16" s="54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3" t="s">
        <v>34</v>
      </c>
      <c r="B22" s="539"/>
      <c r="C22" s="540"/>
      <c r="D22" s="381">
        <f>SUM(B17:C21)</f>
        <v>0</v>
      </c>
    </row>
    <row r="23" spans="1:7" x14ac:dyDescent="0.3">
      <c r="A23" s="530" t="s">
        <v>251</v>
      </c>
      <c r="B23" s="531"/>
      <c r="C23" s="53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1"/>
      <c r="C33" s="532"/>
      <c r="D33" s="380">
        <f>SUM(B26:C32)</f>
        <v>0</v>
      </c>
    </row>
    <row r="34" spans="1:7" x14ac:dyDescent="0.3">
      <c r="A34" s="530" t="s">
        <v>251</v>
      </c>
      <c r="B34" s="531"/>
      <c r="C34" s="53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1"/>
      <c r="C42" s="532"/>
      <c r="D42" s="380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1"/>
      <c r="C43" s="53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1"/>
      <c r="C52" s="532"/>
      <c r="D52" s="380">
        <f>SUM(B46:C51)</f>
        <v>0</v>
      </c>
    </row>
    <row r="53" spans="1:7" x14ac:dyDescent="0.3">
      <c r="A53" s="530" t="s">
        <v>251</v>
      </c>
      <c r="B53" s="531"/>
      <c r="C53" s="53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1"/>
      <c r="C63" s="532"/>
      <c r="D63" s="380">
        <f>SUM(B56:C62)</f>
        <v>0</v>
      </c>
    </row>
    <row r="64" spans="1:7" x14ac:dyDescent="0.3">
      <c r="A64" s="530" t="s">
        <v>251</v>
      </c>
      <c r="B64" s="531"/>
      <c r="C64" s="53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1"/>
      <c r="C84" s="532"/>
      <c r="D84" s="380">
        <f>SUM(B67:C83)</f>
        <v>0</v>
      </c>
    </row>
    <row r="85" spans="1:7" x14ac:dyDescent="0.3">
      <c r="A85" s="530" t="s">
        <v>251</v>
      </c>
      <c r="B85" s="531"/>
      <c r="C85" s="53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1"/>
      <c r="C102" s="532"/>
      <c r="D102" s="380">
        <f>SUM(B88:C101)</f>
        <v>0</v>
      </c>
    </row>
    <row r="103" spans="1:7" x14ac:dyDescent="0.3">
      <c r="A103" s="530" t="s">
        <v>251</v>
      </c>
      <c r="B103" s="531"/>
      <c r="C103" s="53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1"/>
      <c r="C118" s="53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1"/>
      <c r="C119" s="53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1"/>
      <c r="C133" s="532"/>
      <c r="D133" s="380">
        <f>SUM(B122:C132)</f>
        <v>0</v>
      </c>
    </row>
    <row r="134" spans="1:7" x14ac:dyDescent="0.3">
      <c r="A134" s="530" t="s">
        <v>251</v>
      </c>
      <c r="B134" s="531"/>
      <c r="C134" s="53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1"/>
      <c r="C149" s="532"/>
      <c r="D149" s="380">
        <f>SUM(B137:C148)</f>
        <v>0</v>
      </c>
    </row>
    <row r="150" spans="1:7" x14ac:dyDescent="0.3">
      <c r="A150" s="530" t="s">
        <v>251</v>
      </c>
      <c r="B150" s="531"/>
      <c r="C150" s="53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9"/>
      <c r="C161" s="540"/>
      <c r="D161" s="381">
        <f>SUM(B153:C160)</f>
        <v>0</v>
      </c>
    </row>
    <row r="162" spans="1:7" x14ac:dyDescent="0.3">
      <c r="A162" s="530" t="s">
        <v>251</v>
      </c>
      <c r="B162" s="531"/>
      <c r="C162" s="53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1"/>
      <c r="C169" s="532"/>
      <c r="D169" s="380">
        <f>SUM(B165:C168)</f>
        <v>0</v>
      </c>
    </row>
    <row r="170" spans="1:7" x14ac:dyDescent="0.3">
      <c r="A170" s="530" t="s">
        <v>251</v>
      </c>
      <c r="B170" s="531"/>
      <c r="C170" s="53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3" t="s">
        <v>15</v>
      </c>
      <c r="B172" s="534"/>
      <c r="C172" s="534"/>
      <c r="D172" s="534"/>
      <c r="E172" s="534"/>
      <c r="F172" s="53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1"/>
      <c r="C177" s="532"/>
      <c r="D177" s="380">
        <f>SUM(B173:C176)</f>
        <v>0</v>
      </c>
    </row>
    <row r="178" spans="1:7" x14ac:dyDescent="0.3">
      <c r="A178" s="530" t="s">
        <v>251</v>
      </c>
      <c r="B178" s="531"/>
      <c r="C178" s="53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1"/>
      <c r="C186" s="532"/>
      <c r="D186" s="380">
        <f>SUM(B181:C185)</f>
        <v>0</v>
      </c>
    </row>
    <row r="187" spans="1:7" x14ac:dyDescent="0.3">
      <c r="A187" s="530" t="s">
        <v>251</v>
      </c>
      <c r="B187" s="531"/>
      <c r="C187" s="53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1"/>
      <c r="C194" s="532"/>
      <c r="D194" s="40">
        <f>SUM(B190:C193)</f>
        <v>0</v>
      </c>
    </row>
    <row r="195" spans="1:6" x14ac:dyDescent="0.3">
      <c r="A195" s="530" t="s">
        <v>251</v>
      </c>
      <c r="B195" s="531"/>
      <c r="C195" s="53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4"/>
      <c r="E1" s="514"/>
      <c r="F1" s="514"/>
      <c r="G1" s="514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5" t="s">
        <v>151</v>
      </c>
      <c r="B7" s="515"/>
      <c r="C7" s="515"/>
      <c r="D7" s="515"/>
      <c r="E7" s="515"/>
      <c r="F7" s="515"/>
      <c r="G7" s="111"/>
    </row>
    <row r="8" spans="1:7" ht="22.5" x14ac:dyDescent="0.45">
      <c r="A8" s="516" t="str">
        <f>'Page de garde'!D18</f>
        <v>MANAR CITY</v>
      </c>
      <c r="B8" s="516"/>
      <c r="C8" s="516"/>
      <c r="D8" s="516"/>
      <c r="E8" s="516"/>
      <c r="F8" s="516"/>
      <c r="G8" s="111"/>
    </row>
    <row r="9" spans="1:7" ht="22.5" x14ac:dyDescent="0.45">
      <c r="A9" s="112" t="s">
        <v>39</v>
      </c>
      <c r="B9" s="517"/>
      <c r="C9" s="517"/>
      <c r="D9" s="517"/>
      <c r="E9" s="517"/>
      <c r="F9" s="517"/>
      <c r="G9" s="111"/>
    </row>
    <row r="10" spans="1:7" ht="22.5" x14ac:dyDescent="0.45">
      <c r="A10" s="113" t="s">
        <v>41</v>
      </c>
      <c r="B10" s="518"/>
      <c r="C10" s="518"/>
      <c r="D10" s="518"/>
      <c r="E10" s="518"/>
      <c r="F10" s="518"/>
      <c r="G10" s="111"/>
    </row>
    <row r="11" spans="1:7" ht="22.5" x14ac:dyDescent="0.45">
      <c r="A11" s="112" t="s">
        <v>40</v>
      </c>
      <c r="B11" s="513"/>
      <c r="C11" s="513"/>
      <c r="D11" s="513"/>
      <c r="E11" s="513"/>
      <c r="F11" s="513"/>
      <c r="G11" s="111"/>
    </row>
    <row r="12" spans="1:7" ht="22.5" x14ac:dyDescent="0.45">
      <c r="A12" s="112" t="s">
        <v>200</v>
      </c>
      <c r="B12" s="519" t="e">
        <f>D730</f>
        <v>#DIV/0!</v>
      </c>
      <c r="C12" s="519"/>
      <c r="D12" s="519"/>
      <c r="E12" s="519"/>
      <c r="F12" s="519"/>
      <c r="G12" s="111"/>
    </row>
    <row r="13" spans="1:7" ht="22.5" x14ac:dyDescent="0.45">
      <c r="A13" s="110"/>
      <c r="B13" s="108"/>
      <c r="C13" s="108"/>
      <c r="D13" s="514"/>
      <c r="E13" s="514"/>
      <c r="F13" s="514"/>
      <c r="G13" s="51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9" t="s">
        <v>28</v>
      </c>
      <c r="B17" s="450" t="s">
        <v>29</v>
      </c>
      <c r="C17" s="450"/>
      <c r="D17" s="450" t="s">
        <v>42</v>
      </c>
      <c r="E17" s="451" t="s">
        <v>266</v>
      </c>
      <c r="F17" s="451" t="s">
        <v>300</v>
      </c>
      <c r="G17" s="114"/>
    </row>
    <row r="18" spans="1:8" ht="16.5" customHeight="1" x14ac:dyDescent="0.4">
      <c r="A18" s="449"/>
      <c r="B18" s="118" t="s">
        <v>32</v>
      </c>
      <c r="C18" s="118" t="s">
        <v>31</v>
      </c>
      <c r="D18" s="450"/>
      <c r="E18" s="451"/>
      <c r="F18" s="45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5" t="s">
        <v>16</v>
      </c>
      <c r="B29" s="556"/>
      <c r="C29" s="556"/>
      <c r="D29" s="556"/>
      <c r="E29" s="556"/>
      <c r="F29" s="55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5" t="s">
        <v>311</v>
      </c>
      <c r="B38" s="556"/>
      <c r="C38" s="556"/>
      <c r="D38" s="556"/>
      <c r="E38" s="556"/>
      <c r="F38" s="55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9" t="s">
        <v>28</v>
      </c>
      <c r="B52" s="450" t="s">
        <v>29</v>
      </c>
      <c r="C52" s="450"/>
      <c r="D52" s="450" t="s">
        <v>42</v>
      </c>
      <c r="E52" s="451" t="s">
        <v>266</v>
      </c>
      <c r="F52" s="451" t="s">
        <v>302</v>
      </c>
      <c r="G52" s="129"/>
    </row>
    <row r="53" spans="1:7" ht="21" x14ac:dyDescent="0.4">
      <c r="A53" s="449"/>
      <c r="B53" s="118" t="s">
        <v>32</v>
      </c>
      <c r="C53" s="118" t="s">
        <v>31</v>
      </c>
      <c r="D53" s="450"/>
      <c r="E53" s="451"/>
      <c r="F53" s="45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524" t="s">
        <v>351</v>
      </c>
      <c r="B65" s="524"/>
      <c r="C65" s="524"/>
      <c r="D65" s="524"/>
      <c r="E65" s="524"/>
      <c r="F65" s="52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4"/>
      <c r="B83" s="444"/>
      <c r="C83" s="444"/>
      <c r="D83" s="444"/>
      <c r="E83" s="444"/>
      <c r="F83" s="444"/>
      <c r="G83" s="444"/>
    </row>
    <row r="84" spans="1:7" ht="45" customHeight="1" x14ac:dyDescent="0.45">
      <c r="A84" s="525" t="s">
        <v>352</v>
      </c>
      <c r="B84" s="525"/>
      <c r="C84" s="525"/>
      <c r="D84" s="525"/>
      <c r="E84" s="525"/>
      <c r="F84" s="52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0"/>
      <c r="B103" s="438"/>
      <c r="C103" s="438"/>
      <c r="D103" s="438"/>
      <c r="E103" s="438"/>
      <c r="F103" s="445"/>
      <c r="G103" s="173"/>
    </row>
    <row r="104" spans="1:7" s="80" customFormat="1" ht="46.5" customHeight="1" x14ac:dyDescent="0.4">
      <c r="A104" s="524" t="s">
        <v>353</v>
      </c>
      <c r="B104" s="524"/>
      <c r="C104" s="524"/>
      <c r="D104" s="524"/>
      <c r="E104" s="524"/>
      <c r="F104" s="52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6"/>
      <c r="B111" s="447"/>
      <c r="C111" s="447"/>
      <c r="D111" s="447"/>
      <c r="E111" s="447"/>
      <c r="F111" s="448"/>
      <c r="G111" s="129"/>
    </row>
    <row r="112" spans="1:7" s="80" customFormat="1" ht="39.75" customHeight="1" x14ac:dyDescent="0.4">
      <c r="A112" s="524" t="s">
        <v>390</v>
      </c>
      <c r="B112" s="524"/>
      <c r="C112" s="524"/>
      <c r="D112" s="524"/>
      <c r="E112" s="524"/>
      <c r="F112" s="52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8"/>
      <c r="B120" s="438"/>
      <c r="C120" s="438"/>
      <c r="D120" s="438"/>
      <c r="E120" s="438"/>
      <c r="F120" s="438"/>
      <c r="G120" s="173"/>
    </row>
    <row r="121" spans="1:7" ht="22.5" x14ac:dyDescent="0.4">
      <c r="A121" s="524" t="s">
        <v>311</v>
      </c>
      <c r="B121" s="524"/>
      <c r="C121" s="524"/>
      <c r="D121" s="524"/>
      <c r="E121" s="524"/>
      <c r="F121" s="52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9"/>
      <c r="B132" s="439"/>
      <c r="C132" s="439"/>
      <c r="D132" s="439"/>
      <c r="E132" s="439"/>
      <c r="F132" s="439"/>
      <c r="G132" s="114"/>
    </row>
    <row r="133" spans="1:16384" ht="22.5" customHeight="1" x14ac:dyDescent="0.4">
      <c r="A133" s="526" t="s">
        <v>424</v>
      </c>
      <c r="B133" s="526"/>
      <c r="C133" s="526"/>
      <c r="D133" s="526"/>
      <c r="E133" s="526"/>
      <c r="F133" s="526"/>
      <c r="G133" s="114"/>
    </row>
    <row r="134" spans="1:16384" ht="22.5" customHeight="1" x14ac:dyDescent="0.4">
      <c r="A134" s="527"/>
      <c r="B134" s="527"/>
      <c r="C134" s="527"/>
      <c r="D134" s="527"/>
      <c r="E134" s="527"/>
      <c r="F134" s="527"/>
      <c r="G134" s="114"/>
    </row>
    <row r="135" spans="1:16384" s="326" customFormat="1" ht="22.5" customHeight="1" x14ac:dyDescent="0.25">
      <c r="A135" s="449" t="s">
        <v>28</v>
      </c>
      <c r="B135" s="450" t="s">
        <v>29</v>
      </c>
      <c r="C135" s="450"/>
      <c r="D135" s="450" t="s">
        <v>42</v>
      </c>
      <c r="E135" s="451" t="s">
        <v>266</v>
      </c>
      <c r="F135" s="451" t="s">
        <v>302</v>
      </c>
    </row>
    <row r="136" spans="1:16384" s="326" customFormat="1" ht="22.5" customHeight="1" x14ac:dyDescent="0.25">
      <c r="A136" s="449"/>
      <c r="B136" s="118" t="s">
        <v>32</v>
      </c>
      <c r="C136" s="118" t="s">
        <v>31</v>
      </c>
      <c r="D136" s="450"/>
      <c r="E136" s="451"/>
      <c r="F136" s="45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8" t="s">
        <v>461</v>
      </c>
      <c r="B139" s="528"/>
      <c r="C139" s="528"/>
      <c r="D139" s="528"/>
      <c r="E139" s="528"/>
      <c r="F139" s="52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7" t="s">
        <v>350</v>
      </c>
      <c r="B147" s="477"/>
      <c r="C147" s="477"/>
      <c r="D147" s="477"/>
      <c r="E147" s="477"/>
      <c r="F147" s="477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0"/>
      <c r="B165" s="438"/>
      <c r="C165" s="438"/>
      <c r="D165" s="438"/>
      <c r="E165" s="438"/>
      <c r="F165" s="438"/>
      <c r="G165" s="114"/>
    </row>
    <row r="166" spans="1:7" ht="32.25" customHeight="1" x14ac:dyDescent="0.4">
      <c r="A166" s="528" t="s">
        <v>462</v>
      </c>
      <c r="B166" s="528"/>
      <c r="C166" s="528"/>
      <c r="D166" s="528"/>
      <c r="E166" s="528"/>
      <c r="F166" s="528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1"/>
      <c r="B176" s="442"/>
      <c r="C176" s="442"/>
      <c r="D176" s="442"/>
      <c r="E176" s="442"/>
      <c r="F176" s="442"/>
      <c r="G176" s="114"/>
    </row>
    <row r="177" spans="1:7" ht="32.25" customHeight="1" x14ac:dyDescent="0.4">
      <c r="A177" s="528" t="s">
        <v>311</v>
      </c>
      <c r="B177" s="528"/>
      <c r="C177" s="528"/>
      <c r="D177" s="528"/>
      <c r="E177" s="528"/>
      <c r="F177" s="52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8"/>
      <c r="C186" s="479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3"/>
      <c r="B188" s="443"/>
      <c r="C188" s="443"/>
      <c r="D188" s="443"/>
      <c r="E188" s="443"/>
      <c r="F188" s="44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9" t="s">
        <v>28</v>
      </c>
      <c r="B191" s="450" t="s">
        <v>29</v>
      </c>
      <c r="C191" s="450"/>
      <c r="D191" s="450" t="s">
        <v>42</v>
      </c>
      <c r="E191" s="451" t="s">
        <v>266</v>
      </c>
      <c r="F191" s="451" t="s">
        <v>302</v>
      </c>
      <c r="G191" s="114"/>
    </row>
    <row r="192" spans="1:7" ht="21" x14ac:dyDescent="0.4">
      <c r="A192" s="449"/>
      <c r="B192" s="118" t="s">
        <v>32</v>
      </c>
      <c r="C192" s="118" t="s">
        <v>31</v>
      </c>
      <c r="D192" s="450"/>
      <c r="E192" s="451"/>
      <c r="F192" s="45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3" t="s">
        <v>34</v>
      </c>
      <c r="B203" s="464"/>
      <c r="C203" s="465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3" t="s">
        <v>34</v>
      </c>
      <c r="B227" s="464"/>
      <c r="C227" s="465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0" t="s">
        <v>311</v>
      </c>
      <c r="B236" s="521"/>
      <c r="C236" s="521"/>
      <c r="D236" s="52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63" t="s">
        <v>34</v>
      </c>
      <c r="B245" s="464"/>
      <c r="C245" s="465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9" t="s">
        <v>28</v>
      </c>
      <c r="B253" s="450" t="s">
        <v>29</v>
      </c>
      <c r="C253" s="450"/>
      <c r="D253" s="450" t="s">
        <v>42</v>
      </c>
      <c r="E253" s="451" t="s">
        <v>266</v>
      </c>
      <c r="F253" s="451" t="s">
        <v>302</v>
      </c>
      <c r="G253" s="129"/>
    </row>
    <row r="254" spans="1:7" ht="21" x14ac:dyDescent="0.4">
      <c r="A254" s="449"/>
      <c r="B254" s="118" t="s">
        <v>32</v>
      </c>
      <c r="C254" s="118" t="s">
        <v>31</v>
      </c>
      <c r="D254" s="450"/>
      <c r="E254" s="451"/>
      <c r="F254" s="45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3" t="s">
        <v>34</v>
      </c>
      <c r="B265" s="464"/>
      <c r="C265" s="465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1"/>
      <c r="B290" s="471"/>
      <c r="C290" s="471"/>
      <c r="D290" s="471"/>
      <c r="E290" s="471"/>
      <c r="F290" s="471"/>
      <c r="G290" s="129"/>
    </row>
    <row r="291" spans="1:7" s="80" customFormat="1" ht="31.5" customHeight="1" x14ac:dyDescent="0.4">
      <c r="A291" s="523" t="s">
        <v>311</v>
      </c>
      <c r="B291" s="523"/>
      <c r="C291" s="523"/>
      <c r="D291" s="523"/>
      <c r="E291" s="523"/>
      <c r="F291" s="52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9" t="s">
        <v>28</v>
      </c>
      <c r="B308" s="450" t="s">
        <v>29</v>
      </c>
      <c r="C308" s="450"/>
      <c r="D308" s="450" t="s">
        <v>42</v>
      </c>
      <c r="E308" s="451" t="s">
        <v>266</v>
      </c>
      <c r="F308" s="451" t="s">
        <v>302</v>
      </c>
      <c r="G308" s="129"/>
    </row>
    <row r="309" spans="1:7" ht="21" x14ac:dyDescent="0.4">
      <c r="A309" s="449"/>
      <c r="B309" s="118" t="s">
        <v>32</v>
      </c>
      <c r="C309" s="118" t="s">
        <v>31</v>
      </c>
      <c r="D309" s="450"/>
      <c r="E309" s="451"/>
      <c r="F309" s="45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2"/>
      <c r="B357" s="462"/>
      <c r="C357" s="462"/>
      <c r="D357" s="462"/>
      <c r="E357" s="462"/>
      <c r="F357" s="462"/>
      <c r="G357" s="462"/>
    </row>
    <row r="358" spans="1:7" ht="32.25" customHeight="1" x14ac:dyDescent="0.4">
      <c r="A358" s="507" t="s">
        <v>311</v>
      </c>
      <c r="B358" s="507"/>
      <c r="C358" s="507"/>
      <c r="D358" s="507"/>
      <c r="E358" s="507"/>
      <c r="F358" s="507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9" t="s">
        <v>28</v>
      </c>
      <c r="B375" s="450" t="s">
        <v>29</v>
      </c>
      <c r="C375" s="450"/>
      <c r="D375" s="450" t="s">
        <v>42</v>
      </c>
      <c r="E375" s="451" t="s">
        <v>266</v>
      </c>
      <c r="F375" s="451" t="s">
        <v>302</v>
      </c>
      <c r="G375" s="173"/>
    </row>
    <row r="376" spans="1:7" s="260" customFormat="1" ht="21" x14ac:dyDescent="0.4">
      <c r="A376" s="449"/>
      <c r="B376" s="118" t="s">
        <v>32</v>
      </c>
      <c r="C376" s="118" t="s">
        <v>31</v>
      </c>
      <c r="D376" s="450"/>
      <c r="E376" s="451"/>
      <c r="F376" s="45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5"/>
      <c r="B415" s="444"/>
      <c r="C415" s="444"/>
      <c r="D415" s="444"/>
      <c r="E415" s="444"/>
      <c r="F415" s="444"/>
      <c r="G415" s="444"/>
    </row>
    <row r="416" spans="1:7" s="260" customFormat="1" ht="24.75" x14ac:dyDescent="0.4">
      <c r="A416" s="510" t="s">
        <v>320</v>
      </c>
      <c r="B416" s="510"/>
      <c r="C416" s="510"/>
      <c r="D416" s="510"/>
      <c r="E416" s="510"/>
      <c r="F416" s="51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9" t="s">
        <v>28</v>
      </c>
      <c r="B433" s="450" t="s">
        <v>29</v>
      </c>
      <c r="C433" s="450"/>
      <c r="D433" s="450" t="s">
        <v>42</v>
      </c>
      <c r="E433" s="451" t="s">
        <v>266</v>
      </c>
      <c r="F433" s="451" t="s">
        <v>302</v>
      </c>
      <c r="G433" s="129"/>
    </row>
    <row r="434" spans="1:7" ht="21" x14ac:dyDescent="0.4">
      <c r="A434" s="449"/>
      <c r="B434" s="118" t="s">
        <v>32</v>
      </c>
      <c r="C434" s="118" t="s">
        <v>31</v>
      </c>
      <c r="D434" s="450"/>
      <c r="E434" s="451"/>
      <c r="F434" s="45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0" t="s">
        <v>311</v>
      </c>
      <c r="B464" s="510"/>
      <c r="C464" s="510"/>
      <c r="D464" s="510"/>
      <c r="E464" s="510"/>
      <c r="F464" s="51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1" t="s">
        <v>425</v>
      </c>
      <c r="B478" s="511"/>
      <c r="C478" s="511"/>
      <c r="D478" s="511"/>
      <c r="E478" s="511"/>
      <c r="F478" s="511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1" t="s">
        <v>28</v>
      </c>
      <c r="B480" s="482" t="s">
        <v>29</v>
      </c>
      <c r="C480" s="482"/>
      <c r="D480" s="482" t="s">
        <v>42</v>
      </c>
      <c r="E480" s="483" t="s">
        <v>266</v>
      </c>
      <c r="F480" s="483" t="s">
        <v>302</v>
      </c>
      <c r="G480" s="114"/>
    </row>
    <row r="481" spans="1:7" ht="21" x14ac:dyDescent="0.4">
      <c r="A481" s="481"/>
      <c r="B481" s="320" t="s">
        <v>32</v>
      </c>
      <c r="C481" s="320" t="s">
        <v>31</v>
      </c>
      <c r="D481" s="482"/>
      <c r="E481" s="483"/>
      <c r="F481" s="48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2" t="s">
        <v>52</v>
      </c>
      <c r="B483" s="472"/>
      <c r="C483" s="472"/>
      <c r="D483" s="472"/>
      <c r="E483" s="472"/>
      <c r="F483" s="472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9" t="s">
        <v>463</v>
      </c>
      <c r="B491" s="470"/>
      <c r="C491" s="470"/>
      <c r="D491" s="470"/>
      <c r="E491" s="470"/>
      <c r="F491" s="470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4" t="s">
        <v>23</v>
      </c>
      <c r="B505" s="485"/>
      <c r="C505" s="485"/>
      <c r="D505" s="485"/>
      <c r="E505" s="485"/>
      <c r="F505" s="486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4"/>
      <c r="B517" s="494"/>
      <c r="C517" s="494"/>
      <c r="D517" s="494"/>
      <c r="E517" s="494"/>
      <c r="F517" s="494"/>
      <c r="G517" s="494"/>
    </row>
    <row r="518" spans="1:7" ht="26.25" customHeight="1" x14ac:dyDescent="0.5">
      <c r="A518" s="369" t="s">
        <v>311</v>
      </c>
      <c r="B518" s="506"/>
      <c r="C518" s="506"/>
      <c r="D518" s="506"/>
      <c r="E518" s="506"/>
      <c r="F518" s="506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2" t="s">
        <v>97</v>
      </c>
      <c r="B530" s="512"/>
      <c r="C530" s="512"/>
      <c r="D530" s="512"/>
      <c r="E530" s="512"/>
      <c r="F530" s="512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7" t="s">
        <v>28</v>
      </c>
      <c r="B532" s="489" t="s">
        <v>29</v>
      </c>
      <c r="C532" s="490"/>
      <c r="D532" s="450" t="s">
        <v>42</v>
      </c>
      <c r="E532" s="451" t="s">
        <v>266</v>
      </c>
      <c r="F532" s="451" t="s">
        <v>302</v>
      </c>
      <c r="G532" s="114"/>
    </row>
    <row r="533" spans="1:7" ht="21" x14ac:dyDescent="0.4">
      <c r="A533" s="488"/>
      <c r="B533" s="315" t="s">
        <v>32</v>
      </c>
      <c r="C533" s="316" t="s">
        <v>31</v>
      </c>
      <c r="D533" s="450"/>
      <c r="E533" s="451"/>
      <c r="F533" s="45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8"/>
      <c r="D535" s="508"/>
      <c r="E535" s="508"/>
      <c r="F535" s="50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3" t="s">
        <v>34</v>
      </c>
      <c r="B542" s="464"/>
      <c r="C542" s="465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3" t="s">
        <v>33</v>
      </c>
      <c r="B543" s="464"/>
      <c r="C543" s="465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9"/>
      <c r="B556" s="462"/>
      <c r="C556" s="462"/>
      <c r="D556" s="462"/>
      <c r="E556" s="462"/>
      <c r="F556" s="462"/>
      <c r="G556" s="462"/>
    </row>
    <row r="557" spans="1:7" ht="35.25" customHeight="1" x14ac:dyDescent="0.4">
      <c r="A557" s="371" t="s">
        <v>311</v>
      </c>
      <c r="B557" s="337"/>
      <c r="C557" s="460"/>
      <c r="D557" s="460"/>
      <c r="E557" s="460"/>
      <c r="F557" s="46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55" t="s">
        <v>34</v>
      </c>
      <c r="B566" s="455"/>
      <c r="C566" s="456"/>
      <c r="D566" s="378">
        <f>SUM(B558:C565,B546:C555)</f>
        <v>0</v>
      </c>
      <c r="E566" s="108"/>
      <c r="F566" s="114"/>
      <c r="G566" s="114"/>
    </row>
    <row r="567" spans="1:7" ht="21" x14ac:dyDescent="0.4">
      <c r="A567" s="455" t="s">
        <v>33</v>
      </c>
      <c r="B567" s="455"/>
      <c r="C567" s="45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68" t="s">
        <v>19</v>
      </c>
      <c r="B573" s="468"/>
      <c r="C573" s="468"/>
      <c r="D573" s="468"/>
      <c r="E573" s="468"/>
      <c r="F573" s="46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1" t="s">
        <v>28</v>
      </c>
      <c r="B575" s="482" t="s">
        <v>29</v>
      </c>
      <c r="C575" s="482"/>
      <c r="D575" s="482" t="s">
        <v>42</v>
      </c>
      <c r="E575" s="483" t="s">
        <v>266</v>
      </c>
      <c r="F575" s="483" t="s">
        <v>302</v>
      </c>
      <c r="G575" s="114"/>
    </row>
    <row r="576" spans="1:7" ht="21" x14ac:dyDescent="0.4">
      <c r="A576" s="481"/>
      <c r="B576" s="320" t="s">
        <v>32</v>
      </c>
      <c r="C576" s="320" t="s">
        <v>31</v>
      </c>
      <c r="D576" s="482"/>
      <c r="E576" s="483"/>
      <c r="F576" s="48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5" t="s">
        <v>34</v>
      </c>
      <c r="B588" s="455"/>
      <c r="C588" s="456"/>
      <c r="D588" s="378">
        <f>SUM(B579:C587)</f>
        <v>0</v>
      </c>
      <c r="E588" s="108"/>
      <c r="F588" s="114"/>
      <c r="G588" s="114"/>
    </row>
    <row r="589" spans="1:7" ht="21" x14ac:dyDescent="0.4">
      <c r="A589" s="455" t="s">
        <v>33</v>
      </c>
      <c r="B589" s="455"/>
      <c r="C589" s="45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55" t="s">
        <v>34</v>
      </c>
      <c r="B606" s="455"/>
      <c r="C606" s="456"/>
      <c r="D606" s="378">
        <f>SUM(B592:C605)</f>
        <v>0</v>
      </c>
      <c r="E606" s="108"/>
      <c r="F606" s="114"/>
      <c r="G606" s="114"/>
    </row>
    <row r="607" spans="1:7" ht="21" x14ac:dyDescent="0.4">
      <c r="A607" s="455" t="s">
        <v>33</v>
      </c>
      <c r="B607" s="455"/>
      <c r="C607" s="45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7" t="s">
        <v>170</v>
      </c>
      <c r="B610" s="458"/>
      <c r="C610" s="45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8" t="s">
        <v>8</v>
      </c>
      <c r="B612" s="468"/>
      <c r="C612" s="468"/>
      <c r="D612" s="468"/>
      <c r="E612" s="468"/>
      <c r="F612" s="46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9" t="s">
        <v>28</v>
      </c>
      <c r="B614" s="450" t="s">
        <v>29</v>
      </c>
      <c r="C614" s="450"/>
      <c r="D614" s="450" t="s">
        <v>42</v>
      </c>
      <c r="E614" s="451" t="s">
        <v>266</v>
      </c>
      <c r="F614" s="451" t="s">
        <v>302</v>
      </c>
      <c r="G614" s="114"/>
    </row>
    <row r="615" spans="1:7" ht="18.75" customHeight="1" x14ac:dyDescent="0.4">
      <c r="A615" s="449"/>
      <c r="B615" s="118" t="s">
        <v>32</v>
      </c>
      <c r="C615" s="118" t="s">
        <v>31</v>
      </c>
      <c r="D615" s="450"/>
      <c r="E615" s="451"/>
      <c r="F615" s="45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6"/>
      <c r="D617" s="466"/>
      <c r="E617" s="466"/>
      <c r="F617" s="46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5" t="s">
        <v>34</v>
      </c>
      <c r="B627" s="455"/>
      <c r="C627" s="455"/>
      <c r="D627" s="378">
        <f>SUM(B618:C626)</f>
        <v>0</v>
      </c>
      <c r="E627" s="492"/>
      <c r="F627" s="471"/>
      <c r="G627" s="129"/>
    </row>
    <row r="628" spans="1:7" ht="21" x14ac:dyDescent="0.4">
      <c r="A628" s="455" t="s">
        <v>33</v>
      </c>
      <c r="B628" s="455"/>
      <c r="C628" s="455"/>
      <c r="D628" s="388" t="e">
        <f>D627/(COUNT(B618:C626)*2)</f>
        <v>#DIV/0!</v>
      </c>
      <c r="E628" s="493"/>
      <c r="F628" s="494"/>
      <c r="G628" s="129"/>
    </row>
    <row r="629" spans="1:7" ht="21" x14ac:dyDescent="0.4">
      <c r="A629" s="325"/>
      <c r="B629" s="135"/>
      <c r="C629" s="491"/>
      <c r="D629" s="491"/>
      <c r="E629" s="491"/>
      <c r="F629" s="491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3" t="s">
        <v>34</v>
      </c>
      <c r="B639" s="464"/>
      <c r="C639" s="465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6"/>
      <c r="D642" s="466"/>
      <c r="E642" s="466"/>
      <c r="F642" s="46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3" t="s">
        <v>34</v>
      </c>
      <c r="B650" s="464"/>
      <c r="C650" s="465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3" t="s">
        <v>26</v>
      </c>
      <c r="B653" s="466"/>
      <c r="C653" s="466"/>
      <c r="D653" s="466"/>
      <c r="E653" s="466"/>
      <c r="F653" s="46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1" t="s">
        <v>311</v>
      </c>
      <c r="B661" s="502"/>
      <c r="C661" s="502"/>
      <c r="D661" s="502"/>
      <c r="E661" s="502"/>
      <c r="F661" s="50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8" t="s">
        <v>356</v>
      </c>
      <c r="B676" s="468"/>
      <c r="C676" s="468"/>
      <c r="D676" s="468"/>
      <c r="E676" s="468"/>
      <c r="F676" s="46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9" t="s">
        <v>28</v>
      </c>
      <c r="B678" s="450" t="s">
        <v>29</v>
      </c>
      <c r="C678" s="450"/>
      <c r="D678" s="450" t="s">
        <v>42</v>
      </c>
      <c r="E678" s="451" t="s">
        <v>266</v>
      </c>
      <c r="F678" s="451" t="s">
        <v>302</v>
      </c>
      <c r="G678" s="129"/>
    </row>
    <row r="679" spans="1:7" ht="21" x14ac:dyDescent="0.4">
      <c r="A679" s="449"/>
      <c r="B679" s="118" t="s">
        <v>32</v>
      </c>
      <c r="C679" s="118" t="s">
        <v>31</v>
      </c>
      <c r="D679" s="450"/>
      <c r="E679" s="451"/>
      <c r="F679" s="45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4" t="s">
        <v>459</v>
      </c>
      <c r="B704" s="504"/>
      <c r="C704" s="504"/>
      <c r="D704" s="504"/>
      <c r="E704" s="504"/>
      <c r="F704" s="50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5" t="s">
        <v>28</v>
      </c>
      <c r="B706" s="489" t="s">
        <v>29</v>
      </c>
      <c r="C706" s="489"/>
      <c r="D706" s="450" t="s">
        <v>42</v>
      </c>
      <c r="E706" s="451" t="s">
        <v>266</v>
      </c>
      <c r="F706" s="451" t="s">
        <v>302</v>
      </c>
      <c r="G706" s="274"/>
    </row>
    <row r="707" spans="1:7" ht="21" x14ac:dyDescent="0.4">
      <c r="A707" s="476"/>
      <c r="B707" s="383" t="s">
        <v>32</v>
      </c>
      <c r="C707" s="383" t="s">
        <v>31</v>
      </c>
      <c r="D707" s="450"/>
      <c r="E707" s="451"/>
      <c r="F707" s="45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2" t="s">
        <v>306</v>
      </c>
      <c r="B709" s="453"/>
      <c r="C709" s="453"/>
      <c r="D709" s="453"/>
      <c r="E709" s="453"/>
      <c r="F709" s="454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3"/>
      <c r="C715" s="474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3"/>
      <c r="C716" s="474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2" t="s">
        <v>307</v>
      </c>
      <c r="B718" s="453"/>
      <c r="C718" s="453"/>
      <c r="D718" s="453"/>
      <c r="E718" s="453"/>
      <c r="F718" s="454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0"/>
      <c r="E1" s="550"/>
      <c r="F1" s="550"/>
      <c r="G1" s="55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1" t="s">
        <v>46</v>
      </c>
      <c r="B6" s="551"/>
      <c r="C6" s="551"/>
      <c r="D6" s="551"/>
      <c r="E6" s="551"/>
      <c r="F6" s="551"/>
      <c r="G6" s="92"/>
    </row>
    <row r="7" spans="1:7" s="258" customFormat="1" ht="21.75" customHeight="1" x14ac:dyDescent="0.45">
      <c r="A7" s="552" t="str">
        <f>'Page de garde'!D18</f>
        <v>MANAR CITY</v>
      </c>
      <c r="B7" s="552"/>
      <c r="C7" s="552"/>
      <c r="D7" s="552"/>
      <c r="E7" s="552"/>
      <c r="F7" s="552"/>
      <c r="G7" s="92"/>
    </row>
    <row r="8" spans="1:7" s="258" customFormat="1" ht="24" x14ac:dyDescent="0.45">
      <c r="A8" s="4" t="s">
        <v>39</v>
      </c>
      <c r="B8" s="553" t="str">
        <f>'A1 Exploitation'!B9:F9</f>
        <v>Dr Hend KAMOUN</v>
      </c>
      <c r="C8" s="553"/>
      <c r="D8" s="553"/>
      <c r="E8" s="553"/>
      <c r="F8" s="553"/>
      <c r="G8" s="92"/>
    </row>
    <row r="9" spans="1:7" s="258" customFormat="1" ht="24" x14ac:dyDescent="0.45">
      <c r="A9" s="5" t="s">
        <v>41</v>
      </c>
      <c r="B9" s="554" t="str">
        <f>'A1 Exploitation'!B10:F10</f>
        <v>Directeur du magasin et chefs rayons</v>
      </c>
      <c r="C9" s="554"/>
      <c r="D9" s="554"/>
      <c r="E9" s="554"/>
      <c r="F9" s="554"/>
      <c r="G9" s="92"/>
    </row>
    <row r="10" spans="1:7" s="258" customFormat="1" ht="24" x14ac:dyDescent="0.45">
      <c r="A10" s="4" t="s">
        <v>40</v>
      </c>
      <c r="B10" s="549">
        <f>'A1 Exploitation'!B11:F11</f>
        <v>43537</v>
      </c>
      <c r="C10" s="549"/>
      <c r="D10" s="549"/>
      <c r="E10" s="549"/>
      <c r="F10" s="549"/>
      <c r="G10" s="92"/>
    </row>
    <row r="11" spans="1:7" s="258" customFormat="1" ht="24" x14ac:dyDescent="0.45">
      <c r="A11" s="4" t="s">
        <v>250</v>
      </c>
      <c r="B11" s="546" t="e">
        <f>D199</f>
        <v>#DIV/0!</v>
      </c>
      <c r="C11" s="546"/>
      <c r="D11" s="546"/>
      <c r="E11" s="546"/>
      <c r="F11" s="546"/>
      <c r="G11" s="92"/>
    </row>
    <row r="12" spans="1:7" s="258" customFormat="1" ht="22.5" x14ac:dyDescent="0.45">
      <c r="A12" s="1"/>
      <c r="D12" s="514"/>
      <c r="E12" s="514"/>
      <c r="F12" s="514"/>
      <c r="G12" s="514"/>
    </row>
    <row r="13" spans="1:7" s="258" customFormat="1" ht="11.25" customHeight="1" x14ac:dyDescent="0.3">
      <c r="A13" s="547" t="s">
        <v>28</v>
      </c>
      <c r="B13" s="548" t="s">
        <v>29</v>
      </c>
      <c r="C13" s="548"/>
      <c r="D13" s="548" t="s">
        <v>42</v>
      </c>
      <c r="E13" s="548" t="s">
        <v>160</v>
      </c>
      <c r="F13" s="548" t="s">
        <v>161</v>
      </c>
      <c r="G13" s="80"/>
    </row>
    <row r="14" spans="1:7" s="258" customFormat="1" ht="12.75" customHeight="1" x14ac:dyDescent="0.3">
      <c r="A14" s="547"/>
      <c r="B14" s="22" t="s">
        <v>32</v>
      </c>
      <c r="C14" s="22" t="s">
        <v>31</v>
      </c>
      <c r="D14" s="548"/>
      <c r="E14" s="548"/>
      <c r="F14" s="548"/>
      <c r="G14" s="94"/>
    </row>
    <row r="15" spans="1:7" x14ac:dyDescent="0.3">
      <c r="A15" s="537"/>
      <c r="B15" s="538"/>
      <c r="C15" s="538"/>
      <c r="D15" s="538"/>
      <c r="E15" s="538"/>
      <c r="F15" s="538"/>
    </row>
    <row r="16" spans="1:7" ht="19.5" x14ac:dyDescent="0.4">
      <c r="A16" s="541" t="s">
        <v>0</v>
      </c>
      <c r="B16" s="542"/>
      <c r="C16" s="542"/>
      <c r="D16" s="542"/>
      <c r="E16" s="542"/>
      <c r="F16" s="54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3" t="s">
        <v>34</v>
      </c>
      <c r="B22" s="539"/>
      <c r="C22" s="540"/>
      <c r="D22" s="381">
        <f>SUM(B17:C21)</f>
        <v>0</v>
      </c>
    </row>
    <row r="23" spans="1:7" x14ac:dyDescent="0.3">
      <c r="A23" s="530" t="s">
        <v>251</v>
      </c>
      <c r="B23" s="531"/>
      <c r="C23" s="53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1"/>
      <c r="C33" s="532"/>
      <c r="D33" s="380">
        <f>SUM(B26:C32)</f>
        <v>0</v>
      </c>
    </row>
    <row r="34" spans="1:7" x14ac:dyDescent="0.3">
      <c r="A34" s="530" t="s">
        <v>251</v>
      </c>
      <c r="B34" s="531"/>
      <c r="C34" s="53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1"/>
      <c r="C42" s="532"/>
      <c r="D42" s="380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1"/>
      <c r="C43" s="53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1"/>
      <c r="C52" s="532"/>
      <c r="D52" s="380">
        <f>SUM(B46:C51)</f>
        <v>0</v>
      </c>
    </row>
    <row r="53" spans="1:7" x14ac:dyDescent="0.3">
      <c r="A53" s="530" t="s">
        <v>251</v>
      </c>
      <c r="B53" s="531"/>
      <c r="C53" s="53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1"/>
      <c r="C63" s="532"/>
      <c r="D63" s="380">
        <f>SUM(B56:C62)</f>
        <v>0</v>
      </c>
    </row>
    <row r="64" spans="1:7" x14ac:dyDescent="0.3">
      <c r="A64" s="530" t="s">
        <v>251</v>
      </c>
      <c r="B64" s="531"/>
      <c r="C64" s="53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1"/>
      <c r="C84" s="532"/>
      <c r="D84" s="380">
        <f>SUM(B67:C83)</f>
        <v>0</v>
      </c>
    </row>
    <row r="85" spans="1:7" x14ac:dyDescent="0.3">
      <c r="A85" s="530" t="s">
        <v>251</v>
      </c>
      <c r="B85" s="531"/>
      <c r="C85" s="53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1"/>
      <c r="C102" s="532"/>
      <c r="D102" s="380">
        <f>SUM(B88:C101)</f>
        <v>0</v>
      </c>
    </row>
    <row r="103" spans="1:7" x14ac:dyDescent="0.3">
      <c r="A103" s="530" t="s">
        <v>251</v>
      </c>
      <c r="B103" s="531"/>
      <c r="C103" s="53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1"/>
      <c r="C118" s="53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1"/>
      <c r="C119" s="53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1"/>
      <c r="C133" s="532"/>
      <c r="D133" s="380">
        <f>SUM(B122:C132)</f>
        <v>0</v>
      </c>
    </row>
    <row r="134" spans="1:7" x14ac:dyDescent="0.3">
      <c r="A134" s="530" t="s">
        <v>251</v>
      </c>
      <c r="B134" s="531"/>
      <c r="C134" s="53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1"/>
      <c r="C149" s="532"/>
      <c r="D149" s="380">
        <f>SUM(B137:C148)</f>
        <v>0</v>
      </c>
    </row>
    <row r="150" spans="1:7" x14ac:dyDescent="0.3">
      <c r="A150" s="530" t="s">
        <v>251</v>
      </c>
      <c r="B150" s="531"/>
      <c r="C150" s="53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9"/>
      <c r="C161" s="540"/>
      <c r="D161" s="381">
        <f>SUM(B153:C160)</f>
        <v>0</v>
      </c>
    </row>
    <row r="162" spans="1:7" x14ac:dyDescent="0.3">
      <c r="A162" s="530" t="s">
        <v>251</v>
      </c>
      <c r="B162" s="531"/>
      <c r="C162" s="53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1"/>
      <c r="C169" s="532"/>
      <c r="D169" s="380">
        <f>SUM(B165:C168)</f>
        <v>0</v>
      </c>
    </row>
    <row r="170" spans="1:7" x14ac:dyDescent="0.3">
      <c r="A170" s="530" t="s">
        <v>251</v>
      </c>
      <c r="B170" s="531"/>
      <c r="C170" s="53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3" t="s">
        <v>15</v>
      </c>
      <c r="B172" s="534"/>
      <c r="C172" s="534"/>
      <c r="D172" s="534"/>
      <c r="E172" s="534"/>
      <c r="F172" s="53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1"/>
      <c r="C177" s="532"/>
      <c r="D177" s="380">
        <f>SUM(B173:C176)</f>
        <v>0</v>
      </c>
    </row>
    <row r="178" spans="1:7" x14ac:dyDescent="0.3">
      <c r="A178" s="530" t="s">
        <v>251</v>
      </c>
      <c r="B178" s="531"/>
      <c r="C178" s="53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1"/>
      <c r="C186" s="532"/>
      <c r="D186" s="380">
        <f>SUM(B181:C185)</f>
        <v>0</v>
      </c>
    </row>
    <row r="187" spans="1:7" x14ac:dyDescent="0.3">
      <c r="A187" s="530" t="s">
        <v>251</v>
      </c>
      <c r="B187" s="531"/>
      <c r="C187" s="53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1"/>
      <c r="C194" s="532"/>
      <c r="D194" s="40">
        <f>SUM(B190:C193)</f>
        <v>0</v>
      </c>
    </row>
    <row r="195" spans="1:6" x14ac:dyDescent="0.3">
      <c r="A195" s="530" t="s">
        <v>251</v>
      </c>
      <c r="B195" s="531"/>
      <c r="C195" s="53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" zoomScaleNormal="100" zoomScaleSheetLayoutView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4"/>
      <c r="E1" s="514"/>
      <c r="F1" s="514"/>
      <c r="G1" s="514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5" t="s">
        <v>151</v>
      </c>
      <c r="B7" s="515"/>
      <c r="C7" s="515"/>
      <c r="D7" s="515"/>
      <c r="E7" s="515"/>
      <c r="F7" s="515"/>
      <c r="G7" s="111"/>
    </row>
    <row r="8" spans="1:7" ht="22.5" x14ac:dyDescent="0.45">
      <c r="A8" s="516" t="str">
        <f>'Page de garde'!D18</f>
        <v>MANAR CITY</v>
      </c>
      <c r="B8" s="516"/>
      <c r="C8" s="516"/>
      <c r="D8" s="516"/>
      <c r="E8" s="516"/>
      <c r="F8" s="516"/>
      <c r="G8" s="111"/>
    </row>
    <row r="9" spans="1:7" ht="22.5" x14ac:dyDescent="0.45">
      <c r="A9" s="112" t="s">
        <v>39</v>
      </c>
      <c r="B9" s="517"/>
      <c r="C9" s="517"/>
      <c r="D9" s="517"/>
      <c r="E9" s="517"/>
      <c r="F9" s="517"/>
      <c r="G9" s="111"/>
    </row>
    <row r="10" spans="1:7" ht="22.5" x14ac:dyDescent="0.45">
      <c r="A10" s="113" t="s">
        <v>41</v>
      </c>
      <c r="B10" s="518"/>
      <c r="C10" s="518"/>
      <c r="D10" s="518"/>
      <c r="E10" s="518"/>
      <c r="F10" s="518"/>
      <c r="G10" s="111"/>
    </row>
    <row r="11" spans="1:7" ht="22.5" x14ac:dyDescent="0.45">
      <c r="A11" s="112" t="s">
        <v>40</v>
      </c>
      <c r="B11" s="513"/>
      <c r="C11" s="513"/>
      <c r="D11" s="513"/>
      <c r="E11" s="513"/>
      <c r="F11" s="513"/>
      <c r="G11" s="111"/>
    </row>
    <row r="12" spans="1:7" ht="22.5" x14ac:dyDescent="0.45">
      <c r="A12" s="112" t="s">
        <v>200</v>
      </c>
      <c r="B12" s="519">
        <f>D730</f>
        <v>-0.5</v>
      </c>
      <c r="C12" s="519"/>
      <c r="D12" s="519"/>
      <c r="E12" s="519"/>
      <c r="F12" s="519"/>
      <c r="G12" s="111"/>
    </row>
    <row r="13" spans="1:7" ht="22.5" x14ac:dyDescent="0.45">
      <c r="A13" s="110"/>
      <c r="B13" s="108"/>
      <c r="C13" s="108"/>
      <c r="D13" s="514"/>
      <c r="E13" s="514"/>
      <c r="F13" s="514"/>
      <c r="G13" s="514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9" t="s">
        <v>28</v>
      </c>
      <c r="B17" s="450" t="s">
        <v>29</v>
      </c>
      <c r="C17" s="450"/>
      <c r="D17" s="450" t="s">
        <v>42</v>
      </c>
      <c r="E17" s="451" t="s">
        <v>266</v>
      </c>
      <c r="F17" s="451" t="s">
        <v>300</v>
      </c>
      <c r="G17" s="114"/>
    </row>
    <row r="18" spans="1:8" ht="16.5" customHeight="1" x14ac:dyDescent="0.4">
      <c r="A18" s="449"/>
      <c r="B18" s="118" t="s">
        <v>32</v>
      </c>
      <c r="C18" s="118" t="s">
        <v>31</v>
      </c>
      <c r="D18" s="450"/>
      <c r="E18" s="451"/>
      <c r="F18" s="45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5" t="s">
        <v>16</v>
      </c>
      <c r="B29" s="556"/>
      <c r="C29" s="556"/>
      <c r="D29" s="556"/>
      <c r="E29" s="556"/>
      <c r="F29" s="556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5" t="s">
        <v>311</v>
      </c>
      <c r="B38" s="556"/>
      <c r="C38" s="556"/>
      <c r="D38" s="556"/>
      <c r="E38" s="556"/>
      <c r="F38" s="556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9" t="s">
        <v>28</v>
      </c>
      <c r="B52" s="450" t="s">
        <v>29</v>
      </c>
      <c r="C52" s="450"/>
      <c r="D52" s="450" t="s">
        <v>42</v>
      </c>
      <c r="E52" s="451" t="s">
        <v>266</v>
      </c>
      <c r="F52" s="451" t="s">
        <v>302</v>
      </c>
      <c r="G52" s="129"/>
    </row>
    <row r="53" spans="1:7" ht="21" x14ac:dyDescent="0.4">
      <c r="A53" s="449"/>
      <c r="B53" s="118" t="s">
        <v>32</v>
      </c>
      <c r="C53" s="118" t="s">
        <v>31</v>
      </c>
      <c r="D53" s="450"/>
      <c r="E53" s="451"/>
      <c r="F53" s="45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524" t="s">
        <v>351</v>
      </c>
      <c r="B65" s="524"/>
      <c r="C65" s="524"/>
      <c r="D65" s="524"/>
      <c r="E65" s="524"/>
      <c r="F65" s="524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4"/>
      <c r="B83" s="444"/>
      <c r="C83" s="444"/>
      <c r="D83" s="444"/>
      <c r="E83" s="444"/>
      <c r="F83" s="444"/>
      <c r="G83" s="444"/>
    </row>
    <row r="84" spans="1:7" ht="45" customHeight="1" x14ac:dyDescent="0.45">
      <c r="A84" s="525" t="s">
        <v>352</v>
      </c>
      <c r="B84" s="525"/>
      <c r="C84" s="525"/>
      <c r="D84" s="525"/>
      <c r="E84" s="525"/>
      <c r="F84" s="525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0"/>
      <c r="B103" s="438"/>
      <c r="C103" s="438"/>
      <c r="D103" s="438"/>
      <c r="E103" s="438"/>
      <c r="F103" s="445"/>
      <c r="G103" s="173"/>
    </row>
    <row r="104" spans="1:7" s="80" customFormat="1" ht="46.5" customHeight="1" x14ac:dyDescent="0.4">
      <c r="A104" s="524" t="s">
        <v>353</v>
      </c>
      <c r="B104" s="524"/>
      <c r="C104" s="524"/>
      <c r="D104" s="524"/>
      <c r="E104" s="524"/>
      <c r="F104" s="524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46"/>
      <c r="B111" s="447"/>
      <c r="C111" s="447"/>
      <c r="D111" s="447"/>
      <c r="E111" s="447"/>
      <c r="F111" s="448"/>
      <c r="G111" s="129"/>
    </row>
    <row r="112" spans="1:7" s="80" customFormat="1" ht="39.75" customHeight="1" x14ac:dyDescent="0.4">
      <c r="A112" s="524" t="s">
        <v>390</v>
      </c>
      <c r="B112" s="524"/>
      <c r="C112" s="524"/>
      <c r="D112" s="524"/>
      <c r="E112" s="524"/>
      <c r="F112" s="524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8"/>
      <c r="B120" s="438"/>
      <c r="C120" s="438"/>
      <c r="D120" s="438"/>
      <c r="E120" s="438"/>
      <c r="F120" s="438"/>
      <c r="G120" s="173"/>
    </row>
    <row r="121" spans="1:7" ht="22.5" x14ac:dyDescent="0.4">
      <c r="A121" s="524" t="s">
        <v>311</v>
      </c>
      <c r="B121" s="524"/>
      <c r="C121" s="524"/>
      <c r="D121" s="524"/>
      <c r="E121" s="524"/>
      <c r="F121" s="524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-6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439"/>
      <c r="B132" s="439"/>
      <c r="C132" s="439"/>
      <c r="D132" s="439"/>
      <c r="E132" s="439"/>
      <c r="F132" s="439"/>
      <c r="G132" s="114"/>
    </row>
    <row r="133" spans="1:16384" ht="22.5" customHeight="1" x14ac:dyDescent="0.4">
      <c r="A133" s="526" t="s">
        <v>424</v>
      </c>
      <c r="B133" s="526"/>
      <c r="C133" s="526"/>
      <c r="D133" s="526"/>
      <c r="E133" s="526"/>
      <c r="F133" s="526"/>
      <c r="G133" s="114"/>
    </row>
    <row r="134" spans="1:16384" ht="22.5" customHeight="1" x14ac:dyDescent="0.4">
      <c r="A134" s="527"/>
      <c r="B134" s="527"/>
      <c r="C134" s="527"/>
      <c r="D134" s="527"/>
      <c r="E134" s="527"/>
      <c r="F134" s="527"/>
      <c r="G134" s="114"/>
    </row>
    <row r="135" spans="1:16384" s="326" customFormat="1" ht="22.5" customHeight="1" x14ac:dyDescent="0.25">
      <c r="A135" s="449" t="s">
        <v>28</v>
      </c>
      <c r="B135" s="450" t="s">
        <v>29</v>
      </c>
      <c r="C135" s="450"/>
      <c r="D135" s="450" t="s">
        <v>42</v>
      </c>
      <c r="E135" s="451" t="s">
        <v>266</v>
      </c>
      <c r="F135" s="451" t="s">
        <v>302</v>
      </c>
    </row>
    <row r="136" spans="1:16384" s="326" customFormat="1" ht="22.5" customHeight="1" x14ac:dyDescent="0.25">
      <c r="A136" s="449"/>
      <c r="B136" s="118" t="s">
        <v>32</v>
      </c>
      <c r="C136" s="118" t="s">
        <v>31</v>
      </c>
      <c r="D136" s="450"/>
      <c r="E136" s="451"/>
      <c r="F136" s="45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8" t="s">
        <v>461</v>
      </c>
      <c r="B139" s="528"/>
      <c r="C139" s="528"/>
      <c r="D139" s="528"/>
      <c r="E139" s="528"/>
      <c r="F139" s="528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7" t="s">
        <v>350</v>
      </c>
      <c r="B147" s="477"/>
      <c r="C147" s="477"/>
      <c r="D147" s="477"/>
      <c r="E147" s="477"/>
      <c r="F147" s="477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0"/>
      <c r="B165" s="438"/>
      <c r="C165" s="438"/>
      <c r="D165" s="438"/>
      <c r="E165" s="438"/>
      <c r="F165" s="438"/>
      <c r="G165" s="114"/>
    </row>
    <row r="166" spans="1:7" ht="32.25" customHeight="1" x14ac:dyDescent="0.4">
      <c r="A166" s="528" t="s">
        <v>462</v>
      </c>
      <c r="B166" s="528"/>
      <c r="C166" s="528"/>
      <c r="D166" s="528"/>
      <c r="E166" s="528"/>
      <c r="F166" s="528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1"/>
      <c r="B176" s="442"/>
      <c r="C176" s="442"/>
      <c r="D176" s="442"/>
      <c r="E176" s="442"/>
      <c r="F176" s="442"/>
      <c r="G176" s="114"/>
    </row>
    <row r="177" spans="1:7" ht="32.25" customHeight="1" x14ac:dyDescent="0.4">
      <c r="A177" s="528" t="s">
        <v>311</v>
      </c>
      <c r="B177" s="528"/>
      <c r="C177" s="528"/>
      <c r="D177" s="528"/>
      <c r="E177" s="528"/>
      <c r="F177" s="528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8"/>
      <c r="C186" s="479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3"/>
      <c r="B188" s="443"/>
      <c r="C188" s="443"/>
      <c r="D188" s="443"/>
      <c r="E188" s="443"/>
      <c r="F188" s="44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9" t="s">
        <v>28</v>
      </c>
      <c r="B191" s="450" t="s">
        <v>29</v>
      </c>
      <c r="C191" s="450"/>
      <c r="D191" s="450" t="s">
        <v>42</v>
      </c>
      <c r="E191" s="451" t="s">
        <v>266</v>
      </c>
      <c r="F191" s="451" t="s">
        <v>302</v>
      </c>
      <c r="G191" s="114"/>
    </row>
    <row r="192" spans="1:7" ht="21" x14ac:dyDescent="0.4">
      <c r="A192" s="449"/>
      <c r="B192" s="118" t="s">
        <v>32</v>
      </c>
      <c r="C192" s="118" t="s">
        <v>31</v>
      </c>
      <c r="D192" s="450"/>
      <c r="E192" s="451"/>
      <c r="F192" s="45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3" t="s">
        <v>34</v>
      </c>
      <c r="B203" s="464"/>
      <c r="C203" s="465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3" t="s">
        <v>34</v>
      </c>
      <c r="B227" s="464"/>
      <c r="C227" s="465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0" t="s">
        <v>311</v>
      </c>
      <c r="B236" s="521"/>
      <c r="C236" s="521"/>
      <c r="D236" s="52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63" t="s">
        <v>34</v>
      </c>
      <c r="B245" s="464"/>
      <c r="C245" s="465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9" t="s">
        <v>28</v>
      </c>
      <c r="B253" s="450" t="s">
        <v>29</v>
      </c>
      <c r="C253" s="450"/>
      <c r="D253" s="450" t="s">
        <v>42</v>
      </c>
      <c r="E253" s="451" t="s">
        <v>266</v>
      </c>
      <c r="F253" s="451" t="s">
        <v>302</v>
      </c>
      <c r="G253" s="129"/>
    </row>
    <row r="254" spans="1:7" ht="21" x14ac:dyDescent="0.4">
      <c r="A254" s="449"/>
      <c r="B254" s="118" t="s">
        <v>32</v>
      </c>
      <c r="C254" s="118" t="s">
        <v>31</v>
      </c>
      <c r="D254" s="450"/>
      <c r="E254" s="451"/>
      <c r="F254" s="45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3" t="s">
        <v>34</v>
      </c>
      <c r="B265" s="464"/>
      <c r="C265" s="465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1"/>
      <c r="B290" s="471"/>
      <c r="C290" s="471"/>
      <c r="D290" s="471"/>
      <c r="E290" s="471"/>
      <c r="F290" s="471"/>
      <c r="G290" s="129"/>
    </row>
    <row r="291" spans="1:7" s="80" customFormat="1" ht="31.5" customHeight="1" x14ac:dyDescent="0.4">
      <c r="A291" s="523" t="s">
        <v>311</v>
      </c>
      <c r="B291" s="523"/>
      <c r="C291" s="523"/>
      <c r="D291" s="523"/>
      <c r="E291" s="523"/>
      <c r="F291" s="523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9" t="s">
        <v>28</v>
      </c>
      <c r="B308" s="450" t="s">
        <v>29</v>
      </c>
      <c r="C308" s="450"/>
      <c r="D308" s="450" t="s">
        <v>42</v>
      </c>
      <c r="E308" s="451" t="s">
        <v>266</v>
      </c>
      <c r="F308" s="451" t="s">
        <v>302</v>
      </c>
      <c r="G308" s="129"/>
    </row>
    <row r="309" spans="1:7" ht="21" x14ac:dyDescent="0.4">
      <c r="A309" s="449"/>
      <c r="B309" s="118" t="s">
        <v>32</v>
      </c>
      <c r="C309" s="118" t="s">
        <v>31</v>
      </c>
      <c r="D309" s="450"/>
      <c r="E309" s="451"/>
      <c r="F309" s="45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2"/>
      <c r="B357" s="462"/>
      <c r="C357" s="462"/>
      <c r="D357" s="462"/>
      <c r="E357" s="462"/>
      <c r="F357" s="462"/>
      <c r="G357" s="462"/>
    </row>
    <row r="358" spans="1:7" ht="32.25" customHeight="1" x14ac:dyDescent="0.4">
      <c r="A358" s="507" t="s">
        <v>311</v>
      </c>
      <c r="B358" s="507"/>
      <c r="C358" s="507"/>
      <c r="D358" s="507"/>
      <c r="E358" s="507"/>
      <c r="F358" s="507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9" t="s">
        <v>28</v>
      </c>
      <c r="B375" s="450" t="s">
        <v>29</v>
      </c>
      <c r="C375" s="450"/>
      <c r="D375" s="450" t="s">
        <v>42</v>
      </c>
      <c r="E375" s="451" t="s">
        <v>266</v>
      </c>
      <c r="F375" s="451" t="s">
        <v>302</v>
      </c>
      <c r="G375" s="173"/>
    </row>
    <row r="376" spans="1:7" s="260" customFormat="1" ht="21" x14ac:dyDescent="0.4">
      <c r="A376" s="449"/>
      <c r="B376" s="118" t="s">
        <v>32</v>
      </c>
      <c r="C376" s="118" t="s">
        <v>31</v>
      </c>
      <c r="D376" s="450"/>
      <c r="E376" s="451"/>
      <c r="F376" s="45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05"/>
      <c r="B415" s="444"/>
      <c r="C415" s="444"/>
      <c r="D415" s="444"/>
      <c r="E415" s="444"/>
      <c r="F415" s="444"/>
      <c r="G415" s="444"/>
    </row>
    <row r="416" spans="1:7" s="260" customFormat="1" ht="24.75" x14ac:dyDescent="0.4">
      <c r="A416" s="510" t="s">
        <v>320</v>
      </c>
      <c r="B416" s="510"/>
      <c r="C416" s="510"/>
      <c r="D416" s="510"/>
      <c r="E416" s="510"/>
      <c r="F416" s="51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9" t="s">
        <v>28</v>
      </c>
      <c r="B433" s="450" t="s">
        <v>29</v>
      </c>
      <c r="C433" s="450"/>
      <c r="D433" s="450" t="s">
        <v>42</v>
      </c>
      <c r="E433" s="451" t="s">
        <v>266</v>
      </c>
      <c r="F433" s="451" t="s">
        <v>302</v>
      </c>
      <c r="G433" s="129"/>
    </row>
    <row r="434" spans="1:7" ht="21" x14ac:dyDescent="0.4">
      <c r="A434" s="449"/>
      <c r="B434" s="118" t="s">
        <v>32</v>
      </c>
      <c r="C434" s="118" t="s">
        <v>31</v>
      </c>
      <c r="D434" s="450"/>
      <c r="E434" s="451"/>
      <c r="F434" s="45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0" t="s">
        <v>311</v>
      </c>
      <c r="B464" s="510"/>
      <c r="C464" s="510"/>
      <c r="D464" s="510"/>
      <c r="E464" s="510"/>
      <c r="F464" s="51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1" t="s">
        <v>425</v>
      </c>
      <c r="B478" s="511"/>
      <c r="C478" s="511"/>
      <c r="D478" s="511"/>
      <c r="E478" s="511"/>
      <c r="F478" s="511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1" t="s">
        <v>28</v>
      </c>
      <c r="B480" s="482" t="s">
        <v>29</v>
      </c>
      <c r="C480" s="482"/>
      <c r="D480" s="482" t="s">
        <v>42</v>
      </c>
      <c r="E480" s="483" t="s">
        <v>266</v>
      </c>
      <c r="F480" s="483" t="s">
        <v>302</v>
      </c>
      <c r="G480" s="114"/>
    </row>
    <row r="481" spans="1:7" ht="21" x14ac:dyDescent="0.4">
      <c r="A481" s="481"/>
      <c r="B481" s="320" t="s">
        <v>32</v>
      </c>
      <c r="C481" s="320" t="s">
        <v>31</v>
      </c>
      <c r="D481" s="482"/>
      <c r="E481" s="483"/>
      <c r="F481" s="48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2" t="s">
        <v>52</v>
      </c>
      <c r="B483" s="472"/>
      <c r="C483" s="472"/>
      <c r="D483" s="472"/>
      <c r="E483" s="472"/>
      <c r="F483" s="472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9" t="s">
        <v>463</v>
      </c>
      <c r="B491" s="470"/>
      <c r="C491" s="470"/>
      <c r="D491" s="470"/>
      <c r="E491" s="470"/>
      <c r="F491" s="470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4" t="s">
        <v>23</v>
      </c>
      <c r="B505" s="485"/>
      <c r="C505" s="485"/>
      <c r="D505" s="485"/>
      <c r="E505" s="485"/>
      <c r="F505" s="486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4"/>
      <c r="B517" s="494"/>
      <c r="C517" s="494"/>
      <c r="D517" s="494"/>
      <c r="E517" s="494"/>
      <c r="F517" s="494"/>
      <c r="G517" s="494"/>
    </row>
    <row r="518" spans="1:7" ht="26.25" customHeight="1" x14ac:dyDescent="0.5">
      <c r="A518" s="369" t="s">
        <v>311</v>
      </c>
      <c r="B518" s="506"/>
      <c r="C518" s="506"/>
      <c r="D518" s="506"/>
      <c r="E518" s="506"/>
      <c r="F518" s="506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2" t="s">
        <v>97</v>
      </c>
      <c r="B530" s="512"/>
      <c r="C530" s="512"/>
      <c r="D530" s="512"/>
      <c r="E530" s="512"/>
      <c r="F530" s="512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7" t="s">
        <v>28</v>
      </c>
      <c r="B532" s="489" t="s">
        <v>29</v>
      </c>
      <c r="C532" s="490"/>
      <c r="D532" s="450" t="s">
        <v>42</v>
      </c>
      <c r="E532" s="451" t="s">
        <v>266</v>
      </c>
      <c r="F532" s="451" t="s">
        <v>302</v>
      </c>
      <c r="G532" s="114"/>
    </row>
    <row r="533" spans="1:7" ht="21" x14ac:dyDescent="0.4">
      <c r="A533" s="488"/>
      <c r="B533" s="315" t="s">
        <v>32</v>
      </c>
      <c r="C533" s="316" t="s">
        <v>31</v>
      </c>
      <c r="D533" s="450"/>
      <c r="E533" s="451"/>
      <c r="F533" s="45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8"/>
      <c r="D535" s="508"/>
      <c r="E535" s="508"/>
      <c r="F535" s="50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3" t="s">
        <v>34</v>
      </c>
      <c r="B542" s="464"/>
      <c r="C542" s="465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3" t="s">
        <v>33</v>
      </c>
      <c r="B543" s="464"/>
      <c r="C543" s="465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9"/>
      <c r="B556" s="462"/>
      <c r="C556" s="462"/>
      <c r="D556" s="462"/>
      <c r="E556" s="462"/>
      <c r="F556" s="462"/>
      <c r="G556" s="462"/>
    </row>
    <row r="557" spans="1:7" ht="35.25" customHeight="1" x14ac:dyDescent="0.4">
      <c r="A557" s="371" t="s">
        <v>311</v>
      </c>
      <c r="B557" s="337"/>
      <c r="C557" s="460"/>
      <c r="D557" s="460"/>
      <c r="E557" s="460"/>
      <c r="F557" s="46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55" t="s">
        <v>34</v>
      </c>
      <c r="B566" s="455"/>
      <c r="C566" s="456"/>
      <c r="D566" s="378">
        <f>SUM(B558:C565,B546:C555)</f>
        <v>0</v>
      </c>
      <c r="E566" s="108"/>
      <c r="F566" s="114"/>
      <c r="G566" s="114"/>
    </row>
    <row r="567" spans="1:7" ht="21" x14ac:dyDescent="0.4">
      <c r="A567" s="455" t="s">
        <v>33</v>
      </c>
      <c r="B567" s="455"/>
      <c r="C567" s="45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68" t="s">
        <v>19</v>
      </c>
      <c r="B573" s="468"/>
      <c r="C573" s="468"/>
      <c r="D573" s="468"/>
      <c r="E573" s="468"/>
      <c r="F573" s="468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1" t="s">
        <v>28</v>
      </c>
      <c r="B575" s="482" t="s">
        <v>29</v>
      </c>
      <c r="C575" s="482"/>
      <c r="D575" s="482" t="s">
        <v>42</v>
      </c>
      <c r="E575" s="483" t="s">
        <v>266</v>
      </c>
      <c r="F575" s="483" t="s">
        <v>302</v>
      </c>
      <c r="G575" s="114"/>
    </row>
    <row r="576" spans="1:7" ht="21" x14ac:dyDescent="0.4">
      <c r="A576" s="481"/>
      <c r="B576" s="320" t="s">
        <v>32</v>
      </c>
      <c r="C576" s="320" t="s">
        <v>31</v>
      </c>
      <c r="D576" s="482"/>
      <c r="E576" s="483"/>
      <c r="F576" s="48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55" t="s">
        <v>34</v>
      </c>
      <c r="B588" s="455"/>
      <c r="C588" s="456"/>
      <c r="D588" s="378">
        <f>SUM(B579:C587)</f>
        <v>0</v>
      </c>
      <c r="E588" s="108"/>
      <c r="F588" s="114"/>
      <c r="G588" s="114"/>
    </row>
    <row r="589" spans="1:7" ht="21" x14ac:dyDescent="0.4">
      <c r="A589" s="455" t="s">
        <v>33</v>
      </c>
      <c r="B589" s="455"/>
      <c r="C589" s="45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55" t="s">
        <v>34</v>
      </c>
      <c r="B606" s="455"/>
      <c r="C606" s="456"/>
      <c r="D606" s="378">
        <f>SUM(B592:C605)</f>
        <v>0</v>
      </c>
      <c r="E606" s="108"/>
      <c r="F606" s="114"/>
      <c r="G606" s="114"/>
    </row>
    <row r="607" spans="1:7" ht="21" x14ac:dyDescent="0.4">
      <c r="A607" s="455" t="s">
        <v>33</v>
      </c>
      <c r="B607" s="455"/>
      <c r="C607" s="45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7" t="s">
        <v>170</v>
      </c>
      <c r="B610" s="458"/>
      <c r="C610" s="45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8" t="s">
        <v>8</v>
      </c>
      <c r="B612" s="468"/>
      <c r="C612" s="468"/>
      <c r="D612" s="468"/>
      <c r="E612" s="468"/>
      <c r="F612" s="468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9" t="s">
        <v>28</v>
      </c>
      <c r="B614" s="450" t="s">
        <v>29</v>
      </c>
      <c r="C614" s="450"/>
      <c r="D614" s="450" t="s">
        <v>42</v>
      </c>
      <c r="E614" s="451" t="s">
        <v>266</v>
      </c>
      <c r="F614" s="451" t="s">
        <v>302</v>
      </c>
      <c r="G614" s="114"/>
    </row>
    <row r="615" spans="1:7" ht="18.75" customHeight="1" x14ac:dyDescent="0.4">
      <c r="A615" s="449"/>
      <c r="B615" s="118" t="s">
        <v>32</v>
      </c>
      <c r="C615" s="118" t="s">
        <v>31</v>
      </c>
      <c r="D615" s="450"/>
      <c r="E615" s="451"/>
      <c r="F615" s="45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66"/>
      <c r="D617" s="466"/>
      <c r="E617" s="466"/>
      <c r="F617" s="46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55" t="s">
        <v>34</v>
      </c>
      <c r="B627" s="455"/>
      <c r="C627" s="455"/>
      <c r="D627" s="378">
        <f>SUM(B618:C626)</f>
        <v>0</v>
      </c>
      <c r="E627" s="492"/>
      <c r="F627" s="471"/>
      <c r="G627" s="129"/>
    </row>
    <row r="628" spans="1:7" ht="21" x14ac:dyDescent="0.4">
      <c r="A628" s="455" t="s">
        <v>33</v>
      </c>
      <c r="B628" s="455"/>
      <c r="C628" s="455"/>
      <c r="D628" s="388" t="e">
        <f>D627/(COUNT(B618:C626)*2)</f>
        <v>#DIV/0!</v>
      </c>
      <c r="E628" s="493"/>
      <c r="F628" s="494"/>
      <c r="G628" s="129"/>
    </row>
    <row r="629" spans="1:7" ht="21" x14ac:dyDescent="0.4">
      <c r="A629" s="325"/>
      <c r="B629" s="135"/>
      <c r="C629" s="491"/>
      <c r="D629" s="491"/>
      <c r="E629" s="491"/>
      <c r="F629" s="491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3" t="s">
        <v>34</v>
      </c>
      <c r="B639" s="464"/>
      <c r="C639" s="465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66"/>
      <c r="D642" s="466"/>
      <c r="E642" s="466"/>
      <c r="F642" s="46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3" t="s">
        <v>34</v>
      </c>
      <c r="B650" s="464"/>
      <c r="C650" s="465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3" t="s">
        <v>26</v>
      </c>
      <c r="B653" s="466"/>
      <c r="C653" s="466"/>
      <c r="D653" s="466"/>
      <c r="E653" s="466"/>
      <c r="F653" s="46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1" t="s">
        <v>311</v>
      </c>
      <c r="B661" s="502"/>
      <c r="C661" s="502"/>
      <c r="D661" s="502"/>
      <c r="E661" s="502"/>
      <c r="F661" s="50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8" t="s">
        <v>356</v>
      </c>
      <c r="B676" s="468"/>
      <c r="C676" s="468"/>
      <c r="D676" s="468"/>
      <c r="E676" s="468"/>
      <c r="F676" s="468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9" t="s">
        <v>28</v>
      </c>
      <c r="B678" s="450" t="s">
        <v>29</v>
      </c>
      <c r="C678" s="450"/>
      <c r="D678" s="450" t="s">
        <v>42</v>
      </c>
      <c r="E678" s="451" t="s">
        <v>266</v>
      </c>
      <c r="F678" s="451" t="s">
        <v>302</v>
      </c>
      <c r="G678" s="129"/>
    </row>
    <row r="679" spans="1:7" ht="21" x14ac:dyDescent="0.4">
      <c r="A679" s="449"/>
      <c r="B679" s="118" t="s">
        <v>32</v>
      </c>
      <c r="C679" s="118" t="s">
        <v>31</v>
      </c>
      <c r="D679" s="450"/>
      <c r="E679" s="451"/>
      <c r="F679" s="45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4" t="s">
        <v>459</v>
      </c>
      <c r="B704" s="504"/>
      <c r="C704" s="504"/>
      <c r="D704" s="504"/>
      <c r="E704" s="504"/>
      <c r="F704" s="50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75" t="s">
        <v>28</v>
      </c>
      <c r="B706" s="489" t="s">
        <v>29</v>
      </c>
      <c r="C706" s="489"/>
      <c r="D706" s="450" t="s">
        <v>42</v>
      </c>
      <c r="E706" s="451" t="s">
        <v>266</v>
      </c>
      <c r="F706" s="451" t="s">
        <v>302</v>
      </c>
      <c r="G706" s="274"/>
    </row>
    <row r="707" spans="1:7" ht="21" x14ac:dyDescent="0.4">
      <c r="A707" s="476"/>
      <c r="B707" s="383" t="s">
        <v>32</v>
      </c>
      <c r="C707" s="383" t="s">
        <v>31</v>
      </c>
      <c r="D707" s="450"/>
      <c r="E707" s="451"/>
      <c r="F707" s="45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2" t="s">
        <v>306</v>
      </c>
      <c r="B709" s="453"/>
      <c r="C709" s="453"/>
      <c r="D709" s="453"/>
      <c r="E709" s="453"/>
      <c r="F709" s="454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3"/>
      <c r="C715" s="474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3"/>
      <c r="C716" s="474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2" t="s">
        <v>307</v>
      </c>
      <c r="B718" s="453"/>
      <c r="C718" s="453"/>
      <c r="D718" s="453"/>
      <c r="E718" s="453"/>
      <c r="F718" s="454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-6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0"/>
      <c r="E1" s="550"/>
      <c r="F1" s="550"/>
      <c r="G1" s="550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1" t="s">
        <v>46</v>
      </c>
      <c r="B6" s="551"/>
      <c r="C6" s="551"/>
      <c r="D6" s="551"/>
      <c r="E6" s="551"/>
      <c r="F6" s="551"/>
      <c r="G6" s="92"/>
    </row>
    <row r="7" spans="1:7" s="258" customFormat="1" ht="21.75" customHeight="1" x14ac:dyDescent="0.45">
      <c r="A7" s="552" t="str">
        <f>'Page de garde'!D18</f>
        <v>MANAR CITY</v>
      </c>
      <c r="B7" s="552"/>
      <c r="C7" s="552"/>
      <c r="D7" s="552"/>
      <c r="E7" s="552"/>
      <c r="F7" s="552"/>
      <c r="G7" s="92"/>
    </row>
    <row r="8" spans="1:7" s="258" customFormat="1" ht="24" x14ac:dyDescent="0.45">
      <c r="A8" s="4" t="s">
        <v>39</v>
      </c>
      <c r="B8" s="553" t="str">
        <f>'A1 Exploitation'!B9:F9</f>
        <v>Dr Hend KAMOUN</v>
      </c>
      <c r="C8" s="553"/>
      <c r="D8" s="553"/>
      <c r="E8" s="553"/>
      <c r="F8" s="553"/>
      <c r="G8" s="92"/>
    </row>
    <row r="9" spans="1:7" s="258" customFormat="1" ht="24" x14ac:dyDescent="0.45">
      <c r="A9" s="5" t="s">
        <v>41</v>
      </c>
      <c r="B9" s="554" t="str">
        <f>'A1 Exploitation'!B10:F10</f>
        <v>Directeur du magasin et chefs rayons</v>
      </c>
      <c r="C9" s="554"/>
      <c r="D9" s="554"/>
      <c r="E9" s="554"/>
      <c r="F9" s="554"/>
      <c r="G9" s="92"/>
    </row>
    <row r="10" spans="1:7" s="258" customFormat="1" ht="24" x14ac:dyDescent="0.45">
      <c r="A10" s="4" t="s">
        <v>40</v>
      </c>
      <c r="B10" s="549">
        <f>'A1 Exploitation'!B11:F11</f>
        <v>43537</v>
      </c>
      <c r="C10" s="549"/>
      <c r="D10" s="549"/>
      <c r="E10" s="549"/>
      <c r="F10" s="549"/>
      <c r="G10" s="92"/>
    </row>
    <row r="11" spans="1:7" s="258" customFormat="1" ht="24" x14ac:dyDescent="0.45">
      <c r="A11" s="4" t="s">
        <v>250</v>
      </c>
      <c r="B11" s="546" t="e">
        <f>D199</f>
        <v>#DIV/0!</v>
      </c>
      <c r="C11" s="546"/>
      <c r="D11" s="546"/>
      <c r="E11" s="546"/>
      <c r="F11" s="546"/>
      <c r="G11" s="92"/>
    </row>
    <row r="12" spans="1:7" s="258" customFormat="1" ht="22.5" x14ac:dyDescent="0.45">
      <c r="A12" s="1"/>
      <c r="D12" s="514"/>
      <c r="E12" s="514"/>
      <c r="F12" s="514"/>
      <c r="G12" s="514"/>
    </row>
    <row r="13" spans="1:7" s="258" customFormat="1" ht="11.25" customHeight="1" x14ac:dyDescent="0.3">
      <c r="A13" s="547" t="s">
        <v>28</v>
      </c>
      <c r="B13" s="548" t="s">
        <v>29</v>
      </c>
      <c r="C13" s="548"/>
      <c r="D13" s="548" t="s">
        <v>42</v>
      </c>
      <c r="E13" s="548" t="s">
        <v>160</v>
      </c>
      <c r="F13" s="548" t="s">
        <v>161</v>
      </c>
      <c r="G13" s="80"/>
    </row>
    <row r="14" spans="1:7" s="258" customFormat="1" ht="12.75" customHeight="1" x14ac:dyDescent="0.3">
      <c r="A14" s="547"/>
      <c r="B14" s="22" t="s">
        <v>32</v>
      </c>
      <c r="C14" s="22" t="s">
        <v>31</v>
      </c>
      <c r="D14" s="548"/>
      <c r="E14" s="548"/>
      <c r="F14" s="548"/>
      <c r="G14" s="94"/>
    </row>
    <row r="15" spans="1:7" x14ac:dyDescent="0.3">
      <c r="A15" s="537"/>
      <c r="B15" s="538"/>
      <c r="C15" s="538"/>
      <c r="D15" s="538"/>
      <c r="E15" s="538"/>
      <c r="F15" s="538"/>
    </row>
    <row r="16" spans="1:7" ht="19.5" x14ac:dyDescent="0.4">
      <c r="A16" s="541" t="s">
        <v>0</v>
      </c>
      <c r="B16" s="542"/>
      <c r="C16" s="542"/>
      <c r="D16" s="542"/>
      <c r="E16" s="542"/>
      <c r="F16" s="542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3" t="s">
        <v>34</v>
      </c>
      <c r="B22" s="539"/>
      <c r="C22" s="540"/>
      <c r="D22" s="381">
        <f>SUM(B17:C21)</f>
        <v>0</v>
      </c>
    </row>
    <row r="23" spans="1:7" x14ac:dyDescent="0.3">
      <c r="A23" s="530" t="s">
        <v>251</v>
      </c>
      <c r="B23" s="531"/>
      <c r="C23" s="532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5" t="s">
        <v>4</v>
      </c>
      <c r="B25" s="536"/>
      <c r="C25" s="536"/>
      <c r="D25" s="536"/>
      <c r="E25" s="536"/>
      <c r="F25" s="53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1"/>
      <c r="C33" s="532"/>
      <c r="D33" s="380">
        <f>SUM(B26:C32)</f>
        <v>0</v>
      </c>
    </row>
    <row r="34" spans="1:7" x14ac:dyDescent="0.3">
      <c r="A34" s="530" t="s">
        <v>251</v>
      </c>
      <c r="B34" s="531"/>
      <c r="C34" s="532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5" t="s">
        <v>180</v>
      </c>
      <c r="B36" s="536"/>
      <c r="C36" s="536"/>
      <c r="D36" s="536"/>
      <c r="E36" s="536"/>
      <c r="F36" s="53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1"/>
      <c r="C42" s="532"/>
      <c r="D42" s="380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1"/>
      <c r="C43" s="532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4" t="s">
        <v>19</v>
      </c>
      <c r="B45" s="545"/>
      <c r="C45" s="545"/>
      <c r="D45" s="545"/>
      <c r="E45" s="545"/>
      <c r="F45" s="545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1"/>
      <c r="C52" s="532"/>
      <c r="D52" s="380">
        <f>SUM(B46:C51)</f>
        <v>0</v>
      </c>
    </row>
    <row r="53" spans="1:7" x14ac:dyDescent="0.3">
      <c r="A53" s="530" t="s">
        <v>251</v>
      </c>
      <c r="B53" s="531"/>
      <c r="C53" s="532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5" t="s">
        <v>8</v>
      </c>
      <c r="B55" s="536"/>
      <c r="C55" s="536"/>
      <c r="D55" s="536"/>
      <c r="E55" s="536"/>
      <c r="F55" s="53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1"/>
      <c r="C63" s="532"/>
      <c r="D63" s="380">
        <f>SUM(B56:C62)</f>
        <v>0</v>
      </c>
    </row>
    <row r="64" spans="1:7" x14ac:dyDescent="0.3">
      <c r="A64" s="530" t="s">
        <v>251</v>
      </c>
      <c r="B64" s="531"/>
      <c r="C64" s="532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5" t="s">
        <v>111</v>
      </c>
      <c r="B66" s="536"/>
      <c r="C66" s="536"/>
      <c r="D66" s="536"/>
      <c r="E66" s="536"/>
      <c r="F66" s="53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1"/>
      <c r="C84" s="532"/>
      <c r="D84" s="380">
        <f>SUM(B67:C83)</f>
        <v>0</v>
      </c>
    </row>
    <row r="85" spans="1:7" x14ac:dyDescent="0.3">
      <c r="A85" s="530" t="s">
        <v>251</v>
      </c>
      <c r="B85" s="531"/>
      <c r="C85" s="532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5" t="s">
        <v>172</v>
      </c>
      <c r="B87" s="536"/>
      <c r="C87" s="536"/>
      <c r="D87" s="536"/>
      <c r="E87" s="536"/>
      <c r="F87" s="53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1"/>
      <c r="C102" s="532"/>
      <c r="D102" s="380">
        <f>SUM(B88:C101)</f>
        <v>0</v>
      </c>
    </row>
    <row r="103" spans="1:7" x14ac:dyDescent="0.3">
      <c r="A103" s="530" t="s">
        <v>251</v>
      </c>
      <c r="B103" s="531"/>
      <c r="C103" s="532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5" t="s">
        <v>173</v>
      </c>
      <c r="B106" s="536"/>
      <c r="C106" s="536"/>
      <c r="D106" s="536"/>
      <c r="E106" s="536"/>
      <c r="F106" s="53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1"/>
      <c r="C118" s="532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1"/>
      <c r="C119" s="532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5" t="s">
        <v>156</v>
      </c>
      <c r="B121" s="536"/>
      <c r="C121" s="536"/>
      <c r="D121" s="536"/>
      <c r="E121" s="536"/>
      <c r="F121" s="53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1"/>
      <c r="C133" s="532"/>
      <c r="D133" s="380">
        <f>SUM(B122:C132)</f>
        <v>0</v>
      </c>
    </row>
    <row r="134" spans="1:7" x14ac:dyDescent="0.3">
      <c r="A134" s="530" t="s">
        <v>251</v>
      </c>
      <c r="B134" s="531"/>
      <c r="C134" s="532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5" t="s">
        <v>61</v>
      </c>
      <c r="B136" s="536"/>
      <c r="C136" s="536"/>
      <c r="D136" s="536"/>
      <c r="E136" s="536"/>
      <c r="F136" s="53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1"/>
      <c r="C149" s="532"/>
      <c r="D149" s="380">
        <f>SUM(B137:C148)</f>
        <v>0</v>
      </c>
    </row>
    <row r="150" spans="1:7" x14ac:dyDescent="0.3">
      <c r="A150" s="530" t="s">
        <v>251</v>
      </c>
      <c r="B150" s="531"/>
      <c r="C150" s="532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5" t="s">
        <v>178</v>
      </c>
      <c r="B152" s="536"/>
      <c r="C152" s="536"/>
      <c r="D152" s="536"/>
      <c r="E152" s="536"/>
      <c r="F152" s="53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9"/>
      <c r="C161" s="540"/>
      <c r="D161" s="381">
        <f>SUM(B153:C160)</f>
        <v>0</v>
      </c>
    </row>
    <row r="162" spans="1:7" x14ac:dyDescent="0.3">
      <c r="A162" s="530" t="s">
        <v>251</v>
      </c>
      <c r="B162" s="531"/>
      <c r="C162" s="532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5" t="s">
        <v>64</v>
      </c>
      <c r="B164" s="536"/>
      <c r="C164" s="536"/>
      <c r="D164" s="536"/>
      <c r="E164" s="536"/>
      <c r="F164" s="53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1"/>
      <c r="C169" s="532"/>
      <c r="D169" s="380">
        <f>SUM(B165:C168)</f>
        <v>0</v>
      </c>
    </row>
    <row r="170" spans="1:7" x14ac:dyDescent="0.3">
      <c r="A170" s="530" t="s">
        <v>251</v>
      </c>
      <c r="B170" s="531"/>
      <c r="C170" s="532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3" t="s">
        <v>15</v>
      </c>
      <c r="B172" s="534"/>
      <c r="C172" s="534"/>
      <c r="D172" s="534"/>
      <c r="E172" s="534"/>
      <c r="F172" s="534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1"/>
      <c r="C177" s="532"/>
      <c r="D177" s="380">
        <f>SUM(B173:C176)</f>
        <v>0</v>
      </c>
    </row>
    <row r="178" spans="1:7" x14ac:dyDescent="0.3">
      <c r="A178" s="530" t="s">
        <v>251</v>
      </c>
      <c r="B178" s="531"/>
      <c r="C178" s="532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5" t="s">
        <v>65</v>
      </c>
      <c r="B180" s="536"/>
      <c r="C180" s="536"/>
      <c r="D180" s="536"/>
      <c r="E180" s="536"/>
      <c r="F180" s="53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1"/>
      <c r="C186" s="532"/>
      <c r="D186" s="380">
        <f>SUM(B181:C185)</f>
        <v>0</v>
      </c>
    </row>
    <row r="187" spans="1:7" x14ac:dyDescent="0.3">
      <c r="A187" s="530" t="s">
        <v>251</v>
      </c>
      <c r="B187" s="531"/>
      <c r="C187" s="532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5" t="s">
        <v>177</v>
      </c>
      <c r="B189" s="536"/>
      <c r="C189" s="536"/>
      <c r="D189" s="536"/>
      <c r="E189" s="536"/>
      <c r="F189" s="53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1"/>
      <c r="C194" s="532"/>
      <c r="D194" s="40">
        <f>SUM(B190:C193)</f>
        <v>0</v>
      </c>
    </row>
    <row r="195" spans="1:6" x14ac:dyDescent="0.3">
      <c r="A195" s="530" t="s">
        <v>251</v>
      </c>
      <c r="B195" s="531"/>
      <c r="C195" s="532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2019-03-24T22:42:02Z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