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Manar city/2018/7/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1" i="40" l="1"/>
  <c r="B99" i="40"/>
  <c r="B153" i="40"/>
  <c r="B200" i="40"/>
  <c r="B261" i="40"/>
  <c r="B313" i="40"/>
  <c r="B353" i="40"/>
  <c r="B386" i="40"/>
  <c r="B439" i="40"/>
  <c r="B476" i="40"/>
  <c r="B498" i="40"/>
  <c r="B512" i="40"/>
  <c r="B532" i="40"/>
  <c r="B543" i="40"/>
  <c r="C542" i="40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99" i="43"/>
  <c r="D25" i="43"/>
  <c r="D26" i="43" s="1"/>
  <c r="D41" i="43"/>
  <c r="D61" i="43"/>
  <c r="D62" i="43" s="1"/>
  <c r="D84" i="43"/>
  <c r="D85" i="43"/>
  <c r="D547" i="43"/>
  <c r="D117" i="43"/>
  <c r="D118" i="43" s="1"/>
  <c r="D139" i="43"/>
  <c r="D140" i="43" s="1"/>
  <c r="D153" i="43"/>
  <c r="D172" i="43"/>
  <c r="D173" i="43"/>
  <c r="D200" i="43"/>
  <c r="D222" i="43"/>
  <c r="D223" i="43" s="1"/>
  <c r="D244" i="43"/>
  <c r="D245" i="43"/>
  <c r="D261" i="43"/>
  <c r="D285" i="43"/>
  <c r="D286" i="43" s="1"/>
  <c r="D313" i="43"/>
  <c r="D333" i="43"/>
  <c r="D334" i="43" s="1"/>
  <c r="D353" i="43"/>
  <c r="D373" i="43"/>
  <c r="D374" i="43" s="1"/>
  <c r="D386" i="43"/>
  <c r="D406" i="43"/>
  <c r="D407" i="43"/>
  <c r="D417" i="43"/>
  <c r="D418" i="43" s="1"/>
  <c r="D426" i="43"/>
  <c r="D427" i="43" s="1"/>
  <c r="D439" i="43"/>
  <c r="D457" i="43"/>
  <c r="D458" i="43"/>
  <c r="D476" i="43"/>
  <c r="D493" i="43"/>
  <c r="D494" i="43" s="1"/>
  <c r="D498" i="43"/>
  <c r="D512" i="43"/>
  <c r="D532" i="43"/>
  <c r="D543" i="43"/>
  <c r="D197" i="37" l="1"/>
  <c r="C348" i="36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1" i="41"/>
  <c r="B10" i="39"/>
  <c r="B9" i="39"/>
  <c r="B8" i="39"/>
  <c r="B11" i="39"/>
  <c r="B9" i="32"/>
  <c r="B8" i="32"/>
  <c r="B11" i="32"/>
  <c r="B10" i="25"/>
  <c r="B9" i="25"/>
  <c r="B8" i="25"/>
  <c r="B11" i="25"/>
  <c r="B10" i="35"/>
  <c r="B9" i="35"/>
  <c r="B8" i="35"/>
  <c r="B11" i="35"/>
  <c r="B10" i="37"/>
  <c r="B9" i="37"/>
  <c r="B8" i="37"/>
  <c r="D199" i="25" l="1"/>
  <c r="D197" i="25"/>
  <c r="F197" i="41"/>
  <c r="F197" i="39"/>
  <c r="E197" i="25"/>
  <c r="D499" i="40"/>
  <c r="B543" i="38"/>
  <c r="B532" i="38"/>
  <c r="B512" i="38"/>
  <c r="B498" i="38"/>
  <c r="D499" i="38" s="1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D499" i="31" s="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D513" i="33" s="1"/>
  <c r="D514" i="33" s="1"/>
  <c r="B498" i="33"/>
  <c r="D499" i="33" s="1"/>
  <c r="B476" i="33"/>
  <c r="B439" i="33"/>
  <c r="B386" i="33"/>
  <c r="B353" i="33"/>
  <c r="B313" i="33"/>
  <c r="B261" i="33"/>
  <c r="B99" i="33"/>
  <c r="B41" i="33"/>
  <c r="B543" i="43"/>
  <c r="D544" i="43" s="1"/>
  <c r="B532" i="43"/>
  <c r="D533" i="43" s="1"/>
  <c r="D534" i="43" s="1"/>
  <c r="B512" i="43"/>
  <c r="D513" i="43" s="1"/>
  <c r="D514" i="43" s="1"/>
  <c r="B498" i="43"/>
  <c r="D499" i="43" s="1"/>
  <c r="B476" i="43"/>
  <c r="D477" i="43" s="1"/>
  <c r="B439" i="43"/>
  <c r="D440" i="43" s="1"/>
  <c r="B386" i="43"/>
  <c r="D387" i="43" s="1"/>
  <c r="B313" i="43"/>
  <c r="D314" i="43" s="1"/>
  <c r="B261" i="43"/>
  <c r="D262" i="43" s="1"/>
  <c r="B200" i="43"/>
  <c r="D201" i="43" s="1"/>
  <c r="B153" i="43"/>
  <c r="D154" i="43" s="1"/>
  <c r="B99" i="43"/>
  <c r="D100" i="43" s="1"/>
  <c r="D543" i="40"/>
  <c r="D533" i="40"/>
  <c r="D534" i="40" s="1"/>
  <c r="D532" i="40"/>
  <c r="D512" i="40"/>
  <c r="D513" i="40" s="1"/>
  <c r="D514" i="40" s="1"/>
  <c r="D498" i="40"/>
  <c r="D476" i="40"/>
  <c r="D439" i="40"/>
  <c r="D386" i="40"/>
  <c r="D353" i="40"/>
  <c r="D313" i="40"/>
  <c r="D261" i="40"/>
  <c r="D222" i="40"/>
  <c r="D223" i="40" s="1"/>
  <c r="D200" i="40"/>
  <c r="D153" i="40"/>
  <c r="D99" i="40"/>
  <c r="D41" i="40"/>
  <c r="D547" i="40" s="1"/>
  <c r="D25" i="40"/>
  <c r="D26" i="40" s="1"/>
  <c r="D543" i="38"/>
  <c r="D533" i="38"/>
  <c r="D534" i="38" s="1"/>
  <c r="D532" i="38"/>
  <c r="D512" i="38"/>
  <c r="D513" i="38" s="1"/>
  <c r="D514" i="38" s="1"/>
  <c r="D498" i="38"/>
  <c r="D476" i="38"/>
  <c r="D439" i="38"/>
  <c r="D440" i="38" s="1"/>
  <c r="D386" i="38"/>
  <c r="D353" i="38"/>
  <c r="D313" i="38"/>
  <c r="D285" i="38"/>
  <c r="D286" i="38" s="1"/>
  <c r="D261" i="38"/>
  <c r="D200" i="38"/>
  <c r="D153" i="38"/>
  <c r="D99" i="38"/>
  <c r="D547" i="38" s="1"/>
  <c r="D41" i="38"/>
  <c r="D25" i="38"/>
  <c r="D26" i="38" s="1"/>
  <c r="D543" i="31"/>
  <c r="D532" i="31"/>
  <c r="D512" i="31"/>
  <c r="D498" i="31"/>
  <c r="D493" i="31"/>
  <c r="D494" i="31" s="1"/>
  <c r="D476" i="31"/>
  <c r="D439" i="31"/>
  <c r="D386" i="31"/>
  <c r="D353" i="31"/>
  <c r="D313" i="31"/>
  <c r="D261" i="31"/>
  <c r="D222" i="31"/>
  <c r="D223" i="31" s="1"/>
  <c r="D200" i="31"/>
  <c r="D153" i="31"/>
  <c r="D99" i="31"/>
  <c r="D41" i="31"/>
  <c r="D547" i="31" s="1"/>
  <c r="D25" i="31"/>
  <c r="D26" i="31" s="1"/>
  <c r="D543" i="33"/>
  <c r="D532" i="33"/>
  <c r="D512" i="33"/>
  <c r="D498" i="33"/>
  <c r="D476" i="33"/>
  <c r="D457" i="33"/>
  <c r="D458" i="33" s="1"/>
  <c r="D439" i="33"/>
  <c r="D406" i="33"/>
  <c r="D407" i="33" s="1"/>
  <c r="D386" i="33"/>
  <c r="D353" i="33"/>
  <c r="D313" i="33"/>
  <c r="D261" i="33"/>
  <c r="D222" i="33"/>
  <c r="D223" i="33" s="1"/>
  <c r="D172" i="33"/>
  <c r="D173" i="33" s="1"/>
  <c r="D99" i="33"/>
  <c r="D100" i="33" s="1"/>
  <c r="D61" i="33"/>
  <c r="D62" i="33" s="1"/>
  <c r="D42" i="33"/>
  <c r="D41" i="33"/>
  <c r="D25" i="33"/>
  <c r="D26" i="33" s="1"/>
  <c r="D544" i="40"/>
  <c r="D513" i="31"/>
  <c r="D514" i="31" s="1"/>
  <c r="D513" i="36"/>
  <c r="D514" i="36" s="1"/>
  <c r="D499" i="36"/>
  <c r="D547" i="36"/>
  <c r="D25" i="36"/>
  <c r="D26" i="36" s="1"/>
  <c r="B152" i="29"/>
  <c r="D222" i="38"/>
  <c r="D223" i="38" s="1"/>
  <c r="D544" i="33"/>
  <c r="D533" i="33"/>
  <c r="D534" i="33" s="1"/>
  <c r="D493" i="33"/>
  <c r="D494" i="33" s="1"/>
  <c r="D440" i="33"/>
  <c r="D426" i="33"/>
  <c r="D427" i="33" s="1"/>
  <c r="D417" i="33"/>
  <c r="D418" i="33" s="1"/>
  <c r="D387" i="33"/>
  <c r="D373" i="33"/>
  <c r="D374" i="33" s="1"/>
  <c r="D354" i="33"/>
  <c r="D333" i="33"/>
  <c r="D334" i="33" s="1"/>
  <c r="D285" i="33"/>
  <c r="D286" i="33" s="1"/>
  <c r="D262" i="33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F476" i="40"/>
  <c r="E476" i="40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87" i="40"/>
  <c r="D373" i="40"/>
  <c r="D374" i="40" s="1"/>
  <c r="D354" i="40"/>
  <c r="D333" i="40"/>
  <c r="D334" i="40" s="1"/>
  <c r="D314" i="40"/>
  <c r="D285" i="40"/>
  <c r="D286" i="40" s="1"/>
  <c r="D244" i="40"/>
  <c r="D245" i="40" s="1"/>
  <c r="D172" i="40"/>
  <c r="D154" i="40"/>
  <c r="D139" i="40"/>
  <c r="D140" i="40" s="1"/>
  <c r="D117" i="40"/>
  <c r="D118" i="40" s="1"/>
  <c r="D100" i="40"/>
  <c r="D101" i="40" s="1"/>
  <c r="D84" i="40"/>
  <c r="D61" i="40"/>
  <c r="D62" i="40" s="1"/>
  <c r="D42" i="40"/>
  <c r="D45" i="40" s="1"/>
  <c r="D46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544" i="38"/>
  <c r="D493" i="38"/>
  <c r="D494" i="38" s="1"/>
  <c r="D477" i="38"/>
  <c r="D457" i="38"/>
  <c r="D458" i="38" s="1"/>
  <c r="D426" i="38"/>
  <c r="D427" i="38" s="1"/>
  <c r="D417" i="38"/>
  <c r="D418" i="38" s="1"/>
  <c r="D406" i="38"/>
  <c r="D407" i="38" s="1"/>
  <c r="D387" i="38"/>
  <c r="D373" i="38"/>
  <c r="D374" i="38" s="1"/>
  <c r="D354" i="38"/>
  <c r="D333" i="38"/>
  <c r="D334" i="38" s="1"/>
  <c r="D314" i="38"/>
  <c r="D244" i="38"/>
  <c r="D245" i="38" s="1"/>
  <c r="D172" i="38"/>
  <c r="D154" i="38"/>
  <c r="D139" i="38"/>
  <c r="D140" i="38" s="1"/>
  <c r="D117" i="38"/>
  <c r="D118" i="38" s="1"/>
  <c r="D100" i="38"/>
  <c r="D101" i="38" s="1"/>
  <c r="D84" i="38"/>
  <c r="D61" i="38"/>
  <c r="D62" i="38" s="1"/>
  <c r="D42" i="38"/>
  <c r="D45" i="38" s="1"/>
  <c r="D46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544" i="31"/>
  <c r="D533" i="31"/>
  <c r="D534" i="31" s="1"/>
  <c r="D457" i="31"/>
  <c r="D458" i="31" s="1"/>
  <c r="D440" i="31"/>
  <c r="D426" i="31"/>
  <c r="D427" i="31" s="1"/>
  <c r="D417" i="31"/>
  <c r="D418" i="31" s="1"/>
  <c r="D406" i="31"/>
  <c r="D407" i="31" s="1"/>
  <c r="D387" i="31"/>
  <c r="D373" i="31"/>
  <c r="D374" i="31" s="1"/>
  <c r="D354" i="31"/>
  <c r="D333" i="31"/>
  <c r="D334" i="31" s="1"/>
  <c r="D285" i="31"/>
  <c r="D286" i="31" s="1"/>
  <c r="D262" i="31"/>
  <c r="D244" i="31"/>
  <c r="D245" i="31" s="1"/>
  <c r="D201" i="31"/>
  <c r="D202" i="31" s="1"/>
  <c r="D172" i="31"/>
  <c r="D139" i="31"/>
  <c r="D140" i="31" s="1"/>
  <c r="D117" i="31"/>
  <c r="D118" i="31" s="1"/>
  <c r="D84" i="31"/>
  <c r="D61" i="31"/>
  <c r="D62" i="31" s="1"/>
  <c r="D42" i="31"/>
  <c r="F543" i="33"/>
  <c r="E543" i="33"/>
  <c r="F532" i="33"/>
  <c r="E532" i="33"/>
  <c r="F512" i="33"/>
  <c r="E512" i="33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F261" i="33"/>
  <c r="E261" i="33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F41" i="33"/>
  <c r="E41" i="33"/>
  <c r="F200" i="43"/>
  <c r="F153" i="43"/>
  <c r="F99" i="43"/>
  <c r="F41" i="43"/>
  <c r="F543" i="43"/>
  <c r="E543" i="43"/>
  <c r="E532" i="43"/>
  <c r="F532" i="43"/>
  <c r="F512" i="43"/>
  <c r="E512" i="43"/>
  <c r="F498" i="43"/>
  <c r="E498" i="43"/>
  <c r="F476" i="43"/>
  <c r="E476" i="43"/>
  <c r="F439" i="43"/>
  <c r="E439" i="43"/>
  <c r="F386" i="43"/>
  <c r="E386" i="43"/>
  <c r="F353" i="43"/>
  <c r="E353" i="43"/>
  <c r="F313" i="43"/>
  <c r="E313" i="43"/>
  <c r="F261" i="43"/>
  <c r="E261" i="43"/>
  <c r="E200" i="43"/>
  <c r="E153" i="43"/>
  <c r="E99" i="43"/>
  <c r="E41" i="43"/>
  <c r="B41" i="43" s="1"/>
  <c r="D42" i="43" s="1"/>
  <c r="A537" i="43"/>
  <c r="B162" i="29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47" i="33" l="1"/>
  <c r="D45" i="31"/>
  <c r="D46" i="31" s="1"/>
  <c r="D502" i="31"/>
  <c r="D503" i="31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D43" i="43"/>
  <c r="D45" i="43"/>
  <c r="D46" i="43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1"/>
  <c r="D358" i="31" s="1"/>
  <c r="D204" i="31"/>
  <c r="D205" i="31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100" i="31"/>
  <c r="D101" i="31" s="1"/>
  <c r="D154" i="31"/>
  <c r="D157" i="31" s="1"/>
  <c r="D158" i="31" s="1"/>
  <c r="D477" i="31"/>
  <c r="D478" i="31" s="1"/>
  <c r="D314" i="31"/>
  <c r="D317" i="31" s="1"/>
  <c r="D318" i="31" s="1"/>
  <c r="D314" i="33"/>
  <c r="D315" i="33" s="1"/>
  <c r="D154" i="33"/>
  <c r="D157" i="33" s="1"/>
  <c r="D158" i="33" s="1"/>
  <c r="D477" i="33"/>
  <c r="D480" i="33" s="1"/>
  <c r="D481" i="33" s="1"/>
  <c r="B171" i="29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441" i="38"/>
  <c r="D443" i="38"/>
  <c r="D444" i="38" s="1"/>
  <c r="D317" i="38"/>
  <c r="D318" i="38" s="1"/>
  <c r="D315" i="38"/>
  <c r="D43" i="38"/>
  <c r="D355" i="38"/>
  <c r="D500" i="38"/>
  <c r="D85" i="38"/>
  <c r="D173" i="38"/>
  <c r="D390" i="31"/>
  <c r="D391" i="31" s="1"/>
  <c r="D388" i="31"/>
  <c r="D441" i="31"/>
  <c r="D443" i="31"/>
  <c r="D444" i="31" s="1"/>
  <c r="D545" i="31"/>
  <c r="D102" i="31"/>
  <c r="D103" i="31" s="1"/>
  <c r="D263" i="31"/>
  <c r="D265" i="31"/>
  <c r="D266" i="31" s="1"/>
  <c r="D480" i="31"/>
  <c r="D481" i="31" s="1"/>
  <c r="D43" i="31"/>
  <c r="D355" i="31"/>
  <c r="D500" i="31"/>
  <c r="D85" i="31"/>
  <c r="D173" i="31"/>
  <c r="D263" i="33"/>
  <c r="D265" i="33"/>
  <c r="D266" i="33" s="1"/>
  <c r="D478" i="33"/>
  <c r="D102" i="33"/>
  <c r="D103" i="33" s="1"/>
  <c r="D101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41" i="40" l="1"/>
  <c r="D315" i="31"/>
  <c r="D355" i="43"/>
  <c r="D357" i="43"/>
  <c r="D358" i="43" s="1"/>
  <c r="B107" i="29" s="1"/>
  <c r="D155" i="3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1"/>
  <c r="D549" i="31" s="1"/>
  <c r="D548" i="33"/>
  <c r="D549" i="33" s="1"/>
  <c r="B116" i="29"/>
  <c r="B80" i="29"/>
  <c r="B62" i="29"/>
  <c r="B134" i="29"/>
  <c r="B125" i="29"/>
  <c r="B98" i="29"/>
  <c r="B89" i="29"/>
  <c r="B184" i="29"/>
  <c r="B183" i="29"/>
  <c r="B182" i="29"/>
  <c r="B181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D149" i="41" s="1"/>
  <c r="D150" i="41" s="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D133" i="39" s="1"/>
  <c r="D134" i="39" s="1"/>
  <c r="C116" i="39"/>
  <c r="C115" i="39"/>
  <c r="D118" i="39" s="1"/>
  <c r="D119" i="39" s="1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D84" i="39" s="1"/>
  <c r="D85" i="39" s="1"/>
  <c r="D63" i="39"/>
  <c r="D64" i="39" s="1"/>
  <c r="C61" i="39"/>
  <c r="C60" i="39"/>
  <c r="C56" i="39"/>
  <c r="C51" i="39"/>
  <c r="D52" i="39" s="1"/>
  <c r="D53" i="39" s="1"/>
  <c r="D42" i="39"/>
  <c r="D43" i="39" s="1"/>
  <c r="C37" i="39"/>
  <c r="C26" i="39"/>
  <c r="D33" i="39" s="1"/>
  <c r="D34" i="39" s="1"/>
  <c r="D22" i="39"/>
  <c r="D23" i="39" s="1"/>
  <c r="B165" i="29"/>
  <c r="B155" i="29"/>
  <c r="A8" i="38"/>
  <c r="A7" i="39" s="1"/>
  <c r="D548" i="40" l="1"/>
  <c r="D549" i="40" s="1"/>
  <c r="D548" i="38"/>
  <c r="D549" i="38" s="1"/>
  <c r="D548" i="43"/>
  <c r="D549" i="43" s="1"/>
  <c r="B53" i="29"/>
  <c r="B75" i="29"/>
  <c r="B93" i="29"/>
  <c r="B84" i="29"/>
  <c r="B102" i="29"/>
  <c r="B120" i="29"/>
  <c r="B147" i="29"/>
  <c r="D198" i="41"/>
  <c r="D199" i="41" s="1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B12" i="43" l="1"/>
  <c r="B35" i="29"/>
  <c r="B128" i="29"/>
  <c r="B101" i="29"/>
  <c r="B12" i="40" l="1"/>
  <c r="B39" i="29"/>
  <c r="B29" i="29"/>
  <c r="B12" i="38"/>
  <c r="B38" i="29"/>
  <c r="B28" i="29"/>
  <c r="E543" i="31"/>
  <c r="F532" i="31"/>
  <c r="E532" i="31"/>
  <c r="F512" i="31"/>
  <c r="E512" i="31"/>
  <c r="F498" i="31"/>
  <c r="E498" i="31"/>
  <c r="F476" i="31"/>
  <c r="E476" i="31"/>
  <c r="F439" i="31"/>
  <c r="E439" i="31"/>
  <c r="F386" i="31"/>
  <c r="E386" i="31"/>
  <c r="F353" i="31"/>
  <c r="E353" i="31"/>
  <c r="F313" i="31"/>
  <c r="E313" i="31"/>
  <c r="F261" i="31"/>
  <c r="E261" i="31"/>
  <c r="F200" i="31"/>
  <c r="E200" i="31"/>
  <c r="F153" i="31"/>
  <c r="E153" i="31"/>
  <c r="F99" i="31"/>
  <c r="E99" i="31"/>
  <c r="F41" i="31"/>
  <c r="E41" i="3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C116" i="35"/>
  <c r="C115" i="35"/>
  <c r="C112" i="35"/>
  <c r="D118" i="35" s="1"/>
  <c r="D119" i="35" s="1"/>
  <c r="C100" i="35"/>
  <c r="C99" i="35"/>
  <c r="C94" i="35"/>
  <c r="C93" i="35"/>
  <c r="D102" i="35" s="1"/>
  <c r="D103" i="35" s="1"/>
  <c r="C82" i="35"/>
  <c r="C80" i="35"/>
  <c r="C77" i="35"/>
  <c r="C76" i="35"/>
  <c r="C75" i="35"/>
  <c r="C61" i="35"/>
  <c r="D63" i="35" s="1"/>
  <c r="D64" i="35" s="1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61" i="37" l="1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8" i="35"/>
  <c r="D199" i="35" s="1"/>
  <c r="D195" i="35"/>
  <c r="B172" i="29"/>
  <c r="B90" i="29"/>
  <c r="B117" i="29"/>
  <c r="B135" i="29"/>
  <c r="B63" i="29"/>
  <c r="B72" i="29"/>
  <c r="B108" i="29"/>
  <c r="D198" i="37" l="1"/>
  <c r="D199" i="37" s="1"/>
  <c r="B179" i="29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1" i="37" l="1"/>
  <c r="D444" i="36"/>
  <c r="B124" i="29" s="1"/>
  <c r="D103" i="36"/>
  <c r="B61" i="29" s="1"/>
  <c r="D548" i="36"/>
  <c r="D549" i="36" s="1"/>
  <c r="B24" i="29" s="1"/>
  <c r="B12" i="33"/>
  <c r="B36" i="29"/>
  <c r="B26" i="29"/>
  <c r="F197" i="32"/>
  <c r="E197" i="32"/>
  <c r="B12" i="36" l="1"/>
  <c r="F543" i="31"/>
  <c r="D197" i="32"/>
  <c r="C191" i="32"/>
  <c r="D194" i="32" s="1"/>
  <c r="D187" i="32"/>
  <c r="D186" i="32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D149" i="32" s="1"/>
  <c r="D150" i="32" s="1"/>
  <c r="C132" i="32"/>
  <c r="C130" i="32"/>
  <c r="C128" i="32"/>
  <c r="C127" i="32"/>
  <c r="D133" i="32" s="1"/>
  <c r="D134" i="32" s="1"/>
  <c r="D118" i="32"/>
  <c r="D119" i="32" s="1"/>
  <c r="C116" i="32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C75" i="32"/>
  <c r="D84" i="32" s="1"/>
  <c r="D85" i="32" s="1"/>
  <c r="C61" i="32"/>
  <c r="C60" i="32"/>
  <c r="D63" i="32" s="1"/>
  <c r="D64" i="32" s="1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B34" i="29" l="1"/>
  <c r="B109" i="29"/>
  <c r="B73" i="29"/>
  <c r="B173" i="29"/>
  <c r="B64" i="29"/>
  <c r="D198" i="32"/>
  <c r="D199" i="32" s="1"/>
  <c r="D195" i="32"/>
  <c r="B145" i="29"/>
  <c r="B55" i="29"/>
  <c r="B118" i="29"/>
  <c r="B91" i="29"/>
  <c r="B82" i="29"/>
  <c r="B127" i="29"/>
  <c r="B136" i="29"/>
  <c r="B100" i="29" l="1"/>
  <c r="C191" i="25"/>
  <c r="C165" i="25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194" i="25"/>
  <c r="D186" i="25"/>
  <c r="D187" i="25" s="1"/>
  <c r="D177" i="25"/>
  <c r="D178" i="25" s="1"/>
  <c r="D169" i="25"/>
  <c r="D170" i="25" s="1"/>
  <c r="D52" i="25"/>
  <c r="D53" i="25" s="1"/>
  <c r="D42" i="25"/>
  <c r="D43" i="25" s="1"/>
  <c r="C26" i="25"/>
  <c r="D33" i="25" s="1"/>
  <c r="D34" i="25" s="1"/>
  <c r="D22" i="25"/>
  <c r="D23" i="25" s="1"/>
  <c r="D63" i="25"/>
  <c r="D64" i="25"/>
  <c r="D102" i="25"/>
  <c r="D103" i="25" s="1"/>
  <c r="D118" i="25"/>
  <c r="D119" i="25"/>
  <c r="D161" i="25"/>
  <c r="D162" i="25"/>
  <c r="D84" i="25"/>
  <c r="D85" i="25" s="1"/>
  <c r="D133" i="25"/>
  <c r="D134" i="25"/>
  <c r="D149" i="25"/>
  <c r="D150" i="25" s="1"/>
  <c r="D195" i="25"/>
  <c r="D198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7" i="29" l="1"/>
  <c r="B37" i="29"/>
  <c r="B12" i="31"/>
  <c r="B46" i="29" l="1"/>
</calcChain>
</file>

<file path=xl/sharedStrings.xml><?xml version="1.0" encoding="utf-8"?>
<sst xmlns="http://schemas.openxmlformats.org/spreadsheetml/2006/main" count="5246" uniqueCount="482">
  <si>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</si>
  <si>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</si>
  <si>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</si>
  <si>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</si>
  <si>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</si>
  <si>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</si>
  <si>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</si>
  <si>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</si>
  <si>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</si>
  <si>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</si>
  <si>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</si>
  <si>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</si>
  <si>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</si>
  <si>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</si>
  <si>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</si>
  <si>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</si>
  <si>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</si>
  <si>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</si>
  <si>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</si>
  <si>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</si>
  <si>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</si>
  <si>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</si>
  <si>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</si>
  <si>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</si>
  <si>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</si>
  <si>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</si>
  <si>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</si>
  <si>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</si>
  <si>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</si>
  <si>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</si>
  <si>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</si>
  <si>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</si>
  <si>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</si>
  <si>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</si>
  <si>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</si>
  <si>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</si>
  <si>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</si>
  <si>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</si>
  <si>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</si>
  <si>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</si>
  <si>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</si>
  <si>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</si>
  <si>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</si>
  <si>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</si>
  <si>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</si>
  <si>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</si>
  <si>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</si>
  <si>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</si>
  <si>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</si>
  <si>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</si>
  <si>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</si>
  <si>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</si>
  <si>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</si>
  <si>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</si>
  <si>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</si>
  <si>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</si>
  <si>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</si>
  <si>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</si>
  <si>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</si>
  <si>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</si>
  <si>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</si>
  <si>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</si>
  <si>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</si>
  <si>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</si>
  <si>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</si>
  <si>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</si>
  <si>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</si>
  <si>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</si>
  <si>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</si>
  <si>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</si>
  <si>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</si>
  <si>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</si>
  <si>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</si>
  <si>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</si>
  <si>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</si>
  <si>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</si>
  <si>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</si>
  <si>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</si>
  <si>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</si>
  <si>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</si>
  <si>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</si>
  <si>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</si>
  <si>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</si>
  <si>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</si>
  <si>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</si>
  <si>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</si>
  <si>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</si>
  <si>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</si>
  <si>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</si>
  <si>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</si>
  <si>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</si>
  <si>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</si>
  <si>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</si>
  <si>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</si>
  <si>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</si>
  <si>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</si>
  <si>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</si>
  <si>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</si>
  <si>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</si>
  <si>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</si>
  <si>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</si>
  <si>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</si>
  <si>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</si>
  <si>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</si>
  <si>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</si>
  <si>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</si>
  <si>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</si>
  <si>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</si>
  <si>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</si>
  <si>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</si>
  <si>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</si>
  <si>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</si>
  <si>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</si>
  <si>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</si>
  <si>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</si>
  <si>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</si>
  <si>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</si>
  <si>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</si>
  <si>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</si>
  <si>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</si>
  <si>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</si>
  <si>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</si>
  <si>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</si>
  <si>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</si>
  <si>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</si>
  <si>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</si>
  <si>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</si>
  <si>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</si>
  <si>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</si>
  <si>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</si>
  <si>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</si>
  <si>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</si>
  <si>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</si>
  <si>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</si>
  <si>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</si>
  <si>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</si>
  <si>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</si>
  <si>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</si>
  <si>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</si>
  <si>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</si>
  <si>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</si>
  <si>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</si>
  <si>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</si>
  <si>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</si>
  <si>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</si>
  <si>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</si>
  <si>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</si>
  <si>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</si>
  <si>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</si>
  <si>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</si>
  <si>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</si>
  <si>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</si>
  <si>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</si>
  <si>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</si>
  <si>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</si>
  <si>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</si>
  <si>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</si>
  <si>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</si>
  <si>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</si>
  <si>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</si>
  <si>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</si>
  <si>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</si>
  <si>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</si>
  <si>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</si>
  <si>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</si>
  <si>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</si>
  <si>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</si>
  <si>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</si>
  <si>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</si>
  <si>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</si>
  <si>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</si>
  <si>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</si>
  <si>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</si>
  <si>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</si>
  <si>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</si>
  <si>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</si>
  <si>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</si>
  <si>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</si>
  <si>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</si>
  <si>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</si>
  <si>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</si>
  <si>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</si>
  <si>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</si>
  <si>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</si>
  <si>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</si>
  <si>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</si>
  <si>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</si>
  <si>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</si>
  <si>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</si>
  <si>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</si>
  <si>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</si>
  <si>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</si>
  <si>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</si>
  <si>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</si>
  <si>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</si>
  <si>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</si>
  <si>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</si>
  <si>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</si>
  <si>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</si>
  <si>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</si>
  <si>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</si>
  <si>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</si>
  <si>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</si>
  <si>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</si>
  <si>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</si>
  <si>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</si>
  <si>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</si>
  <si>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</si>
  <si>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</si>
  <si>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</si>
  <si>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</si>
  <si>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</si>
  <si>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</si>
  <si>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</si>
  <si>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</si>
  <si>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</si>
  <si>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</si>
  <si>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</si>
  <si>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</si>
  <si>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</si>
  <si>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</si>
  <si>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</si>
  <si>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</si>
  <si>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</si>
  <si>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</si>
  <si>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</si>
  <si>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</si>
  <si>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</si>
  <si>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</si>
  <si>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</si>
  <si>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</si>
  <si>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</si>
  <si>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</si>
  <si>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</si>
  <si>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</si>
  <si>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</si>
  <si>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</si>
  <si>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</si>
  <si>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</si>
  <si>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</si>
  <si>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</si>
  <si>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</si>
  <si>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</si>
  <si>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</si>
  <si>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</si>
  <si>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</si>
  <si>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</si>
  <si>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</si>
  <si>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</si>
  <si>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</si>
  <si>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</si>
  <si>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</si>
  <si>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</si>
  <si>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</si>
  <si>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</si>
  <si>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</si>
  <si>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</si>
  <si>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</si>
  <si>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</si>
  <si>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</si>
  <si>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</si>
  <si>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</si>
  <si>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</si>
  <si>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</si>
  <si>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</si>
  <si>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</si>
  <si>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</si>
  <si>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</si>
  <si>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</si>
  <si>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</si>
  <si>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</si>
  <si>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</si>
  <si>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</si>
  <si>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</si>
  <si>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</si>
  <si>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</si>
  <si>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</si>
  <si>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</si>
  <si>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</si>
  <si>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</si>
  <si>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</si>
  <si>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</si>
  <si>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</si>
  <si>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</si>
  <si>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</si>
  <si>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</si>
  <si>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</si>
  <si>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</si>
  <si>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</si>
  <si>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</si>
  <si>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</si>
  <si>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</si>
  <si>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</si>
  <si>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</si>
  <si>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</si>
  <si>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</si>
  <si>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</si>
  <si>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</si>
  <si>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</si>
  <si>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</si>
  <si>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</si>
  <si>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</si>
  <si>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</si>
  <si>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</si>
  <si>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</si>
  <si>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</si>
  <si>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</si>
  <si>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</si>
  <si>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</si>
  <si>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</si>
  <si>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</si>
  <si>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</si>
  <si>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</si>
  <si>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</si>
  <si>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</si>
  <si>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</si>
  <si>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</si>
  <si>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</si>
  <si>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</si>
  <si>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</si>
  <si>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</si>
  <si>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</si>
  <si>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</si>
  <si>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</si>
  <si>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</si>
  <si>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</si>
  <si>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</si>
  <si>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</si>
  <si>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</si>
  <si>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</si>
  <si>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</si>
  <si>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</si>
  <si>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</si>
  <si>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</si>
  <si>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</si>
  <si>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</si>
  <si>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</si>
  <si>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</si>
  <si>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</si>
  <si>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</si>
  <si>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</si>
  <si>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</si>
  <si>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</si>
  <si>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</si>
  <si>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</si>
  <si>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</si>
  <si>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</si>
  <si>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</si>
  <si>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</si>
  <si>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</si>
  <si>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</si>
  <si>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</si>
  <si>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</si>
  <si>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</si>
  <si>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</si>
  <si>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</si>
  <si>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</si>
  <si>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</si>
  <si>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</si>
  <si>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</si>
  <si>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</si>
  <si>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</si>
  <si>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</si>
  <si>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</si>
  <si>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</si>
  <si>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</si>
  <si>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</si>
  <si>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</si>
  <si>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</si>
  <si>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</si>
  <si>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</si>
  <si>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</si>
  <si>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</si>
  <si>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</si>
  <si>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</si>
  <si>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</si>
  <si>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</si>
  <si>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</si>
  <si>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</si>
  <si>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</si>
  <si>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</si>
  <si>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</si>
  <si>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</si>
  <si>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</si>
  <si>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</si>
  <si>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</si>
  <si>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</si>
  <si>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</si>
  <si>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</si>
  <si>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</si>
  <si>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</si>
  <si>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</si>
  <si>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</si>
  <si>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</si>
  <si>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</si>
  <si>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</si>
  <si>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</si>
  <si>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</si>
  <si>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</si>
  <si>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</si>
  <si>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</si>
  <si>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</si>
  <si>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</si>
  <si>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</si>
  <si>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</si>
  <si>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</si>
  <si>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</si>
  <si>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</si>
  <si>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Manar City</t>
  </si>
  <si>
    <t>Dr Raja Bouhalfaya</t>
  </si>
  <si>
    <t>Directeur du magasin et chefs rayons</t>
  </si>
  <si>
    <t>Les piques prix étaient entreposés au niveau des grilles d'aération du meuble.</t>
  </si>
  <si>
    <t>Renforcer le contrôle de l'enregistrement de la traçabilité des produits à la coupe.</t>
  </si>
  <si>
    <t>Regrouper tous les documents sanitaires et les conserver au niveau du rayon.</t>
  </si>
  <si>
    <t>Absence de savon liquide au niveau du stand.</t>
  </si>
  <si>
    <t>Afficher les procédures de N/D avec les produits correspondants au niveau du rayon.</t>
  </si>
  <si>
    <t>L'enregistrement des autocontrôles n'était pas effectué de façon quotidienne.</t>
  </si>
  <si>
    <t>Les autocnotrôles de N/D n'étaient pas quotidiens.</t>
  </si>
  <si>
    <t>Les relevés mensuels de températures n'étaient pas effectués.</t>
  </si>
  <si>
    <t>Un produit était maintenu dans la boite de conserve après entame .</t>
  </si>
  <si>
    <t>Transvaser le contenu de la boite de conserve dans un bac protégé.</t>
  </si>
  <si>
    <t>Certains raviers manquaient de louches individuelles (cornichons ,variantes ,olives découpés).</t>
  </si>
  <si>
    <t>Les boules de Harissa n'étaient pas étiquetés.</t>
  </si>
  <si>
    <t>Le plan de positionnement des porte-appâts était en cours de préparation.</t>
  </si>
  <si>
    <t>Un appât était retrouvé à l’extérieur du porte-appât au niveau de la zone de réception.</t>
  </si>
  <si>
    <t>Prévoir un préau de protection du quai.</t>
  </si>
  <si>
    <t>Température mesurée: 8,7°C.</t>
  </si>
  <si>
    <t>Température affichée: 7,1°C
Température mesurée : 2,6°C</t>
  </si>
  <si>
    <t>Certaines boites d'exposition des épices présentaient des couvercles et des poignées abimés.</t>
  </si>
  <si>
    <t>Hygrométrie mesurée :64%.</t>
  </si>
  <si>
    <t>Revoir l'intensité des sources d'aération au niveau de la réserve.</t>
  </si>
  <si>
    <t>L'un des meubles des produits surgelés:
Température affichée : -13,7°C
Température mesurée : -15°C
Meuble des produits de charcuterie:
Température affichée: 2,5°C
Température mesurée : 2,8°C.</t>
  </si>
  <si>
    <t>Température affichée : 7,2°C.</t>
  </si>
  <si>
    <t>L'armoire UV n'était pas encore installée au niveau du laboratoire.</t>
  </si>
  <si>
    <t>Température affichée : 2°C
Température mesurée : 3,6°C.</t>
  </si>
  <si>
    <t>L'éclairage au niveau de la CF n'était pas fonctionnel .</t>
  </si>
  <si>
    <t>Le meuble froid affichait une température de 12,9°C ,et la température mesurée à cœur d'un plat était de l'ordre de 16,7°C. Elévation de température au niveau du meuble .</t>
  </si>
  <si>
    <t>Revoir l'intensité du froid au niveau du meuble froid d'exposition.</t>
  </si>
  <si>
    <t>Les portières de couverture des meubles d'exposition étaient démontées.</t>
  </si>
  <si>
    <t>Température affichée : 5,4°C</t>
  </si>
  <si>
    <t>Température mesurée :1,6°C.</t>
  </si>
  <si>
    <t>Température mesurée :10,6°C.</t>
  </si>
  <si>
    <t>Température affichée : 5,9°C
Température mesurée : 6,2°C</t>
  </si>
  <si>
    <t>Problème de stagnation d'eau en dessous des étagères de la CF.</t>
  </si>
  <si>
    <t>Problème de stagnation d'eau au niveau du stand.</t>
  </si>
  <si>
    <t>Absence de distributeurs de savon au niveau des sanitaires et de la salle de pause.</t>
  </si>
  <si>
    <t>Absence de distributeur de papier au niveau du laboratoire boucherie (du côté de la plonge).</t>
  </si>
  <si>
    <t>Fournir des distributeurs de savons.</t>
  </si>
  <si>
    <t>Prévoir des stations de nettoyage pour ces rayons.</t>
  </si>
  <si>
    <r>
      <t xml:space="preserve">Absence de station de nettoyage au niveau du </t>
    </r>
    <r>
      <rPr>
        <u/>
        <sz val="11"/>
        <color theme="1"/>
        <rFont val="Comic Sans MS"/>
        <family val="4"/>
      </rPr>
      <t>stand</t>
    </r>
    <r>
      <rPr>
        <sz val="11"/>
        <color theme="1"/>
        <rFont val="Comic Sans MS"/>
        <family val="4"/>
      </rPr>
      <t xml:space="preserve"> charcuterie/fromages et boucherie trad.
Absence de station de nettoyage au niveau du terminal de cuisson.</t>
    </r>
  </si>
  <si>
    <t>Problème de stagnation d'eau au niveau de la CF et du stand poissonnerie.</t>
  </si>
  <si>
    <t>Début d'écaillement du revêtement du sol au niveau du couloir des CF.</t>
  </si>
  <si>
    <t>Renforcer le nettoyage au niveau du monte-charges.</t>
  </si>
  <si>
    <t>L'éclairage n'était pas fonctionnel au niveau de la CF .</t>
  </si>
  <si>
    <t xml:space="preserve">                                                       </t>
  </si>
  <si>
    <t>1/Renforcer le nettoyage de la friteuse et de l'égouttoir.
2/Ne plus entreposer les broches de la rôtissoire directement sur le sol.</t>
  </si>
  <si>
    <t>Renforcer le contrôle des produits stockés au niveau de la CF et avertir les fournisseurs sur les écarts observés.</t>
  </si>
  <si>
    <t xml:space="preserve">1/L'emballage sous-vide de trois meules de fromages Kaiser Edam (Lot:KE090618) était rompu.
2/Les boules du fromage Edam « Mont Régal » présentaient un écaillement du revêtement externe et des étiquettes illisibles. Même remarque pour l’article Gouda.
3/Présence de piqûres de moisissures à la surface du produit Fromage Mozzarella « Majesté ».
4/ Un sachet de saucisses "Mliha"(emballage sous-vide) était dépourvu de date d’ouverture ,avec accumulation de liquide blanchâtre à l’intérieur.
</t>
  </si>
  <si>
    <r>
      <t>Test de traçabilité:
1/</t>
    </r>
    <r>
      <rPr>
        <u/>
        <sz val="11"/>
        <color theme="1"/>
        <rFont val="Comic Sans MS"/>
        <family val="4"/>
      </rPr>
      <t>Fromages:</t>
    </r>
    <r>
      <rPr>
        <sz val="11"/>
        <color theme="1"/>
        <rFont val="Comic Sans MS"/>
        <family val="4"/>
      </rPr>
      <t xml:space="preserve"> Les deux articles Gouda "Majesté" et Meule Edam "Montrégal",n'étaient pas disponibles au niveau de la fiche de traçabilité.
2/</t>
    </r>
    <r>
      <rPr>
        <u/>
        <sz val="11"/>
        <color theme="1"/>
        <rFont val="Comic Sans MS"/>
        <family val="4"/>
      </rPr>
      <t>Charcuterie:</t>
    </r>
    <r>
      <rPr>
        <sz val="11"/>
        <color theme="1"/>
        <rFont val="Comic Sans MS"/>
        <family val="4"/>
      </rPr>
      <t xml:space="preserve"> Absence d'enregistrement de la traçabilité de l'article "Blanc de poulet fermier" entamé le 19/07/18.
</t>
    </r>
  </si>
  <si>
    <r>
      <t>Des ingrédients ont été barrés manuellement pour les deux articles:
1/</t>
    </r>
    <r>
      <rPr>
        <u/>
        <sz val="11"/>
        <color theme="1"/>
        <rFont val="Comic Sans MS"/>
        <family val="4"/>
      </rPr>
      <t>Hrouss</t>
    </r>
    <r>
      <rPr>
        <sz val="11"/>
        <color theme="1"/>
        <rFont val="Comic Sans MS"/>
        <family val="4"/>
      </rPr>
      <t xml:space="preserve"> de Epices et saveurs
2/</t>
    </r>
    <r>
      <rPr>
        <u/>
        <sz val="11"/>
        <color theme="1"/>
        <rFont val="Comic Sans MS"/>
        <family val="4"/>
      </rPr>
      <t>Chocolat en poudre</t>
    </r>
    <r>
      <rPr>
        <sz val="11"/>
        <color theme="1"/>
        <rFont val="Comic Sans MS"/>
        <family val="4"/>
      </rPr>
      <t xml:space="preserve"> "Bannania".</t>
    </r>
  </si>
  <si>
    <t>Dernières analyses étaient effectuées le 22/06/18.</t>
  </si>
  <si>
    <r>
      <t xml:space="preserve">Test de traçabilité effectué pour les deux articles:
</t>
    </r>
    <r>
      <rPr>
        <u/>
        <sz val="11"/>
        <rFont val="Comic Sans MS"/>
        <family val="4"/>
      </rPr>
      <t>1/X2 Mille feuilles:</t>
    </r>
    <r>
      <rPr>
        <sz val="11"/>
        <rFont val="Comic Sans MS"/>
        <family val="4"/>
      </rPr>
      <t xml:space="preserve"> la date d'ouverture du carton était le 05/07 ,le nombre initial était de 16 pièces et le nombre d'articles restants était de 8 . 
En vérifiant les fiches de traçabilité ,7 pièces seulement étaient retrouvées. Perte de traçabilité pour une pièce de cet article.
</t>
    </r>
    <r>
      <rPr>
        <u/>
        <sz val="11"/>
        <rFont val="Comic Sans MS"/>
        <family val="4"/>
      </rPr>
      <t>2/X2 Eclair vanille:</t>
    </r>
    <r>
      <rPr>
        <sz val="11"/>
        <rFont val="Comic Sans MS"/>
        <family val="4"/>
      </rPr>
      <t xml:space="preserve"> la date d'ouverture du carton était le 21/05 .Après vérification des fiches de traçabilité ,le calcul était exact.</t>
    </r>
  </si>
  <si>
    <r>
      <rPr>
        <u/>
        <sz val="11"/>
        <rFont val="Comic Sans MS"/>
        <family val="4"/>
      </rPr>
      <t>Contrôle des poids des pains :</t>
    </r>
    <r>
      <rPr>
        <sz val="11"/>
        <rFont val="Comic Sans MS"/>
        <family val="4"/>
      </rPr>
      <t xml:space="preserve">
1/Pain au son : 204g
2/Pain sans sel : 198g
3/Pain aux six céréales : 228g
4/Pain complet : 214g.</t>
    </r>
  </si>
  <si>
    <t xml:space="preserve">Utilisation correcte des cadenciers de cuisson et de fabrication </t>
  </si>
  <si>
    <r>
      <t>Test de traçabilité: la date choisie était l</t>
    </r>
    <r>
      <rPr>
        <u/>
        <sz val="11"/>
        <color theme="1"/>
        <rFont val="Comic Sans MS"/>
        <family val="4"/>
      </rPr>
      <t>e 25/07</t>
    </r>
    <r>
      <rPr>
        <sz val="11"/>
        <color theme="1"/>
        <rFont val="Comic Sans MS"/>
        <family val="4"/>
      </rPr>
      <t xml:space="preserve">
1/La traçabilité pour le rayon Trad. viande rouge n'était pas enregistrée pour ce jour.
2/La fiche des produits réceptionnés (produits volailles) n'était pas disponible.
3/Traçabilité du rayon LS :
- Les articles : Haut de cuisse de poulet ,escalope de dinde et lapins entiers ,n'étaient pas tracés.
-Une ambiguïté entre les quantités mises en rayon et les quantités vendues pour les articles "Bourguignon maigre et Bourguignon extra-maigre".
</t>
    </r>
  </si>
  <si>
    <t>Assurer un enregistrement régulier des produits mis en rayons trad. et LS.</t>
  </si>
  <si>
    <t>Les certificats de salubrité n'étaient pas disponibles en totalité .</t>
  </si>
  <si>
    <r>
      <t>Les températures à cœur mesurées: 
1/Serre : 0,3°C
2/Rouget de roche : 1,1°C
3/</t>
    </r>
    <r>
      <rPr>
        <b/>
        <sz val="11"/>
        <color theme="1"/>
        <rFont val="Comic Sans MS"/>
        <family val="4"/>
      </rPr>
      <t>Pageot: 7,2°C</t>
    </r>
    <r>
      <rPr>
        <sz val="11"/>
        <color theme="1"/>
        <rFont val="Comic Sans MS"/>
        <family val="4"/>
      </rPr>
      <t xml:space="preserve">
4/</t>
    </r>
    <r>
      <rPr>
        <b/>
        <sz val="11"/>
        <color theme="1"/>
        <rFont val="Comic Sans MS"/>
        <family val="4"/>
      </rPr>
      <t xml:space="preserve">Pagre : 12,1°C.
</t>
    </r>
    <r>
      <rPr>
        <sz val="11"/>
        <color theme="1"/>
        <rFont val="Comic Sans MS"/>
        <family val="4"/>
      </rPr>
      <t>Il est nécessaire d'effectuer un glaçage correcte et de respecter les dimensions des murs de glaces pour maintenir une température adéquate, &lt; ou égale à 2°C.</t>
    </r>
  </si>
  <si>
    <t>Il est nécessaire d'afficher les instructions concernant le dosage des épices au niveau du laboratoire.</t>
  </si>
  <si>
    <t>1/Quelques portes appâts n'étaient pas fixés (Terminal de cuisson ,réserve..)
l'appât était retrouvé à l'extérieur du porte-appât au niveau de la zone de réception.
2/Plusieurs DEIV n'étaient pas fonctionnels .</t>
  </si>
  <si>
    <t>Les poubelles au niveau de la salle de pause étaient à ouvertures manuelles. L'une d'elle présentait une pédale abîmée.</t>
  </si>
  <si>
    <t>Meuble des fromages:
Température affichée : 4,9°C
Température mesurée: 5,4°C
Meuble des charcuteries:
Température affichée : 9,8°C
Température mesurée : 7,4°C</t>
  </si>
  <si>
    <t>Le revêtement du sol présentait un début d'écaillement.</t>
  </si>
  <si>
    <t>La porte de la réception manquait d'étanchéité par dessous.</t>
  </si>
  <si>
    <t>La fréquence de changement des huiles n'est pas fixe. Maintenir un rythme de changement de l'huile de friture de 2 jours max et un rythme de filtration quotidienne.</t>
  </si>
  <si>
    <t xml:space="preserve">Un bac en plastique contenait des abats BV baignaient dans leurs exsudats . </t>
  </si>
  <si>
    <t>Il est recommandé de prévoir des égouttoirs .</t>
  </si>
  <si>
    <t>Les procédures de nettoyage n'étaient pas affichées</t>
  </si>
  <si>
    <r>
      <t xml:space="preserve">Ajouter </t>
    </r>
    <r>
      <rPr>
        <u/>
        <sz val="11"/>
        <color theme="1"/>
        <rFont val="Comic Sans MS"/>
        <family val="4"/>
      </rPr>
      <t>l'identification en arabe</t>
    </r>
    <r>
      <rPr>
        <sz val="11"/>
        <color theme="1"/>
        <rFont val="Comic Sans MS"/>
        <family val="4"/>
      </rPr>
      <t xml:space="preserve"> des articles : Calamar ,crevettes rouges et chevrettes.</t>
    </r>
  </si>
  <si>
    <r>
      <rPr>
        <u/>
        <sz val="11"/>
        <color theme="1"/>
        <rFont val="Comic Sans MS"/>
        <family val="4"/>
      </rPr>
      <t>Test de traçabilité:</t>
    </r>
    <r>
      <rPr>
        <sz val="11"/>
        <color theme="1"/>
        <rFont val="Comic Sans MS"/>
        <family val="4"/>
      </rPr>
      <t xml:space="preserve">
Une barquette de cocktail de fruits de mer emballée le 03/07/018 ,n'était pas retrouvée dans la fiche de traçabilité du rayon LS ,avec une imprécision concernant la date de fin d'utilisation du carton .</t>
    </r>
  </si>
  <si>
    <t>Installer ces éléments</t>
  </si>
  <si>
    <t>Le quai de réception n'était pas protégé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</si>
</sst>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u/>
      <sz val="11"/>
      <name val="Comic Sans MS"/>
      <family val="4"/>
    </font>
    <font>
      <u/>
      <sz val="11"/>
      <color theme="1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3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1" fontId="8" fillId="14" borderId="1" xfId="0" applyNumberFormat="1" applyFont="1" applyFill="1" applyBorder="1" applyProtection="1">
      <protection locked="0"/>
    </xf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8" fillId="2" borderId="1" xfId="0" applyFont="1" applyFill="1" applyBorder="1" applyAlignment="1" applyProtection="1">
      <alignment vertical="center" wrapText="1"/>
      <protection locked="0"/>
    </xf>
    <xf numFmtId="0" fontId="14" fillId="2" borderId="1" xfId="0" applyFont="1" applyFill="1" applyBorder="1" applyAlignment="1" applyProtection="1">
      <alignment horizontal="center" wrapText="1"/>
      <protection locked="0"/>
    </xf>
    <xf numFmtId="0" fontId="8" fillId="2" borderId="1" xfId="0" applyFont="1" applyFill="1" applyBorder="1" applyAlignment="1" applyProtection="1">
      <alignment horizontal="left" vertical="top" wrapText="1"/>
      <protection locked="0"/>
    </xf>
    <xf numFmtId="0" fontId="14" fillId="2" borderId="7" xfId="0" applyFont="1" applyFill="1" applyBorder="1" applyAlignment="1" applyProtection="1">
      <alignment horizontal="left" vertical="top"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775920"/>
        <c:axId val="1208777552"/>
      </c:barChart>
      <c:catAx>
        <c:axId val="120877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8777552"/>
        <c:crosses val="autoZero"/>
        <c:auto val="1"/>
        <c:lblAlgn val="ctr"/>
        <c:lblOffset val="100"/>
        <c:noMultiLvlLbl val="0"/>
      </c:catAx>
      <c:valAx>
        <c:axId val="120877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77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0.89473684210526316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7892160"/>
        <c:axId val="1217883456"/>
      </c:barChart>
      <c:catAx>
        <c:axId val="121789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7883456"/>
        <c:crosses val="autoZero"/>
        <c:auto val="1"/>
        <c:lblAlgn val="ctr"/>
        <c:lblOffset val="100"/>
        <c:noMultiLvlLbl val="0"/>
      </c:catAx>
      <c:valAx>
        <c:axId val="1217883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789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7891616"/>
        <c:axId val="1217885632"/>
      </c:barChart>
      <c:catAx>
        <c:axId val="121789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7885632"/>
        <c:crosses val="autoZero"/>
        <c:auto val="1"/>
        <c:lblAlgn val="ctr"/>
        <c:lblOffset val="100"/>
        <c:noMultiLvlLbl val="0"/>
      </c:catAx>
      <c:valAx>
        <c:axId val="1217885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789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7882368"/>
        <c:axId val="1217887808"/>
      </c:barChart>
      <c:catAx>
        <c:axId val="121788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7887808"/>
        <c:crosses val="autoZero"/>
        <c:auto val="1"/>
        <c:lblAlgn val="ctr"/>
        <c:lblOffset val="100"/>
        <c:noMultiLvlLbl val="0"/>
      </c:catAx>
      <c:valAx>
        <c:axId val="1217887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788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7880736"/>
        <c:axId val="1217892704"/>
      </c:barChart>
      <c:catAx>
        <c:axId val="121788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7892704"/>
        <c:crosses val="autoZero"/>
        <c:auto val="1"/>
        <c:lblAlgn val="ctr"/>
        <c:lblOffset val="100"/>
        <c:noMultiLvlLbl val="0"/>
      </c:catAx>
      <c:valAx>
        <c:axId val="121789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788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7881280"/>
        <c:axId val="1217885088"/>
      </c:barChart>
      <c:catAx>
        <c:axId val="1217881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7885088"/>
        <c:crosses val="autoZero"/>
        <c:auto val="1"/>
        <c:lblAlgn val="ctr"/>
        <c:lblOffset val="100"/>
        <c:noMultiLvlLbl val="0"/>
      </c:catAx>
      <c:valAx>
        <c:axId val="1217885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7881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0.79565217391304344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7888352"/>
        <c:axId val="1217886176"/>
      </c:barChart>
      <c:catAx>
        <c:axId val="121788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7886176"/>
        <c:crosses val="autoZero"/>
        <c:auto val="1"/>
        <c:lblAlgn val="ctr"/>
        <c:lblOffset val="100"/>
        <c:noMultiLvlLbl val="0"/>
      </c:catAx>
      <c:valAx>
        <c:axId val="121788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788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0.91114982578397208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17889440"/>
        <c:axId val="1217893248"/>
      </c:barChart>
      <c:catAx>
        <c:axId val="121788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7893248"/>
        <c:crosses val="autoZero"/>
        <c:auto val="1"/>
        <c:lblAlgn val="ctr"/>
        <c:lblOffset val="100"/>
        <c:noMultiLvlLbl val="0"/>
      </c:catAx>
      <c:valAx>
        <c:axId val="121789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1788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0.8534009998485077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19283264"/>
        <c:axId val="1219275104"/>
        <c:extLst xmlns:c16r2="http://schemas.microsoft.com/office/drawing/2015/06/chart"/>
      </c:barChart>
      <c:catAx>
        <c:axId val="12192832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9275104"/>
        <c:crosses val="autoZero"/>
        <c:auto val="1"/>
        <c:lblAlgn val="ctr"/>
        <c:lblOffset val="100"/>
        <c:noMultiLvlLbl val="0"/>
      </c:catAx>
      <c:valAx>
        <c:axId val="12192751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928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19281632"/>
        <c:axId val="1219276192"/>
        <c:extLst xmlns:c16r2="http://schemas.microsoft.com/office/drawing/2015/06/chart"/>
      </c:barChart>
      <c:catAx>
        <c:axId val="121928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9276192"/>
        <c:crosses val="autoZero"/>
        <c:auto val="1"/>
        <c:lblAlgn val="ctr"/>
        <c:lblOffset val="100"/>
        <c:noMultiLvlLbl val="0"/>
      </c:catAx>
      <c:valAx>
        <c:axId val="121927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1928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0.98484848484848486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8782992"/>
        <c:axId val="1073131440"/>
      </c:barChart>
      <c:catAx>
        <c:axId val="120878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3131440"/>
        <c:crosses val="autoZero"/>
        <c:auto val="1"/>
        <c:lblAlgn val="ctr"/>
        <c:lblOffset val="100"/>
        <c:noMultiLvlLbl val="0"/>
      </c:catAx>
      <c:valAx>
        <c:axId val="107313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878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73124368"/>
        <c:axId val="1073135792"/>
      </c:barChart>
      <c:catAx>
        <c:axId val="107312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3135792"/>
        <c:crosses val="autoZero"/>
        <c:auto val="1"/>
        <c:lblAlgn val="ctr"/>
        <c:lblOffset val="100"/>
        <c:noMultiLvlLbl val="0"/>
      </c:catAx>
      <c:valAx>
        <c:axId val="107313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7312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73126000"/>
        <c:axId val="1073123280"/>
      </c:barChart>
      <c:catAx>
        <c:axId val="107312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3123280"/>
        <c:crosses val="autoZero"/>
        <c:auto val="1"/>
        <c:lblAlgn val="ctr"/>
        <c:lblOffset val="100"/>
        <c:noMultiLvlLbl val="0"/>
      </c:catAx>
      <c:valAx>
        <c:axId val="1073123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7312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0.83750000000000002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73129264"/>
        <c:axId val="1073130352"/>
      </c:barChart>
      <c:catAx>
        <c:axId val="10731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3130352"/>
        <c:crosses val="autoZero"/>
        <c:auto val="1"/>
        <c:lblAlgn val="ctr"/>
        <c:lblOffset val="100"/>
        <c:noMultiLvlLbl val="0"/>
      </c:catAx>
      <c:valAx>
        <c:axId val="107313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7312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0.8970588235294118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72074992"/>
        <c:axId val="1072076080"/>
      </c:barChart>
      <c:catAx>
        <c:axId val="107207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2076080"/>
        <c:crosses val="autoZero"/>
        <c:auto val="1"/>
        <c:lblAlgn val="ctr"/>
        <c:lblOffset val="100"/>
        <c:noMultiLvlLbl val="0"/>
      </c:catAx>
      <c:valAx>
        <c:axId val="107207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7207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0.97727272727272729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72077712"/>
        <c:axId val="1072079344"/>
      </c:barChart>
      <c:catAx>
        <c:axId val="107207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2079344"/>
        <c:crosses val="autoZero"/>
        <c:auto val="1"/>
        <c:lblAlgn val="ctr"/>
        <c:lblOffset val="100"/>
        <c:noMultiLvlLbl val="0"/>
      </c:catAx>
      <c:valAx>
        <c:axId val="107207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7207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70423120"/>
        <c:axId val="1070425296"/>
      </c:barChart>
      <c:catAx>
        <c:axId val="107042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70425296"/>
        <c:crosses val="autoZero"/>
        <c:auto val="1"/>
        <c:lblAlgn val="ctr"/>
        <c:lblOffset val="100"/>
        <c:noMultiLvlLbl val="0"/>
      </c:catAx>
      <c:valAx>
        <c:axId val="1070425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7042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0.96296296296296291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70430192"/>
        <c:axId val="944588064"/>
      </c:barChart>
      <c:catAx>
        <c:axId val="107043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44588064"/>
        <c:crosses val="autoZero"/>
        <c:auto val="1"/>
        <c:lblAlgn val="ctr"/>
        <c:lblOffset val="100"/>
        <c:noMultiLvlLbl val="0"/>
      </c:catAx>
      <c:valAx>
        <c:axId val="94458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7043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9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1" t="s">
        <v>324</v>
      </c>
      <c r="B18" s="301"/>
      <c r="C18" s="301"/>
      <c r="D18" s="302" t="s">
        <v>408</v>
      </c>
      <c r="E18" s="302"/>
      <c r="F18" s="302"/>
      <c r="G18" s="302"/>
      <c r="H18" s="302"/>
      <c r="I18" s="302"/>
      <c r="J18" s="302"/>
      <c r="K18" s="302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3" t="s">
        <v>325</v>
      </c>
      <c r="B21" s="303"/>
      <c r="C21" s="303"/>
      <c r="D21" s="303"/>
      <c r="E21" s="303"/>
      <c r="F21" s="303"/>
      <c r="G21" s="303"/>
      <c r="H21" s="303"/>
      <c r="I21" s="303"/>
      <c r="J21" s="303"/>
      <c r="K21" s="303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4" t="s">
        <v>327</v>
      </c>
      <c r="C23" s="304"/>
      <c r="D23" s="78"/>
      <c r="E23" s="78"/>
      <c r="F23" s="78"/>
      <c r="G23" s="78"/>
      <c r="H23" s="78"/>
      <c r="I23" s="78"/>
      <c r="J23" s="77" t="str">
        <f>D18</f>
        <v>Manar City</v>
      </c>
    </row>
    <row r="24" spans="1:11" ht="33" customHeight="1" x14ac:dyDescent="0.25">
      <c r="A24" s="86" t="s">
        <v>328</v>
      </c>
      <c r="B24" s="305">
        <f>AVERAGE('A1 Exploitation'!D549,'A1 Technique'!D199)</f>
        <v>0.8534009998485077</v>
      </c>
      <c r="C24" s="305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5">
        <f>AVERAGE('A2 Exploitation'!D549,'A2 Technique'!D199)</f>
        <v>0</v>
      </c>
      <c r="C25" s="305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5">
        <f>AVERAGE('A3 Exploitation'!D549,'A3 Technique'!D199)</f>
        <v>0</v>
      </c>
      <c r="C26" s="305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5">
        <f>AVERAGE('A4 Exploitation'!D549,'A4 Technique'!D199)</f>
        <v>0</v>
      </c>
      <c r="C27" s="305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5">
        <f>AVERAGE('A5 Exploitation'!D549,'A5 Technique'!D199)</f>
        <v>0</v>
      </c>
      <c r="C28" s="305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5">
        <f>AVERAGE('A6 Exploitation'!D549,'A6 Technique'!D199)</f>
        <v>0</v>
      </c>
      <c r="C29" s="305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4" t="s">
        <v>334</v>
      </c>
      <c r="C33" s="304"/>
      <c r="D33" s="78"/>
      <c r="E33" s="78"/>
      <c r="F33" s="78"/>
      <c r="G33" s="78"/>
      <c r="H33" s="78"/>
      <c r="I33" s="78"/>
      <c r="J33" s="77" t="str">
        <f>D18</f>
        <v>Manar City</v>
      </c>
    </row>
    <row r="34" spans="1:10" ht="33" customHeight="1" x14ac:dyDescent="0.25">
      <c r="A34" s="86" t="s">
        <v>328</v>
      </c>
      <c r="B34" s="305">
        <f>'A1 Exploitation'!D549</f>
        <v>0.91114982578397208</v>
      </c>
      <c r="C34" s="305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5">
        <f>'A2 Exploitation'!D549</f>
        <v>0</v>
      </c>
      <c r="C35" s="305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5">
        <f>'A3 Exploitation'!D549</f>
        <v>0</v>
      </c>
      <c r="C36" s="305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5">
        <f>'A4 Exploitation'!D549</f>
        <v>0</v>
      </c>
      <c r="C37" s="305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5">
        <f>'A5 Exploitation'!D549</f>
        <v>0</v>
      </c>
      <c r="C38" s="305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5">
        <f>'A6 Exploitation'!D549</f>
        <v>0</v>
      </c>
      <c r="C39" s="305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6" t="s">
        <v>335</v>
      </c>
      <c r="C42" s="306"/>
      <c r="D42" s="78"/>
      <c r="E42" s="78"/>
      <c r="F42" s="78"/>
      <c r="G42" s="78"/>
      <c r="H42" s="78"/>
      <c r="I42" s="78"/>
      <c r="J42" s="77" t="str">
        <f>D18</f>
        <v>Manar City</v>
      </c>
    </row>
    <row r="43" spans="1:10" ht="33" customHeight="1" x14ac:dyDescent="0.25">
      <c r="A43" s="86" t="s">
        <v>328</v>
      </c>
      <c r="B43" s="305" t="e">
        <f>AVERAGE('A1 Exploitation'!D547, 'A1 Technique'!D197)</f>
        <v>#DIV/0!</v>
      </c>
      <c r="C43" s="305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5" t="e">
        <f>AVERAGE('A2 Exploitation'!D547, 'A2 Technique'!D197)</f>
        <v>#DIV/0!</v>
      </c>
      <c r="C44" s="305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5" t="e">
        <f>AVERAGE('A3 Exploitation'!D547, 'A3 Technique'!D197)</f>
        <v>#DIV/0!</v>
      </c>
      <c r="C45" s="305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5" t="e">
        <f>AVERAGE('A4 Exploitation'!D547, 'A4 Technique'!D197)</f>
        <v>#DIV/0!</v>
      </c>
      <c r="C46" s="305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5" t="e">
        <f>AVERAGE('A5 Exploitation'!D547, 'A5 Technique'!D197)</f>
        <v>#DIV/0!</v>
      </c>
      <c r="C47" s="305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5" t="e">
        <f>AVERAGE('A6 Exploitation'!D547, 'A6 Technique'!D197)</f>
        <v>#DIV/0!</v>
      </c>
      <c r="C48" s="305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4" t="s">
        <v>336</v>
      </c>
      <c r="C51" s="304"/>
      <c r="D51" s="78"/>
      <c r="E51" s="78"/>
      <c r="F51" s="78"/>
      <c r="G51" s="78"/>
      <c r="H51" s="78"/>
      <c r="I51" s="78"/>
      <c r="J51" s="77" t="str">
        <f>D18</f>
        <v>Manar City</v>
      </c>
    </row>
    <row r="52" spans="1:10" ht="33" customHeight="1" x14ac:dyDescent="0.25">
      <c r="A52" s="86" t="s">
        <v>328</v>
      </c>
      <c r="B52" s="307">
        <f>'A1 Exploitation'!D46</f>
        <v>0.96666666666666667</v>
      </c>
      <c r="C52" s="307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7">
        <f>'A2 Exploitation'!D46</f>
        <v>0</v>
      </c>
      <c r="C53" s="307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7">
        <f>'A3 Exploitation'!D46</f>
        <v>0</v>
      </c>
      <c r="C54" s="307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7">
        <f>'A4 Exploitation'!D46</f>
        <v>0</v>
      </c>
      <c r="C55" s="307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7">
        <f>'A5 Exploitation'!D46</f>
        <v>0</v>
      </c>
      <c r="C56" s="307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7">
        <f>'A6 Exploitation'!D46</f>
        <v>0</v>
      </c>
      <c r="C57" s="307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4" t="s">
        <v>337</v>
      </c>
      <c r="C60" s="304"/>
      <c r="D60" s="78"/>
      <c r="E60" s="78"/>
      <c r="F60" s="78"/>
      <c r="G60" s="78"/>
      <c r="H60" s="78"/>
      <c r="I60" s="78"/>
      <c r="J60" s="77" t="str">
        <f>D18</f>
        <v>Manar City</v>
      </c>
    </row>
    <row r="61" spans="1:10" ht="33" customHeight="1" x14ac:dyDescent="0.25">
      <c r="A61" s="86" t="s">
        <v>328</v>
      </c>
      <c r="B61" s="305">
        <f>'A1 Exploitation'!D103</f>
        <v>0.98484848484848486</v>
      </c>
      <c r="C61" s="305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5">
        <f>'A2 Exploitation'!D103</f>
        <v>0</v>
      </c>
      <c r="C62" s="305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5">
        <f>'A3 Exploitation'!D103</f>
        <v>0</v>
      </c>
      <c r="C63" s="305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5">
        <f>'A4 Exploitation'!D103</f>
        <v>0</v>
      </c>
      <c r="C64" s="305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5">
        <f>'A5 Exploitation'!D103</f>
        <v>0</v>
      </c>
      <c r="C65" s="305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5">
        <f>'A6 Exploitation'!D103</f>
        <v>0</v>
      </c>
      <c r="C66" s="305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4" t="s">
        <v>338</v>
      </c>
      <c r="C69" s="304"/>
      <c r="D69" s="78"/>
      <c r="E69" s="78"/>
      <c r="F69" s="78"/>
      <c r="G69" s="78"/>
      <c r="H69" s="78"/>
      <c r="I69" s="78"/>
      <c r="J69" s="77" t="str">
        <f>D18</f>
        <v>Manar City</v>
      </c>
    </row>
    <row r="70" spans="1:10" ht="33" customHeight="1" x14ac:dyDescent="0.25">
      <c r="A70" s="86" t="s">
        <v>328</v>
      </c>
      <c r="B70" s="305">
        <f>'A1 Exploitation'!D158</f>
        <v>0.96875</v>
      </c>
      <c r="C70" s="305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5">
        <f>'A2 Exploitation'!D158</f>
        <v>0</v>
      </c>
      <c r="C71" s="305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5">
        <f>'A3 Exploitation'!D158</f>
        <v>0</v>
      </c>
      <c r="C72" s="305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5">
        <f>'A4 Exploitation'!D158</f>
        <v>0</v>
      </c>
      <c r="C73" s="305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5">
        <f>'A5 Exploitation'!D158</f>
        <v>0</v>
      </c>
      <c r="C74" s="305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5">
        <f>'A6 Exploitation'!D158</f>
        <v>0</v>
      </c>
      <c r="C75" s="305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4" t="s">
        <v>339</v>
      </c>
      <c r="C78" s="304"/>
      <c r="D78" s="78"/>
      <c r="E78" s="78"/>
      <c r="F78" s="78"/>
      <c r="G78" s="78"/>
      <c r="H78" s="78"/>
      <c r="I78" s="78"/>
      <c r="J78" s="77" t="str">
        <f>D18</f>
        <v>Manar City</v>
      </c>
    </row>
    <row r="79" spans="1:10" ht="33" customHeight="1" x14ac:dyDescent="0.25">
      <c r="A79" s="86" t="s">
        <v>328</v>
      </c>
      <c r="B79" s="305">
        <f>'A1 Exploitation'!D205</f>
        <v>0.7</v>
      </c>
      <c r="C79" s="305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5">
        <f>'A2 Exploitation'!D205</f>
        <v>0</v>
      </c>
      <c r="C80" s="305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5">
        <f>'A3 Exploitation'!D205</f>
        <v>0</v>
      </c>
      <c r="C81" s="305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5">
        <f>'A4 Exploitation'!D205</f>
        <v>0</v>
      </c>
      <c r="C82" s="305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5">
        <f>'A5 Exploitation'!D205</f>
        <v>0</v>
      </c>
      <c r="C83" s="305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5">
        <f>'A6 Exploitation'!D205</f>
        <v>0</v>
      </c>
      <c r="C84" s="305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4" t="s">
        <v>340</v>
      </c>
      <c r="C87" s="304"/>
      <c r="D87" s="78"/>
      <c r="E87" s="78"/>
      <c r="F87" s="78"/>
      <c r="G87" s="78"/>
      <c r="H87" s="78"/>
      <c r="I87" s="78"/>
      <c r="J87" s="77" t="str">
        <f>D18</f>
        <v>Manar City</v>
      </c>
    </row>
    <row r="88" spans="1:10" ht="33" customHeight="1" x14ac:dyDescent="0.25">
      <c r="A88" s="86" t="s">
        <v>328</v>
      </c>
      <c r="B88" s="305">
        <f>'A1 Exploitation'!D266</f>
        <v>0.83750000000000002</v>
      </c>
      <c r="C88" s="305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5">
        <f>'A2 Exploitation'!D266</f>
        <v>0</v>
      </c>
      <c r="C89" s="305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5">
        <f>'A3 Exploitation'!D266</f>
        <v>0</v>
      </c>
      <c r="C90" s="305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5">
        <f>'A4 Exploitation'!D266</f>
        <v>0</v>
      </c>
      <c r="C91" s="305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5">
        <f>'A5 Exploitation'!D266</f>
        <v>0</v>
      </c>
      <c r="C92" s="305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5">
        <f>'A6 Exploitation'!D266</f>
        <v>0</v>
      </c>
      <c r="C93" s="305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4" t="s">
        <v>341</v>
      </c>
      <c r="C96" s="304"/>
      <c r="D96" s="78"/>
      <c r="E96" s="78"/>
      <c r="F96" s="78"/>
      <c r="G96" s="78"/>
      <c r="H96" s="78"/>
      <c r="I96" s="78"/>
      <c r="J96" s="77" t="str">
        <f>D18</f>
        <v>Manar City</v>
      </c>
    </row>
    <row r="97" spans="1:10" ht="33" customHeight="1" x14ac:dyDescent="0.25">
      <c r="A97" s="86" t="s">
        <v>328</v>
      </c>
      <c r="B97" s="305">
        <f>'A1 Exploitation'!D318</f>
        <v>0.8970588235294118</v>
      </c>
      <c r="C97" s="305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5">
        <f>'A2 Exploitation'!D318</f>
        <v>0</v>
      </c>
      <c r="C98" s="305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5">
        <f>'A3 Exploitation'!D318</f>
        <v>0</v>
      </c>
      <c r="C99" s="305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5">
        <f>'A4 Exploitation'!D318</f>
        <v>0</v>
      </c>
      <c r="C100" s="305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5">
        <f>'A5 Exploitation'!D318</f>
        <v>0</v>
      </c>
      <c r="C101" s="305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5">
        <f>'A6 Exploitation'!D318</f>
        <v>0</v>
      </c>
      <c r="C102" s="305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4" t="s">
        <v>342</v>
      </c>
      <c r="C105" s="304"/>
      <c r="D105" s="78"/>
      <c r="E105" s="78"/>
      <c r="F105" s="78"/>
      <c r="G105" s="78"/>
      <c r="H105" s="78"/>
      <c r="I105" s="78"/>
      <c r="J105" s="77" t="str">
        <f>D18</f>
        <v>Manar City</v>
      </c>
    </row>
    <row r="106" spans="1:10" ht="33" customHeight="1" x14ac:dyDescent="0.25">
      <c r="A106" s="86" t="s">
        <v>328</v>
      </c>
      <c r="B106" s="305">
        <f>'A1 Exploitation'!D358</f>
        <v>0.97727272727272729</v>
      </c>
      <c r="C106" s="305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5">
        <f>'A2 Exploitation'!D358</f>
        <v>0</v>
      </c>
      <c r="C107" s="305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5">
        <f>'A3 Exploitation'!D358</f>
        <v>0</v>
      </c>
      <c r="C108" s="305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5">
        <f>'A4 Exploitation'!D358</f>
        <v>0</v>
      </c>
      <c r="C109" s="305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5">
        <f>'A5 Exploitation'!D358</f>
        <v>0</v>
      </c>
      <c r="C110" s="305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5">
        <f>'A6 Exploitation'!D358</f>
        <v>0</v>
      </c>
      <c r="C111" s="305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4" t="s">
        <v>343</v>
      </c>
      <c r="C114" s="304"/>
      <c r="D114" s="78"/>
      <c r="E114" s="78"/>
      <c r="F114" s="78"/>
      <c r="G114" s="78"/>
      <c r="H114" s="78"/>
      <c r="I114" s="78"/>
      <c r="J114" s="77" t="str">
        <f>D18</f>
        <v>Manar City</v>
      </c>
    </row>
    <row r="115" spans="1:10" ht="33" customHeight="1" x14ac:dyDescent="0.25">
      <c r="A115" s="86" t="s">
        <v>328</v>
      </c>
      <c r="B115" s="305">
        <f>'A1 Exploitation'!D391</f>
        <v>0.96666666666666667</v>
      </c>
      <c r="C115" s="305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5">
        <f>'A2 Exploitation'!D391</f>
        <v>0</v>
      </c>
      <c r="C116" s="305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5">
        <f>'A3 Exploitation'!D391</f>
        <v>0</v>
      </c>
      <c r="C117" s="305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5">
        <f>'A4 Exploitation'!D391</f>
        <v>0</v>
      </c>
      <c r="C118" s="305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5">
        <f>'A5 Exploitation'!D391</f>
        <v>0</v>
      </c>
      <c r="C119" s="305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5">
        <f>'A6 Exploitation'!D391</f>
        <v>0</v>
      </c>
      <c r="C120" s="305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4" t="s">
        <v>344</v>
      </c>
      <c r="C123" s="304"/>
      <c r="D123" s="78"/>
      <c r="E123" s="78"/>
      <c r="F123" s="78"/>
      <c r="G123" s="78"/>
      <c r="H123" s="78"/>
      <c r="I123" s="78"/>
      <c r="J123" s="77" t="str">
        <f>D18</f>
        <v>Manar City</v>
      </c>
    </row>
    <row r="124" spans="1:10" ht="33" customHeight="1" x14ac:dyDescent="0.25">
      <c r="A124" s="86" t="s">
        <v>328</v>
      </c>
      <c r="B124" s="305">
        <f>'A1 Exploitation'!D444</f>
        <v>0.96296296296296291</v>
      </c>
      <c r="C124" s="305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5">
        <f>'A2 Exploitation'!D444</f>
        <v>0</v>
      </c>
      <c r="C125" s="305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5">
        <f>'A3 Exploitation'!D444</f>
        <v>0</v>
      </c>
      <c r="C126" s="305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5">
        <f>'A4 Exploitation'!D444</f>
        <v>0</v>
      </c>
      <c r="C127" s="305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5">
        <f>'A5 Exploitation'!D444</f>
        <v>0</v>
      </c>
      <c r="C128" s="305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5">
        <f>'A6 Exploitation'!D444</f>
        <v>0</v>
      </c>
      <c r="C129" s="305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4" t="s">
        <v>345</v>
      </c>
      <c r="C132" s="304"/>
      <c r="D132" s="78"/>
      <c r="E132" s="78"/>
      <c r="F132" s="78"/>
      <c r="G132" s="78"/>
      <c r="H132" s="78"/>
      <c r="I132" s="78"/>
      <c r="J132" s="77" t="str">
        <f>D18</f>
        <v>Manar City</v>
      </c>
    </row>
    <row r="133" spans="1:10" ht="33" customHeight="1" x14ac:dyDescent="0.25">
      <c r="A133" s="86" t="s">
        <v>328</v>
      </c>
      <c r="B133" s="305">
        <f>'A1 Exploitation'!D481</f>
        <v>0.89473684210526316</v>
      </c>
      <c r="C133" s="305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5">
        <f>'A2 Exploitation'!D481</f>
        <v>0</v>
      </c>
      <c r="C134" s="305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5">
        <f>'A3 Exploitation'!D481</f>
        <v>0</v>
      </c>
      <c r="C135" s="305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5">
        <f>'A4 Exploitation'!D481</f>
        <v>0</v>
      </c>
      <c r="C136" s="305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5">
        <f>'A5 Exploitation'!D481</f>
        <v>0</v>
      </c>
      <c r="C137" s="305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5">
        <f>'A6 Exploitation'!D481</f>
        <v>0</v>
      </c>
      <c r="C138" s="305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4" t="s">
        <v>346</v>
      </c>
      <c r="C141" s="304"/>
      <c r="D141" s="78"/>
      <c r="E141" s="78"/>
      <c r="F141" s="78"/>
      <c r="G141" s="78"/>
      <c r="H141" s="78"/>
      <c r="I141" s="78"/>
      <c r="J141" s="77" t="str">
        <f>D18</f>
        <v>Manar City</v>
      </c>
    </row>
    <row r="142" spans="1:10" ht="33" customHeight="1" x14ac:dyDescent="0.25">
      <c r="A142" s="86" t="s">
        <v>328</v>
      </c>
      <c r="B142" s="305">
        <f>'A1 Exploitation'!D503</f>
        <v>1</v>
      </c>
      <c r="C142" s="305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5">
        <f>'A2 Exploitation'!D503</f>
        <v>0</v>
      </c>
      <c r="C143" s="305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5">
        <f>'A3 Exploitation'!D503</f>
        <v>0</v>
      </c>
      <c r="C144" s="305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5">
        <f>'A4 Exploitation'!D503</f>
        <v>0</v>
      </c>
      <c r="C145" s="305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5">
        <f>'A5 Exploitation'!D503</f>
        <v>0</v>
      </c>
      <c r="C146" s="305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5">
        <f>'A6 Exploitation'!D503</f>
        <v>0</v>
      </c>
      <c r="C147" s="305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4" t="s">
        <v>347</v>
      </c>
      <c r="C150" s="304"/>
      <c r="D150" s="78"/>
      <c r="E150" s="78"/>
      <c r="F150" s="78"/>
      <c r="G150" s="78"/>
      <c r="H150" s="78"/>
      <c r="I150" s="78"/>
      <c r="J150" s="77" t="str">
        <f>D18</f>
        <v>Manar City</v>
      </c>
    </row>
    <row r="151" spans="1:10" ht="33" customHeight="1" x14ac:dyDescent="0.25">
      <c r="A151" s="86" t="s">
        <v>328</v>
      </c>
      <c r="B151" s="305">
        <f>'A1 Exploitation'!D514</f>
        <v>0.75</v>
      </c>
      <c r="C151" s="305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5">
        <f>'A2 Exploitation'!D514</f>
        <v>0</v>
      </c>
      <c r="C152" s="305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5">
        <f>'A3 Exploitation'!D514</f>
        <v>0</v>
      </c>
      <c r="C153" s="305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5">
        <f>'A4 Exploitation'!D514</f>
        <v>0</v>
      </c>
      <c r="C154" s="305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5">
        <f>'A5 Exploitation'!D514</f>
        <v>0</v>
      </c>
      <c r="C155" s="305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5">
        <f>'A6 Exploitation'!D514</f>
        <v>0</v>
      </c>
      <c r="C156" s="305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8"/>
      <c r="C159" s="308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4" t="s">
        <v>348</v>
      </c>
      <c r="C160" s="304"/>
      <c r="D160" s="78"/>
      <c r="E160" s="78"/>
      <c r="F160" s="78"/>
      <c r="G160" s="78"/>
      <c r="H160" s="78"/>
      <c r="I160" s="78"/>
      <c r="J160" s="77" t="str">
        <f>D18</f>
        <v>Manar City</v>
      </c>
    </row>
    <row r="161" spans="1:10" ht="33" customHeight="1" x14ac:dyDescent="0.25">
      <c r="A161" s="86" t="s">
        <v>328</v>
      </c>
      <c r="B161" s="305">
        <f>'A1 Exploitation'!D534</f>
        <v>1</v>
      </c>
      <c r="C161" s="305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5">
        <f>'A2 Exploitation'!D534</f>
        <v>0</v>
      </c>
      <c r="C162" s="305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5">
        <f>'A3 Exploitation'!D534</f>
        <v>0</v>
      </c>
      <c r="C163" s="305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5">
        <f>'A4 Exploitation'!D534</f>
        <v>0</v>
      </c>
      <c r="C164" s="305"/>
    </row>
    <row r="165" spans="1:10" ht="33" customHeight="1" x14ac:dyDescent="0.25">
      <c r="A165" s="85" t="s">
        <v>332</v>
      </c>
      <c r="B165" s="305">
        <f>'A5 Exploitation'!D534</f>
        <v>0</v>
      </c>
      <c r="C165" s="305"/>
    </row>
    <row r="166" spans="1:10" ht="18" x14ac:dyDescent="0.25">
      <c r="A166" s="85" t="s">
        <v>333</v>
      </c>
      <c r="B166" s="305">
        <f>'A6 Exploitation'!D534</f>
        <v>0</v>
      </c>
      <c r="C166" s="305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4" t="s">
        <v>349</v>
      </c>
      <c r="C169" s="304"/>
      <c r="J169" s="77" t="str">
        <f>D18</f>
        <v>Manar City</v>
      </c>
    </row>
    <row r="170" spans="1:10" ht="33" customHeight="1" x14ac:dyDescent="0.25">
      <c r="A170" s="86" t="s">
        <v>328</v>
      </c>
      <c r="B170" s="305">
        <f>'A1 Exploitation'!D545</f>
        <v>1</v>
      </c>
      <c r="C170" s="305"/>
    </row>
    <row r="171" spans="1:10" ht="33" customHeight="1" x14ac:dyDescent="0.25">
      <c r="A171" s="85" t="s">
        <v>329</v>
      </c>
      <c r="B171" s="305">
        <f>'A2 Exploitation'!D545</f>
        <v>0</v>
      </c>
      <c r="C171" s="305"/>
    </row>
    <row r="172" spans="1:10" ht="33" customHeight="1" x14ac:dyDescent="0.25">
      <c r="A172" s="86" t="s">
        <v>330</v>
      </c>
      <c r="B172" s="305">
        <f>'A3 Exploitation'!D545</f>
        <v>0</v>
      </c>
      <c r="C172" s="305"/>
    </row>
    <row r="173" spans="1:10" ht="33" customHeight="1" x14ac:dyDescent="0.25">
      <c r="A173" s="86" t="s">
        <v>331</v>
      </c>
      <c r="B173" s="305">
        <f>'A4 Exploitation'!D545</f>
        <v>0</v>
      </c>
      <c r="C173" s="305"/>
    </row>
    <row r="174" spans="1:10" ht="33" customHeight="1" x14ac:dyDescent="0.25">
      <c r="A174" s="85" t="s">
        <v>332</v>
      </c>
      <c r="B174" s="305">
        <f>'A5 Exploitation'!D545</f>
        <v>0</v>
      </c>
      <c r="C174" s="305"/>
    </row>
    <row r="175" spans="1:10" ht="18" x14ac:dyDescent="0.25">
      <c r="A175" s="85" t="s">
        <v>333</v>
      </c>
      <c r="B175" s="305">
        <f>'A6 Exploitation'!D545</f>
        <v>0</v>
      </c>
      <c r="C175" s="305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4" t="s">
        <v>350</v>
      </c>
      <c r="C178" s="304"/>
      <c r="J178" s="77" t="str">
        <f>D18</f>
        <v>Manar City</v>
      </c>
    </row>
    <row r="179" spans="1:10" ht="33" customHeight="1" x14ac:dyDescent="0.25">
      <c r="A179" s="86" t="s">
        <v>328</v>
      </c>
      <c r="B179" s="305">
        <f>'A1 Technique'!D199</f>
        <v>0.79565217391304344</v>
      </c>
      <c r="C179" s="305"/>
    </row>
    <row r="180" spans="1:10" ht="33" customHeight="1" x14ac:dyDescent="0.25">
      <c r="A180" s="85" t="s">
        <v>329</v>
      </c>
      <c r="B180" s="305">
        <f>'A2 Technique'!D199</f>
        <v>0</v>
      </c>
      <c r="C180" s="305"/>
    </row>
    <row r="181" spans="1:10" ht="33" customHeight="1" x14ac:dyDescent="0.25">
      <c r="A181" s="86" t="s">
        <v>330</v>
      </c>
      <c r="B181" s="305">
        <f>'A3 Technique'!D199</f>
        <v>0</v>
      </c>
      <c r="C181" s="305"/>
    </row>
    <row r="182" spans="1:10" ht="33" customHeight="1" x14ac:dyDescent="0.25">
      <c r="A182" s="86" t="s">
        <v>331</v>
      </c>
      <c r="B182" s="305">
        <f>'A4 Technique'!D199</f>
        <v>0</v>
      </c>
      <c r="C182" s="305"/>
    </row>
    <row r="183" spans="1:10" ht="33" customHeight="1" x14ac:dyDescent="0.25">
      <c r="A183" s="85" t="s">
        <v>332</v>
      </c>
      <c r="B183" s="305">
        <f>'A5 Technique'!D199</f>
        <v>0</v>
      </c>
      <c r="C183" s="305"/>
    </row>
    <row r="184" spans="1:10" ht="18" x14ac:dyDescent="0.25">
      <c r="A184" s="85" t="s">
        <v>333</v>
      </c>
      <c r="B184" s="305">
        <f>'A6 Technique'!D199</f>
        <v>0</v>
      </c>
      <c r="C184" s="30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Manar City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ht="16.5" customHeight="1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ht="16.5" customHeight="1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ht="16.5" customHeight="1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ht="16.5" customHeight="1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ht="16.5" customHeigh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ht="16.5" customHeight="1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ht="16.5" customHeight="1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ht="16.5" customHeight="1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ht="16.5" customHeight="1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ht="16.5" customHeight="1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ht="16.5" customHeight="1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ht="16.5" customHeight="1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ht="16.5" customHeight="1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'A5 Exploitation'!A8:F8</f>
        <v>Manar City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'A5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'A5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'A5 Exploitation'!B11:F11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8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57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57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57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57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57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57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57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57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8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57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57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57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Manar City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ht="16.5" customHeight="1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ht="16.5" customHeight="1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ht="16.5" customHeight="1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ht="16.5" customHeight="1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ht="16.5" customHeigh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ht="16.5" customHeight="1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ht="16.5" customHeight="1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ht="16.5" customHeight="1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ht="16.5" customHeight="1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ht="16.5" customHeight="1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ht="16.5" customHeight="1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ht="16.5" customHeight="1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ht="16.5" customHeight="1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'A6 Exploitation'!A8:F8</f>
        <v>Manar City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'A6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'A6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'A6 Exploitation'!B11:F11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8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57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57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57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57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57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57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57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57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8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57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57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57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8" zoomScale="110" zoomScaleSheetLayoutView="110" workbookViewId="0">
      <selection activeCell="B23" sqref="B23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Manar City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 t="s">
        <v>409</v>
      </c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 t="s">
        <v>410</v>
      </c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>
        <v>43307</v>
      </c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0.91114982578397208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43307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ht="23.25" customHeight="1" x14ac:dyDescent="0.3">
      <c r="A22" s="70" t="s">
        <v>188</v>
      </c>
      <c r="B22" s="130">
        <v>1</v>
      </c>
      <c r="C22" s="130"/>
      <c r="D22" s="297" t="s">
        <v>452</v>
      </c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7</v>
      </c>
    </row>
    <row r="26" spans="1:8" x14ac:dyDescent="0.3">
      <c r="A26" s="5" t="s">
        <v>35</v>
      </c>
      <c r="B26" s="132"/>
      <c r="C26" s="133"/>
      <c r="D26" s="134">
        <f>D25/(COUNT(B21:C24)*2)</f>
        <v>0.875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2" t="str">
        <f>IF(B34=0, -5, "0")</f>
        <v>0</v>
      </c>
      <c r="D34" s="94" t="s">
        <v>454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43307</v>
      </c>
      <c r="B49" s="124"/>
      <c r="C49" s="135"/>
      <c r="D49" s="124"/>
    </row>
    <row r="50" spans="1:7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73.25" customHeight="1" x14ac:dyDescent="0.3">
      <c r="A74" s="209" t="s">
        <v>393</v>
      </c>
      <c r="B74" s="130">
        <v>1</v>
      </c>
      <c r="C74" s="150" t="str">
        <f>IF(B74=0, -5, "0")</f>
        <v>0</v>
      </c>
      <c r="D74" s="294" t="s">
        <v>461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82.5" x14ac:dyDescent="0.3">
      <c r="A76" s="70" t="s">
        <v>156</v>
      </c>
      <c r="B76" s="130">
        <v>2</v>
      </c>
      <c r="C76" s="131"/>
      <c r="D76" s="138" t="s">
        <v>462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0.97058823529411764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 t="s">
        <v>32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">
        <v>32</v>
      </c>
      <c r="C99" s="213"/>
      <c r="D99" s="251"/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16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0.98484848484848486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43307</v>
      </c>
      <c r="B106" s="124"/>
      <c r="C106" s="135"/>
      <c r="D106" s="124"/>
    </row>
    <row r="107" spans="1:7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297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66" x14ac:dyDescent="0.3">
      <c r="A121" s="4" t="s">
        <v>252</v>
      </c>
      <c r="B121" s="130">
        <v>1</v>
      </c>
      <c r="C121" s="130"/>
      <c r="D121" s="113" t="s">
        <v>455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463</v>
      </c>
      <c r="B129" s="130">
        <v>2</v>
      </c>
      <c r="C129" s="293" t="str">
        <f>IF(B129=0, -5, "0")</f>
        <v>0</v>
      </c>
      <c r="D129" s="116"/>
      <c r="E129" s="116"/>
      <c r="F129" s="204"/>
      <c r="G129" s="127"/>
    </row>
    <row r="130" spans="1:7" ht="66" x14ac:dyDescent="0.3">
      <c r="A130" s="70" t="s">
        <v>240</v>
      </c>
      <c r="B130" s="130">
        <v>1</v>
      </c>
      <c r="C130" s="131"/>
      <c r="D130" s="138" t="s">
        <v>474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9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8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299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14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0.96875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43307</v>
      </c>
      <c r="B161" s="124"/>
      <c r="C161" s="135"/>
      <c r="D161" s="127"/>
    </row>
    <row r="162" spans="1:7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1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186.75" customHeight="1" x14ac:dyDescent="0.3">
      <c r="A169" s="7" t="s">
        <v>171</v>
      </c>
      <c r="B169" s="130">
        <v>0</v>
      </c>
      <c r="C169" s="130"/>
      <c r="D169" s="156" t="s">
        <v>457</v>
      </c>
      <c r="E169" s="113" t="s">
        <v>456</v>
      </c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11</v>
      </c>
    </row>
    <row r="173" spans="1:7" x14ac:dyDescent="0.3">
      <c r="A173" s="5" t="s">
        <v>35</v>
      </c>
      <c r="B173" s="132"/>
      <c r="C173" s="133"/>
      <c r="D173" s="134">
        <f>D172/(COUNT(B165:C171)*2)</f>
        <v>0.7857142857142857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1</v>
      </c>
      <c r="C185" s="130"/>
      <c r="D185" s="147" t="s">
        <v>411</v>
      </c>
      <c r="E185" s="94"/>
      <c r="F185" s="204"/>
    </row>
    <row r="186" spans="1:7" ht="118.5" customHeight="1" x14ac:dyDescent="0.35">
      <c r="A186" s="266" t="s">
        <v>186</v>
      </c>
      <c r="B186" s="130">
        <v>0</v>
      </c>
      <c r="C186" s="136">
        <f>IF(B186=0, -10, "0")</f>
        <v>-10</v>
      </c>
      <c r="D186" s="165" t="s">
        <v>458</v>
      </c>
      <c r="E186" s="113" t="s">
        <v>412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31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0.67391304347826086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43307</v>
      </c>
      <c r="B208" s="124"/>
      <c r="C208" s="135"/>
      <c r="D208" s="124"/>
    </row>
    <row r="209" spans="1:7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33" x14ac:dyDescent="0.3">
      <c r="A218" s="10" t="s">
        <v>142</v>
      </c>
      <c r="B218" s="130">
        <v>0</v>
      </c>
      <c r="C218" s="130"/>
      <c r="D218" s="138" t="s">
        <v>475</v>
      </c>
      <c r="E218" s="95" t="s">
        <v>476</v>
      </c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2"/>
      <c r="C223" s="133"/>
      <c r="D223" s="134">
        <f>D222/(COUNT(B212:C221)*2)</f>
        <v>0.9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9.5" x14ac:dyDescent="0.3">
      <c r="A227" s="208" t="s">
        <v>314</v>
      </c>
      <c r="B227" s="130">
        <v>1</v>
      </c>
      <c r="C227" s="150" t="str">
        <f>IF(B227=0, -5, "0")</f>
        <v>0</v>
      </c>
      <c r="D227" s="95" t="s">
        <v>468</v>
      </c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195" customHeight="1" x14ac:dyDescent="0.3">
      <c r="A238" s="209" t="s">
        <v>66</v>
      </c>
      <c r="B238" s="130">
        <v>0</v>
      </c>
      <c r="C238" s="150">
        <f>IF(B238=0, -5, "0")</f>
        <v>-5</v>
      </c>
      <c r="D238" s="165" t="s">
        <v>464</v>
      </c>
      <c r="E238" s="113" t="s">
        <v>465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3" x14ac:dyDescent="0.3">
      <c r="A242" s="70" t="s">
        <v>178</v>
      </c>
      <c r="B242" s="130">
        <v>1</v>
      </c>
      <c r="C242" s="130"/>
      <c r="D242" s="165" t="s">
        <v>477</v>
      </c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27</v>
      </c>
    </row>
    <row r="245" spans="1:7" x14ac:dyDescent="0.3">
      <c r="A245" s="5" t="s">
        <v>35</v>
      </c>
      <c r="B245" s="132"/>
      <c r="C245" s="133"/>
      <c r="D245" s="134">
        <f>D244/(COUNT(B226:C243)*2)</f>
        <v>0.71052631578947367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300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22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67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0.83750000000000002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43307</v>
      </c>
      <c r="B269" s="124"/>
      <c r="C269" s="135"/>
      <c r="D269" s="124"/>
      <c r="F269" s="206"/>
      <c r="G269" s="214"/>
    </row>
    <row r="270" spans="1:7" s="16" customForma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66" x14ac:dyDescent="0.3">
      <c r="A273" s="222" t="s">
        <v>364</v>
      </c>
      <c r="B273" s="130">
        <v>0</v>
      </c>
      <c r="C273" s="150"/>
      <c r="D273" s="113" t="s">
        <v>466</v>
      </c>
      <c r="E273" s="116" t="s">
        <v>413</v>
      </c>
      <c r="F273" s="295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478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151.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467</v>
      </c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99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479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1</v>
      </c>
      <c r="C303" s="131"/>
      <c r="D303" s="165" t="s">
        <v>414</v>
      </c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3" x14ac:dyDescent="0.3">
      <c r="A306" s="70" t="s">
        <v>178</v>
      </c>
      <c r="B306" s="130">
        <v>1</v>
      </c>
      <c r="C306" s="131"/>
      <c r="D306" s="165" t="s">
        <v>415</v>
      </c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39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0.88636363636363635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0.8970588235294118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43307</v>
      </c>
      <c r="B321" s="124"/>
      <c r="C321" s="135"/>
      <c r="D321" s="127"/>
    </row>
    <row r="322" spans="1:7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 t="s">
        <v>32</v>
      </c>
      <c r="C350" s="227"/>
      <c r="D350" s="290"/>
      <c r="E350" s="290"/>
      <c r="F350" s="204"/>
      <c r="G350" s="127"/>
    </row>
    <row r="351" spans="1:7" s="112" customFormat="1" ht="33" x14ac:dyDescent="0.3">
      <c r="A351" s="219" t="s">
        <v>391</v>
      </c>
      <c r="B351" s="130">
        <v>1</v>
      </c>
      <c r="C351" s="150"/>
      <c r="D351" s="223" t="s">
        <v>416</v>
      </c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0.9642857142857143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0.97727272727272729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43307</v>
      </c>
      <c r="B361" s="124"/>
      <c r="C361" s="135"/>
      <c r="D361" s="124"/>
    </row>
    <row r="362" spans="1:7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66" x14ac:dyDescent="0.3">
      <c r="A381" s="8" t="s">
        <v>101</v>
      </c>
      <c r="B381" s="130">
        <v>1</v>
      </c>
      <c r="C381" s="280" t="str">
        <f>IF(B381=0, -5, "0")</f>
        <v>0</v>
      </c>
      <c r="D381" s="149" t="s">
        <v>459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 t="s">
        <v>32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">
        <v>32</v>
      </c>
      <c r="C386" s="130"/>
      <c r="D386" s="251"/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13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0.9285714285714286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0.96666666666666667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43307</v>
      </c>
      <c r="B394" s="124"/>
      <c r="C394" s="135"/>
      <c r="D394" s="127"/>
      <c r="G394" s="127"/>
    </row>
    <row r="395" spans="1:7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 t="s">
        <v>32</v>
      </c>
      <c r="C436" s="130"/>
      <c r="D436" s="129"/>
      <c r="E436" s="94"/>
      <c r="F436" s="204"/>
      <c r="G436" s="233"/>
    </row>
    <row r="437" spans="1:7" ht="33" x14ac:dyDescent="0.3">
      <c r="A437" s="10" t="s">
        <v>391</v>
      </c>
      <c r="B437" s="130">
        <v>1</v>
      </c>
      <c r="C437" s="130"/>
      <c r="D437" s="138" t="s">
        <v>417</v>
      </c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418</v>
      </c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12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0.8571428571428571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52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0.96296296296296291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43307</v>
      </c>
      <c r="B447" s="124"/>
      <c r="C447" s="135"/>
      <c r="D447" s="124"/>
    </row>
    <row r="448" spans="1:7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ht="49.5" x14ac:dyDescent="0.3">
      <c r="A453" s="6" t="s">
        <v>113</v>
      </c>
      <c r="B453" s="130">
        <v>0</v>
      </c>
      <c r="C453" s="130"/>
      <c r="D453" s="113" t="s">
        <v>419</v>
      </c>
      <c r="E453" s="95" t="s">
        <v>420</v>
      </c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10</v>
      </c>
    </row>
    <row r="458" spans="1:6" x14ac:dyDescent="0.3">
      <c r="A458" s="5" t="s">
        <v>35</v>
      </c>
      <c r="B458" s="132"/>
      <c r="C458" s="133"/>
      <c r="D458" s="134">
        <f>D457/(COUNT(B451:C456)*2)</f>
        <v>0.83333333333333337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49.5" x14ac:dyDescent="0.3">
      <c r="A462" s="70" t="s">
        <v>243</v>
      </c>
      <c r="B462" s="130">
        <v>1</v>
      </c>
      <c r="C462" s="130"/>
      <c r="D462" s="95" t="s">
        <v>421</v>
      </c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x14ac:dyDescent="0.3">
      <c r="A464" s="70" t="s">
        <v>133</v>
      </c>
      <c r="B464" s="130">
        <v>1</v>
      </c>
      <c r="C464" s="130"/>
      <c r="D464" s="95" t="s">
        <v>422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24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0.92307692307692313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34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0.89473684210526316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43307</v>
      </c>
      <c r="B484" s="124"/>
      <c r="C484" s="135"/>
      <c r="D484" s="124"/>
    </row>
    <row r="485" spans="1:7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43307</v>
      </c>
      <c r="B506" s="124"/>
      <c r="C506" s="135"/>
      <c r="D506" s="124"/>
    </row>
    <row r="507" spans="1:7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ht="33" x14ac:dyDescent="0.3">
      <c r="A509" s="6" t="s">
        <v>15</v>
      </c>
      <c r="B509" s="130" t="s">
        <v>32</v>
      </c>
      <c r="C509" s="130"/>
      <c r="D509" s="95" t="s">
        <v>423</v>
      </c>
      <c r="E509" s="94"/>
      <c r="F509" s="204"/>
    </row>
    <row r="510" spans="1:7" ht="33" x14ac:dyDescent="0.3">
      <c r="A510" s="9" t="s">
        <v>218</v>
      </c>
      <c r="B510" s="130">
        <v>1</v>
      </c>
      <c r="C510" s="130"/>
      <c r="D510" s="95" t="s">
        <v>424</v>
      </c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3</v>
      </c>
    </row>
    <row r="514" spans="1:7" x14ac:dyDescent="0.3">
      <c r="A514" s="5" t="s">
        <v>35</v>
      </c>
      <c r="B514" s="132"/>
      <c r="C514" s="133"/>
      <c r="D514" s="134">
        <f>D513/(COUNT(B509:C512)*2)</f>
        <v>0.75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43307</v>
      </c>
      <c r="B517" s="124"/>
      <c r="C517" s="135"/>
      <c r="D517" s="124"/>
    </row>
    <row r="518" spans="1:7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113" t="s">
        <v>460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43307</v>
      </c>
      <c r="B537" s="124"/>
      <c r="C537" s="135"/>
      <c r="D537" s="124"/>
      <c r="G537" s="127"/>
    </row>
    <row r="538" spans="1:7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523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0.91114982578397208</v>
      </c>
    </row>
  </sheetData>
  <sheetProtection algorithmName="SHA-512" hashValue="X5urtjaw/EsfM9etH8ypBtACfHvZFDO2xwqFsDphwyo8Gikn/XaEPFNysQlH/pDoIYxuQuC9JfUsJsNbTC+aqQ==" saltValue="XEEX2d70AGIimnlijaNZH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540:B542 B398:B405 B410:B416 B421:B425 B384:B385 B430:B434 B451:B456 B436:B438 B488:B492 B461:B470 B496:B497 B509:B511 B472:B475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3" orientation="portrait" r:id="rId1"/>
  <rowBreaks count="4" manualBreakCount="4">
    <brk id="85" max="6" man="1"/>
    <brk id="205" max="6" man="1"/>
    <brk id="267" max="6" man="1"/>
    <brk id="418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9" zoomScaleNormal="90" zoomScaleSheetLayoutView="89" workbookViewId="0">
      <selection activeCell="A17" sqref="A1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'A1 Exploitation'!A8:F8</f>
        <v>Manar City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 t="str">
        <f>'A1 Exploitation'!B9:F9</f>
        <v>Dr Raja Bouhalfaya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 t="str">
        <f>'A1 Exploitation'!B10:F10</f>
        <v>Directeur du magasin et chefs rayons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'A1 Exploitation'!B11:F11</f>
        <v>43307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0.79565217391304344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ht="33" x14ac:dyDescent="0.3">
      <c r="A17" s="17" t="s">
        <v>269</v>
      </c>
      <c r="B17" s="94">
        <v>0</v>
      </c>
      <c r="C17" s="94"/>
      <c r="D17" s="113" t="s">
        <v>481</v>
      </c>
      <c r="E17" s="95" t="s">
        <v>425</v>
      </c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1</v>
      </c>
      <c r="C19" s="94"/>
      <c r="D19" s="95" t="s">
        <v>451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0">
        <f>SUM(B17:C21)</f>
        <v>7</v>
      </c>
    </row>
    <row r="23" spans="1:7" x14ac:dyDescent="0.3">
      <c r="A23" s="338" t="s">
        <v>295</v>
      </c>
      <c r="B23" s="339"/>
      <c r="C23" s="340"/>
      <c r="D23" s="33">
        <f>D22/(COUNT(B17:C21)*2)</f>
        <v>0.7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 t="s">
        <v>426</v>
      </c>
      <c r="E27" s="94"/>
      <c r="F27" s="94"/>
    </row>
    <row r="28" spans="1:7" ht="33" x14ac:dyDescent="0.3">
      <c r="A28" s="44" t="s">
        <v>370</v>
      </c>
      <c r="B28" s="94">
        <v>2</v>
      </c>
      <c r="C28" s="94"/>
      <c r="D28" s="95" t="s">
        <v>427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8">
        <f>SUM(B26:C32)</f>
        <v>14</v>
      </c>
    </row>
    <row r="34" spans="1:7" x14ac:dyDescent="0.3">
      <c r="A34" s="338" t="s">
        <v>295</v>
      </c>
      <c r="B34" s="339"/>
      <c r="C34" s="340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ht="49.5" x14ac:dyDescent="0.3">
      <c r="A39" s="17" t="s">
        <v>281</v>
      </c>
      <c r="B39" s="94">
        <v>1</v>
      </c>
      <c r="C39" s="94"/>
      <c r="D39" s="95" t="s">
        <v>428</v>
      </c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8">
        <f>SUM(B37:C41)</f>
        <v>9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ht="49.5" x14ac:dyDescent="0.3">
      <c r="A50" s="17" t="s">
        <v>84</v>
      </c>
      <c r="B50" s="94">
        <v>0</v>
      </c>
      <c r="C50" s="94"/>
      <c r="D50" s="113" t="s">
        <v>429</v>
      </c>
      <c r="E50" s="95" t="s">
        <v>430</v>
      </c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8">
        <f>SUM(B46:C51)</f>
        <v>10</v>
      </c>
    </row>
    <row r="53" spans="1:7" x14ac:dyDescent="0.3">
      <c r="A53" s="338" t="s">
        <v>295</v>
      </c>
      <c r="B53" s="339"/>
      <c r="C53" s="340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99.75" x14ac:dyDescent="0.35">
      <c r="A60" s="43" t="s">
        <v>221</v>
      </c>
      <c r="B60" s="94">
        <v>1</v>
      </c>
      <c r="C60" s="120" t="str">
        <f>IF(B60=0, -5, "0")</f>
        <v>0</v>
      </c>
      <c r="D60" s="95" t="s">
        <v>431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8">
        <f>SUM(B56:C62)</f>
        <v>13</v>
      </c>
    </row>
    <row r="64" spans="1:7" x14ac:dyDescent="0.3">
      <c r="A64" s="338" t="s">
        <v>295</v>
      </c>
      <c r="B64" s="339"/>
      <c r="C64" s="340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23" t="s">
        <v>432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ht="33" x14ac:dyDescent="0.3">
      <c r="A78" s="21" t="s">
        <v>232</v>
      </c>
      <c r="B78" s="100">
        <v>1</v>
      </c>
      <c r="C78" s="106"/>
      <c r="D78" s="95" t="s">
        <v>433</v>
      </c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434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8">
        <f>SUM(B67:C83)</f>
        <v>25</v>
      </c>
    </row>
    <row r="85" spans="1:7" x14ac:dyDescent="0.3">
      <c r="A85" s="338" t="s">
        <v>295</v>
      </c>
      <c r="B85" s="339"/>
      <c r="C85" s="340"/>
      <c r="D85" s="33">
        <f>D84/(COUNT(B67:C83)*2)</f>
        <v>0.96153846153846156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1</v>
      </c>
      <c r="C91" s="101"/>
      <c r="D91" s="95" t="s">
        <v>435</v>
      </c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38.25" customHeight="1" x14ac:dyDescent="0.3">
      <c r="A95" s="20" t="s">
        <v>165</v>
      </c>
      <c r="B95" s="110">
        <v>0</v>
      </c>
      <c r="C95" s="94"/>
      <c r="D95" s="113" t="s">
        <v>438</v>
      </c>
      <c r="E95" s="94" t="s">
        <v>480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83.25" x14ac:dyDescent="0.35">
      <c r="A99" s="46" t="s">
        <v>193</v>
      </c>
      <c r="B99" s="110">
        <v>0</v>
      </c>
      <c r="C99" s="120">
        <f>IF(B99=0, -5, "0")</f>
        <v>-5</v>
      </c>
      <c r="D99" s="95" t="s">
        <v>436</v>
      </c>
      <c r="E99" s="95" t="s">
        <v>437</v>
      </c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8">
        <f>SUM(B88:C101)</f>
        <v>16</v>
      </c>
    </row>
    <row r="103" spans="1:7" x14ac:dyDescent="0.3">
      <c r="A103" s="338" t="s">
        <v>295</v>
      </c>
      <c r="B103" s="339"/>
      <c r="C103" s="340"/>
      <c r="D103" s="33">
        <f>D102/(COUNT(B88:C101)*2)</f>
        <v>0.5714285714285714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296" t="s">
        <v>439</v>
      </c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99.75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471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ht="33" x14ac:dyDescent="0.3">
      <c r="A123" s="44" t="s">
        <v>272</v>
      </c>
      <c r="B123" s="111">
        <v>1</v>
      </c>
      <c r="C123" s="94"/>
      <c r="D123" s="95" t="s">
        <v>472</v>
      </c>
      <c r="E123" s="95"/>
      <c r="F123" s="94"/>
    </row>
    <row r="124" spans="1:7" ht="34.5" x14ac:dyDescent="0.4">
      <c r="A124" s="17" t="s">
        <v>293</v>
      </c>
      <c r="B124" s="111">
        <v>1</v>
      </c>
      <c r="C124" s="101"/>
      <c r="D124" s="95" t="s">
        <v>453</v>
      </c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23" t="s">
        <v>440</v>
      </c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441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442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8">
        <f>SUM(B122:C132)</f>
        <v>20</v>
      </c>
    </row>
    <row r="134" spans="1:7" x14ac:dyDescent="0.3">
      <c r="A134" s="338" t="s">
        <v>295</v>
      </c>
      <c r="B134" s="339"/>
      <c r="C134" s="340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33" x14ac:dyDescent="0.3">
      <c r="A140" s="52" t="s">
        <v>278</v>
      </c>
      <c r="B140" s="110">
        <v>1</v>
      </c>
      <c r="C140" s="95"/>
      <c r="D140" s="129" t="s">
        <v>443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129"/>
      <c r="E145" s="94"/>
      <c r="F145" s="94"/>
    </row>
    <row r="146" spans="1:7" ht="33" x14ac:dyDescent="0.3">
      <c r="A146" s="23" t="s">
        <v>95</v>
      </c>
      <c r="B146" s="110">
        <v>1</v>
      </c>
      <c r="C146" s="95"/>
      <c r="D146" s="129" t="s">
        <v>444</v>
      </c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8">
        <f>SUM(B137:C148)</f>
        <v>22</v>
      </c>
    </row>
    <row r="150" spans="1:7" x14ac:dyDescent="0.3">
      <c r="A150" s="338" t="s">
        <v>295</v>
      </c>
      <c r="B150" s="339"/>
      <c r="C150" s="340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50.25" x14ac:dyDescent="0.35">
      <c r="A155" s="40" t="s">
        <v>306</v>
      </c>
      <c r="B155" s="94">
        <v>0</v>
      </c>
      <c r="C155" s="120">
        <f>IF(B155=0, -5, "0")</f>
        <v>-5</v>
      </c>
      <c r="D155" s="95" t="s">
        <v>445</v>
      </c>
      <c r="E155" s="95" t="s">
        <v>447</v>
      </c>
      <c r="F155" s="94"/>
    </row>
    <row r="156" spans="1:7" ht="50.2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446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0">
        <f>SUM(B153:C160)</f>
        <v>8</v>
      </c>
    </row>
    <row r="162" spans="1:7" x14ac:dyDescent="0.3">
      <c r="A162" s="338" t="s">
        <v>295</v>
      </c>
      <c r="B162" s="339"/>
      <c r="C162" s="340"/>
      <c r="D162" s="33">
        <f>D161/(COUNT(B153:C160)*2)</f>
        <v>0.44444444444444442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83.25" x14ac:dyDescent="0.35">
      <c r="A165" s="40" t="s">
        <v>286</v>
      </c>
      <c r="B165" s="94">
        <v>0</v>
      </c>
      <c r="C165" s="120">
        <f>IF(B165=0, -5, "0")</f>
        <v>-5</v>
      </c>
      <c r="D165" s="95" t="s">
        <v>449</v>
      </c>
      <c r="E165" s="113" t="s">
        <v>448</v>
      </c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8">
        <f>SUM(B165:C168)</f>
        <v>1</v>
      </c>
    </row>
    <row r="170" spans="1:7" x14ac:dyDescent="0.3">
      <c r="A170" s="338" t="s">
        <v>295</v>
      </c>
      <c r="B170" s="339"/>
      <c r="C170" s="340"/>
      <c r="D170" s="33">
        <f>D169/(COUNT(B165:C168)*2)</f>
        <v>0.1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ht="132" x14ac:dyDescent="0.3">
      <c r="A173" s="20" t="s">
        <v>180</v>
      </c>
      <c r="B173" s="94">
        <v>1</v>
      </c>
      <c r="C173" s="94"/>
      <c r="D173" s="113" t="s">
        <v>469</v>
      </c>
      <c r="E173" s="94"/>
      <c r="F173" s="94"/>
    </row>
    <row r="174" spans="1:7" ht="33" x14ac:dyDescent="0.3">
      <c r="A174" s="17" t="s">
        <v>87</v>
      </c>
      <c r="B174" s="94">
        <v>1</v>
      </c>
      <c r="C174" s="94"/>
      <c r="D174" s="95" t="s">
        <v>473</v>
      </c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8">
        <f>SUM(B173:C176)</f>
        <v>6</v>
      </c>
    </row>
    <row r="178" spans="1:7" x14ac:dyDescent="0.3">
      <c r="A178" s="338" t="s">
        <v>295</v>
      </c>
      <c r="B178" s="339"/>
      <c r="C178" s="340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66" x14ac:dyDescent="0.3">
      <c r="A182" s="52" t="s">
        <v>220</v>
      </c>
      <c r="B182" s="94">
        <v>1</v>
      </c>
      <c r="C182" s="94"/>
      <c r="D182" s="95" t="s">
        <v>470</v>
      </c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450</v>
      </c>
      <c r="E183" s="94"/>
      <c r="F183" s="94"/>
    </row>
    <row r="184" spans="1:7" x14ac:dyDescent="0.3">
      <c r="A184" s="20" t="s">
        <v>238</v>
      </c>
      <c r="B184" s="94" t="s">
        <v>32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48">
        <f>SUM(B181:C185)</f>
        <v>6</v>
      </c>
    </row>
    <row r="187" spans="1:7" x14ac:dyDescent="0.3">
      <c r="A187" s="338" t="s">
        <v>295</v>
      </c>
      <c r="B187" s="339"/>
      <c r="C187" s="340"/>
      <c r="D187" s="33">
        <f>D186/(COUNT(B181:C185)*2)</f>
        <v>0.75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 t="s">
        <v>32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4</v>
      </c>
    </row>
    <row r="195" spans="1:6" x14ac:dyDescent="0.3">
      <c r="A195" s="338" t="s">
        <v>295</v>
      </c>
      <c r="B195" s="339"/>
      <c r="C195" s="340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89" t="e">
        <f>E197*100/F197</f>
        <v>#DIV/0!</v>
      </c>
      <c r="E197" s="287"/>
      <c r="F197" s="288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183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0.79565217391304344</v>
      </c>
    </row>
  </sheetData>
  <sheetProtection algorithmName="SHA-512" hashValue="/ZvnBfcWzBky+OiEWMpRALpezSrVhRX0xs1WbJ6g2q0yLb5uEClzc+rxTQa7mC/nQvlsdfSusM8LTgG7ggE9fw==" saltValue="Gwa4V1kskC3Ahh4/lPIes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37" orientation="portrait" r:id="rId1"/>
  <rowBreaks count="2" manualBreakCount="2">
    <brk id="85" max="5" man="1"/>
    <brk id="170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Manar City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x14ac:dyDescent="0.3">
      <c r="A508" s="317"/>
      <c r="B508" s="41" t="s">
        <v>34</v>
      </c>
      <c r="C508" s="41" t="s">
        <v>33</v>
      </c>
      <c r="D508" s="352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x14ac:dyDescent="0.3">
      <c r="A519" s="317"/>
      <c r="B519" s="41" t="s">
        <v>34</v>
      </c>
      <c r="C519" s="41" t="s">
        <v>33</v>
      </c>
      <c r="D519" s="352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x14ac:dyDescent="0.3">
      <c r="A539" s="317"/>
      <c r="B539" s="41" t="s">
        <v>34</v>
      </c>
      <c r="C539" s="41" t="s">
        <v>33</v>
      </c>
      <c r="D539" s="352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55" zoomScale="60" zoomScaleNormal="90" workbookViewId="0">
      <selection activeCell="B8" sqref="B8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'A2 Exploitation'!A8:F8</f>
        <v>Manar City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'A2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'A2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'A2 Exploitation'!B11:F11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50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8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8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8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8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8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8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8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8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50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8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8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48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COUNTIF('A1 Technique'!F17:F193,"ok")</f>
        <v>0</v>
      </c>
      <c r="F197" s="288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Manar City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str">
        <f>'A3 Exploitation'!A8:F8</f>
        <v>Manar City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'A3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'A3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'A3 Exploitation'!B11:F11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92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91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91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91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91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91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91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91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91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92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91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91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91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COUNTIF('A2 Technique'!F17:F193,"ok")</f>
        <v>0</v>
      </c>
      <c r="F197" s="28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0"/>
      <c r="E1" s="310"/>
      <c r="F1" s="310"/>
      <c r="G1" s="310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1" t="s">
        <v>179</v>
      </c>
      <c r="B7" s="311"/>
      <c r="C7" s="311"/>
      <c r="D7" s="311"/>
      <c r="E7" s="311"/>
      <c r="F7" s="311"/>
      <c r="G7" s="125"/>
    </row>
    <row r="8" spans="1:7" ht="29.25" x14ac:dyDescent="0.45">
      <c r="A8" s="312" t="str">
        <f>'Page de garde'!D18</f>
        <v>Manar City</v>
      </c>
      <c r="B8" s="312"/>
      <c r="C8" s="312"/>
      <c r="D8" s="312"/>
      <c r="E8" s="312"/>
      <c r="F8" s="312"/>
      <c r="G8" s="125"/>
    </row>
    <row r="9" spans="1:7" ht="24" x14ac:dyDescent="0.45">
      <c r="A9" s="14" t="s">
        <v>42</v>
      </c>
      <c r="B9" s="313"/>
      <c r="C9" s="313"/>
      <c r="D9" s="313"/>
      <c r="E9" s="313"/>
      <c r="F9" s="313"/>
      <c r="G9" s="125"/>
    </row>
    <row r="10" spans="1:7" ht="24" x14ac:dyDescent="0.45">
      <c r="A10" s="15" t="s">
        <v>44</v>
      </c>
      <c r="B10" s="314"/>
      <c r="C10" s="314"/>
      <c r="D10" s="314"/>
      <c r="E10" s="314"/>
      <c r="F10" s="314"/>
      <c r="G10" s="125"/>
    </row>
    <row r="11" spans="1:7" ht="24" x14ac:dyDescent="0.45">
      <c r="A11" s="14" t="s">
        <v>43</v>
      </c>
      <c r="B11" s="309"/>
      <c r="C11" s="309"/>
      <c r="D11" s="309"/>
      <c r="E11" s="309"/>
      <c r="F11" s="309"/>
      <c r="G11" s="125"/>
    </row>
    <row r="12" spans="1:7" ht="24" x14ac:dyDescent="0.45">
      <c r="A12" s="14" t="s">
        <v>239</v>
      </c>
      <c r="B12" s="315">
        <f>D549</f>
        <v>0</v>
      </c>
      <c r="C12" s="315"/>
      <c r="D12" s="315"/>
      <c r="E12" s="315"/>
      <c r="F12" s="315"/>
      <c r="G12" s="125"/>
    </row>
    <row r="13" spans="1:7" ht="22.5" x14ac:dyDescent="0.45">
      <c r="D13" s="316"/>
      <c r="E13" s="316"/>
      <c r="F13" s="316"/>
      <c r="G13" s="316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7" t="s">
        <v>30</v>
      </c>
      <c r="B17" s="318" t="s">
        <v>31</v>
      </c>
      <c r="C17" s="318"/>
      <c r="D17" s="318" t="s">
        <v>46</v>
      </c>
      <c r="E17" s="319" t="s">
        <v>310</v>
      </c>
      <c r="F17" s="319" t="s">
        <v>358</v>
      </c>
    </row>
    <row r="18" spans="1:8" ht="16.5" customHeight="1" x14ac:dyDescent="0.3">
      <c r="A18" s="317"/>
      <c r="B18" s="41" t="s">
        <v>34</v>
      </c>
      <c r="C18" s="41" t="s">
        <v>33</v>
      </c>
      <c r="D18" s="318"/>
      <c r="E18" s="319"/>
      <c r="F18" s="31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7" t="s">
        <v>30</v>
      </c>
      <c r="B50" s="318" t="s">
        <v>31</v>
      </c>
      <c r="C50" s="318"/>
      <c r="D50" s="318" t="s">
        <v>46</v>
      </c>
      <c r="E50" s="319" t="s">
        <v>310</v>
      </c>
      <c r="F50" s="319" t="s">
        <v>360</v>
      </c>
      <c r="G50" s="127"/>
    </row>
    <row r="51" spans="1:7" ht="16.5" customHeight="1" x14ac:dyDescent="0.3">
      <c r="A51" s="317"/>
      <c r="B51" s="41" t="s">
        <v>34</v>
      </c>
      <c r="C51" s="41" t="s">
        <v>33</v>
      </c>
      <c r="D51" s="318"/>
      <c r="E51" s="319"/>
      <c r="F51" s="31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7" t="s">
        <v>30</v>
      </c>
      <c r="B107" s="318" t="s">
        <v>31</v>
      </c>
      <c r="C107" s="318"/>
      <c r="D107" s="318" t="s">
        <v>46</v>
      </c>
      <c r="E107" s="319" t="s">
        <v>310</v>
      </c>
      <c r="F107" s="319" t="s">
        <v>360</v>
      </c>
    </row>
    <row r="108" spans="1:7" ht="16.5" customHeight="1" x14ac:dyDescent="0.3">
      <c r="A108" s="317"/>
      <c r="B108" s="41" t="s">
        <v>34</v>
      </c>
      <c r="C108" s="41" t="s">
        <v>33</v>
      </c>
      <c r="D108" s="318"/>
      <c r="E108" s="319"/>
      <c r="F108" s="31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7" t="s">
        <v>30</v>
      </c>
      <c r="B162" s="318" t="s">
        <v>31</v>
      </c>
      <c r="C162" s="318"/>
      <c r="D162" s="318" t="s">
        <v>46</v>
      </c>
      <c r="E162" s="319" t="s">
        <v>310</v>
      </c>
      <c r="F162" s="319" t="s">
        <v>360</v>
      </c>
      <c r="G162" s="127"/>
    </row>
    <row r="163" spans="1:7" ht="16.5" customHeight="1" x14ac:dyDescent="0.3">
      <c r="A163" s="317"/>
      <c r="B163" s="41" t="s">
        <v>34</v>
      </c>
      <c r="C163" s="41" t="s">
        <v>33</v>
      </c>
      <c r="D163" s="318"/>
      <c r="E163" s="319"/>
      <c r="F163" s="31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6" t="s">
        <v>379</v>
      </c>
      <c r="B195" s="326"/>
      <c r="C195" s="326"/>
      <c r="D195" s="326"/>
      <c r="E195" s="326"/>
      <c r="F195" s="32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7" t="s">
        <v>30</v>
      </c>
      <c r="B209" s="318" t="s">
        <v>31</v>
      </c>
      <c r="C209" s="318"/>
      <c r="D209" s="318" t="s">
        <v>46</v>
      </c>
      <c r="E209" s="319" t="s">
        <v>310</v>
      </c>
      <c r="F209" s="319" t="s">
        <v>360</v>
      </c>
      <c r="G209" s="127"/>
    </row>
    <row r="210" spans="1:7" ht="16.5" customHeight="1" x14ac:dyDescent="0.3">
      <c r="A210" s="317"/>
      <c r="B210" s="41" t="s">
        <v>34</v>
      </c>
      <c r="C210" s="41" t="s">
        <v>33</v>
      </c>
      <c r="D210" s="318"/>
      <c r="E210" s="319"/>
      <c r="F210" s="31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6" t="s">
        <v>379</v>
      </c>
      <c r="B256" s="326"/>
      <c r="C256" s="326"/>
      <c r="D256" s="326"/>
      <c r="E256" s="326"/>
      <c r="F256" s="32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7" t="s">
        <v>30</v>
      </c>
      <c r="B270" s="318" t="s">
        <v>31</v>
      </c>
      <c r="C270" s="318"/>
      <c r="D270" s="318" t="s">
        <v>46</v>
      </c>
      <c r="E270" s="319" t="s">
        <v>310</v>
      </c>
      <c r="F270" s="319" t="s">
        <v>360</v>
      </c>
      <c r="G270" s="214"/>
    </row>
    <row r="271" spans="1:7" s="16" customFormat="1" ht="16.5" customHeight="1" x14ac:dyDescent="0.3">
      <c r="A271" s="317"/>
      <c r="B271" s="41" t="s">
        <v>34</v>
      </c>
      <c r="C271" s="41" t="s">
        <v>33</v>
      </c>
      <c r="D271" s="318"/>
      <c r="E271" s="319"/>
      <c r="F271" s="31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7" t="s">
        <v>396</v>
      </c>
      <c r="B308" s="328"/>
      <c r="C308" s="328"/>
      <c r="D308" s="328"/>
      <c r="E308" s="328"/>
      <c r="F308" s="32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7" t="s">
        <v>30</v>
      </c>
      <c r="B322" s="318" t="s">
        <v>31</v>
      </c>
      <c r="C322" s="318"/>
      <c r="D322" s="318" t="s">
        <v>46</v>
      </c>
      <c r="E322" s="319" t="s">
        <v>310</v>
      </c>
      <c r="F322" s="319" t="s">
        <v>360</v>
      </c>
      <c r="G322" s="127"/>
    </row>
    <row r="323" spans="1:7" ht="16.5" customHeight="1" x14ac:dyDescent="0.3">
      <c r="A323" s="317"/>
      <c r="B323" s="41" t="s">
        <v>34</v>
      </c>
      <c r="C323" s="41" t="s">
        <v>33</v>
      </c>
      <c r="D323" s="318"/>
      <c r="E323" s="319"/>
      <c r="F323" s="31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7" t="s">
        <v>379</v>
      </c>
      <c r="B349" s="328"/>
      <c r="C349" s="328"/>
      <c r="D349" s="328"/>
      <c r="E349" s="328"/>
      <c r="F349" s="32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7" t="s">
        <v>30</v>
      </c>
      <c r="B362" s="318" t="s">
        <v>31</v>
      </c>
      <c r="C362" s="318"/>
      <c r="D362" s="318" t="s">
        <v>46</v>
      </c>
      <c r="E362" s="319" t="s">
        <v>310</v>
      </c>
      <c r="F362" s="319" t="s">
        <v>360</v>
      </c>
      <c r="G362" s="127"/>
    </row>
    <row r="363" spans="1:7" ht="16.5" customHeight="1" x14ac:dyDescent="0.3">
      <c r="A363" s="317"/>
      <c r="B363" s="41" t="s">
        <v>34</v>
      </c>
      <c r="C363" s="41" t="s">
        <v>33</v>
      </c>
      <c r="D363" s="318"/>
      <c r="E363" s="319"/>
      <c r="F363" s="31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6" t="s">
        <v>379</v>
      </c>
      <c r="B383" s="326"/>
      <c r="C383" s="326"/>
      <c r="D383" s="326"/>
      <c r="E383" s="326"/>
      <c r="F383" s="32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7" t="s">
        <v>30</v>
      </c>
      <c r="B395" s="318" t="s">
        <v>31</v>
      </c>
      <c r="C395" s="318"/>
      <c r="D395" s="318" t="s">
        <v>46</v>
      </c>
      <c r="E395" s="319" t="s">
        <v>310</v>
      </c>
      <c r="F395" s="319" t="s">
        <v>360</v>
      </c>
      <c r="G395" s="127"/>
    </row>
    <row r="396" spans="1:7" ht="16.5" customHeight="1" x14ac:dyDescent="0.3">
      <c r="A396" s="317"/>
      <c r="B396" s="41" t="s">
        <v>34</v>
      </c>
      <c r="C396" s="41" t="s">
        <v>33</v>
      </c>
      <c r="D396" s="318"/>
      <c r="E396" s="319"/>
      <c r="F396" s="31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6" t="s">
        <v>379</v>
      </c>
      <c r="B435" s="326"/>
      <c r="C435" s="326"/>
      <c r="D435" s="326"/>
      <c r="E435" s="326"/>
      <c r="F435" s="32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7" t="s">
        <v>30</v>
      </c>
      <c r="B448" s="318" t="s">
        <v>31</v>
      </c>
      <c r="C448" s="318"/>
      <c r="D448" s="318" t="s">
        <v>46</v>
      </c>
      <c r="E448" s="319" t="s">
        <v>310</v>
      </c>
      <c r="F448" s="319" t="s">
        <v>360</v>
      </c>
      <c r="G448" s="127"/>
    </row>
    <row r="449" spans="1:6" ht="16.5" customHeight="1" x14ac:dyDescent="0.3">
      <c r="A449" s="317"/>
      <c r="B449" s="41" t="s">
        <v>34</v>
      </c>
      <c r="C449" s="41" t="s">
        <v>33</v>
      </c>
      <c r="D449" s="318"/>
      <c r="E449" s="319"/>
      <c r="F449" s="31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0" t="s">
        <v>379</v>
      </c>
      <c r="B471" s="331"/>
      <c r="C471" s="331"/>
      <c r="D471" s="331"/>
      <c r="E471" s="331"/>
      <c r="F471" s="33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2" t="s">
        <v>367</v>
      </c>
      <c r="B483" s="332"/>
      <c r="C483" s="332"/>
      <c r="D483" s="33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7" t="s">
        <v>30</v>
      </c>
      <c r="B485" s="318" t="s">
        <v>31</v>
      </c>
      <c r="C485" s="318"/>
      <c r="D485" s="318" t="s">
        <v>46</v>
      </c>
      <c r="E485" s="319" t="s">
        <v>310</v>
      </c>
      <c r="F485" s="319" t="s">
        <v>360</v>
      </c>
      <c r="G485" s="127"/>
    </row>
    <row r="486" spans="1:7" ht="16.5" customHeight="1" x14ac:dyDescent="0.3">
      <c r="A486" s="317"/>
      <c r="B486" s="41" t="s">
        <v>34</v>
      </c>
      <c r="C486" s="41" t="s">
        <v>33</v>
      </c>
      <c r="D486" s="318"/>
      <c r="E486" s="319"/>
      <c r="F486" s="31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7" t="s">
        <v>30</v>
      </c>
      <c r="B507" s="318" t="s">
        <v>31</v>
      </c>
      <c r="C507" s="318"/>
      <c r="D507" s="318" t="s">
        <v>46</v>
      </c>
      <c r="E507" s="319" t="s">
        <v>310</v>
      </c>
      <c r="F507" s="319" t="s">
        <v>360</v>
      </c>
      <c r="G507" s="127"/>
    </row>
    <row r="508" spans="1:7" ht="16.5" customHeight="1" x14ac:dyDescent="0.3">
      <c r="A508" s="317"/>
      <c r="B508" s="41" t="s">
        <v>34</v>
      </c>
      <c r="C508" s="41" t="s">
        <v>33</v>
      </c>
      <c r="D508" s="318"/>
      <c r="E508" s="319"/>
      <c r="F508" s="31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7" t="s">
        <v>30</v>
      </c>
      <c r="B518" s="318" t="s">
        <v>31</v>
      </c>
      <c r="C518" s="318"/>
      <c r="D518" s="318" t="s">
        <v>46</v>
      </c>
      <c r="E518" s="319" t="s">
        <v>310</v>
      </c>
      <c r="F518" s="319" t="s">
        <v>360</v>
      </c>
      <c r="G518" s="127"/>
    </row>
    <row r="519" spans="1:7" ht="16.5" customHeight="1" x14ac:dyDescent="0.3">
      <c r="A519" s="317"/>
      <c r="B519" s="41" t="s">
        <v>34</v>
      </c>
      <c r="C519" s="41" t="s">
        <v>33</v>
      </c>
      <c r="D519" s="318"/>
      <c r="E519" s="319"/>
      <c r="F519" s="31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7" t="s">
        <v>30</v>
      </c>
      <c r="B538" s="318" t="s">
        <v>31</v>
      </c>
      <c r="C538" s="318"/>
      <c r="D538" s="318" t="s">
        <v>46</v>
      </c>
      <c r="E538" s="319" t="s">
        <v>310</v>
      </c>
      <c r="F538" s="319" t="s">
        <v>360</v>
      </c>
      <c r="G538" s="127"/>
    </row>
    <row r="539" spans="1:7" ht="16.5" customHeight="1" x14ac:dyDescent="0.3">
      <c r="A539" s="317"/>
      <c r="B539" s="41" t="s">
        <v>34</v>
      </c>
      <c r="C539" s="41" t="s">
        <v>33</v>
      </c>
      <c r="D539" s="318"/>
      <c r="E539" s="319"/>
      <c r="F539" s="31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0"/>
      <c r="E1" s="310"/>
      <c r="F1" s="310"/>
      <c r="G1" s="310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4" t="s">
        <v>50</v>
      </c>
      <c r="B6" s="334"/>
      <c r="C6" s="334"/>
      <c r="D6" s="334"/>
      <c r="E6" s="334"/>
      <c r="F6" s="334"/>
      <c r="G6" s="125"/>
    </row>
    <row r="7" spans="1:7" s="12" customFormat="1" ht="21.75" customHeight="1" x14ac:dyDescent="0.45">
      <c r="A7" s="312" t="e">
        <f>#REF!</f>
        <v>#REF!</v>
      </c>
      <c r="B7" s="312"/>
      <c r="C7" s="312"/>
      <c r="D7" s="312"/>
      <c r="E7" s="312"/>
      <c r="F7" s="312"/>
      <c r="G7" s="125"/>
    </row>
    <row r="8" spans="1:7" s="12" customFormat="1" ht="24" x14ac:dyDescent="0.45">
      <c r="A8" s="14" t="s">
        <v>42</v>
      </c>
      <c r="B8" s="335">
        <f>'A4 Exploitation'!B9:F9</f>
        <v>0</v>
      </c>
      <c r="C8" s="335"/>
      <c r="D8" s="335"/>
      <c r="E8" s="335"/>
      <c r="F8" s="335"/>
      <c r="G8" s="125"/>
    </row>
    <row r="9" spans="1:7" s="12" customFormat="1" ht="24" x14ac:dyDescent="0.45">
      <c r="A9" s="15" t="s">
        <v>44</v>
      </c>
      <c r="B9" s="336">
        <f>'A4 Exploitation'!B10:F10</f>
        <v>0</v>
      </c>
      <c r="C9" s="336"/>
      <c r="D9" s="336"/>
      <c r="E9" s="336"/>
      <c r="F9" s="336"/>
      <c r="G9" s="125"/>
    </row>
    <row r="10" spans="1:7" s="12" customFormat="1" ht="24" x14ac:dyDescent="0.45">
      <c r="A10" s="14" t="s">
        <v>43</v>
      </c>
      <c r="B10" s="333">
        <f>'A4 Exploitation'!A8:F8</f>
        <v>0</v>
      </c>
      <c r="C10" s="333"/>
      <c r="D10" s="333"/>
      <c r="E10" s="333"/>
      <c r="F10" s="333"/>
      <c r="G10" s="125"/>
    </row>
    <row r="11" spans="1:7" s="12" customFormat="1" ht="24" x14ac:dyDescent="0.45">
      <c r="A11" s="14" t="s">
        <v>294</v>
      </c>
      <c r="B11" s="337">
        <f>D199</f>
        <v>0</v>
      </c>
      <c r="C11" s="337"/>
      <c r="D11" s="337"/>
      <c r="E11" s="337"/>
      <c r="F11" s="337"/>
      <c r="G11" s="125"/>
    </row>
    <row r="12" spans="1:7" s="12" customFormat="1" ht="22.5" x14ac:dyDescent="0.45">
      <c r="A12" s="11"/>
      <c r="D12" s="316"/>
      <c r="E12" s="316"/>
      <c r="F12" s="316"/>
      <c r="G12" s="316"/>
    </row>
    <row r="13" spans="1:7" s="12" customFormat="1" ht="11.25" customHeight="1" x14ac:dyDescent="0.3">
      <c r="A13" s="317" t="s">
        <v>30</v>
      </c>
      <c r="B13" s="318" t="s">
        <v>31</v>
      </c>
      <c r="C13" s="318"/>
      <c r="D13" s="318" t="s">
        <v>46</v>
      </c>
      <c r="E13" s="318" t="s">
        <v>190</v>
      </c>
      <c r="F13" s="318" t="s">
        <v>191</v>
      </c>
      <c r="G13" s="112"/>
    </row>
    <row r="14" spans="1:7" s="12" customFormat="1" ht="12.75" customHeight="1" x14ac:dyDescent="0.3">
      <c r="A14" s="317"/>
      <c r="B14" s="34" t="s">
        <v>34</v>
      </c>
      <c r="C14" s="34" t="s">
        <v>33</v>
      </c>
      <c r="D14" s="318"/>
      <c r="E14" s="318"/>
      <c r="F14" s="31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1" t="s">
        <v>0</v>
      </c>
      <c r="B16" s="342"/>
      <c r="C16" s="342"/>
      <c r="D16" s="342"/>
      <c r="E16" s="342"/>
      <c r="F16" s="34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3" t="s">
        <v>36</v>
      </c>
      <c r="B22" s="344"/>
      <c r="C22" s="345"/>
      <c r="D22" s="245">
        <f>SUM(B17:C21)</f>
        <v>0</v>
      </c>
    </row>
    <row r="23" spans="1:7" x14ac:dyDescent="0.3">
      <c r="A23" s="338" t="s">
        <v>295</v>
      </c>
      <c r="B23" s="339"/>
      <c r="C23" s="34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8" t="s">
        <v>36</v>
      </c>
      <c r="B33" s="339"/>
      <c r="C33" s="340"/>
      <c r="D33" s="244">
        <f>SUM(B26:C32)</f>
        <v>0</v>
      </c>
    </row>
    <row r="34" spans="1:7" x14ac:dyDescent="0.3">
      <c r="A34" s="338" t="s">
        <v>295</v>
      </c>
      <c r="B34" s="339"/>
      <c r="C34" s="34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8" t="s">
        <v>36</v>
      </c>
      <c r="B42" s="339"/>
      <c r="C42" s="340"/>
      <c r="D42" s="244">
        <f>SUM(B37:C41)</f>
        <v>0</v>
      </c>
      <c r="E42" s="13"/>
      <c r="F42" s="13"/>
      <c r="G42" s="126"/>
    </row>
    <row r="43" spans="1:7" s="22" customFormat="1" x14ac:dyDescent="0.3">
      <c r="A43" s="338" t="s">
        <v>295</v>
      </c>
      <c r="B43" s="339"/>
      <c r="C43" s="34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8" t="s">
        <v>21</v>
      </c>
      <c r="B45" s="349"/>
      <c r="C45" s="349"/>
      <c r="D45" s="349"/>
      <c r="E45" s="349"/>
      <c r="F45" s="34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8" t="s">
        <v>36</v>
      </c>
      <c r="B52" s="339"/>
      <c r="C52" s="340"/>
      <c r="D52" s="244">
        <f>SUM(B46:C51)</f>
        <v>0</v>
      </c>
    </row>
    <row r="53" spans="1:7" x14ac:dyDescent="0.3">
      <c r="A53" s="338" t="s">
        <v>295</v>
      </c>
      <c r="B53" s="339"/>
      <c r="C53" s="34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8" t="s">
        <v>36</v>
      </c>
      <c r="B63" s="339"/>
      <c r="C63" s="340"/>
      <c r="D63" s="244">
        <f>SUM(B56:C62)</f>
        <v>0</v>
      </c>
    </row>
    <row r="64" spans="1:7" x14ac:dyDescent="0.3">
      <c r="A64" s="338" t="s">
        <v>295</v>
      </c>
      <c r="B64" s="339"/>
      <c r="C64" s="34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8" t="s">
        <v>36</v>
      </c>
      <c r="B84" s="339"/>
      <c r="C84" s="340"/>
      <c r="D84" s="244">
        <f>SUM(B67:C83)</f>
        <v>0</v>
      </c>
    </row>
    <row r="85" spans="1:7" x14ac:dyDescent="0.3">
      <c r="A85" s="338" t="s">
        <v>295</v>
      </c>
      <c r="B85" s="339"/>
      <c r="C85" s="34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8" t="s">
        <v>36</v>
      </c>
      <c r="B102" s="339"/>
      <c r="C102" s="340"/>
      <c r="D102" s="244">
        <f>SUM(B88:C101)</f>
        <v>0</v>
      </c>
    </row>
    <row r="103" spans="1:7" x14ac:dyDescent="0.3">
      <c r="A103" s="338" t="s">
        <v>295</v>
      </c>
      <c r="B103" s="339"/>
      <c r="C103" s="34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8" t="s">
        <v>36</v>
      </c>
      <c r="B118" s="339"/>
      <c r="C118" s="340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8" t="s">
        <v>295</v>
      </c>
      <c r="B119" s="339"/>
      <c r="C119" s="34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8" t="s">
        <v>36</v>
      </c>
      <c r="B133" s="339"/>
      <c r="C133" s="340"/>
      <c r="D133" s="244">
        <f>SUM(B122:C132)</f>
        <v>0</v>
      </c>
    </row>
    <row r="134" spans="1:7" x14ac:dyDescent="0.3">
      <c r="A134" s="338" t="s">
        <v>295</v>
      </c>
      <c r="B134" s="339"/>
      <c r="C134" s="34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8" t="s">
        <v>36</v>
      </c>
      <c r="B149" s="339"/>
      <c r="C149" s="340"/>
      <c r="D149" s="244">
        <f>SUM(B137:C148)</f>
        <v>0</v>
      </c>
    </row>
    <row r="150" spans="1:7" x14ac:dyDescent="0.3">
      <c r="A150" s="338" t="s">
        <v>295</v>
      </c>
      <c r="B150" s="339"/>
      <c r="C150" s="34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8" t="s">
        <v>36</v>
      </c>
      <c r="B161" s="344"/>
      <c r="C161" s="345"/>
      <c r="D161" s="245">
        <f>SUM(B153:C160)</f>
        <v>0</v>
      </c>
    </row>
    <row r="162" spans="1:7" x14ac:dyDescent="0.3">
      <c r="A162" s="338" t="s">
        <v>295</v>
      </c>
      <c r="B162" s="339"/>
      <c r="C162" s="34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8" t="s">
        <v>36</v>
      </c>
      <c r="B169" s="339"/>
      <c r="C169" s="340"/>
      <c r="D169" s="244">
        <f>SUM(B165:C168)</f>
        <v>0</v>
      </c>
    </row>
    <row r="170" spans="1:7" x14ac:dyDescent="0.3">
      <c r="A170" s="338" t="s">
        <v>295</v>
      </c>
      <c r="B170" s="339"/>
      <c r="C170" s="34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8" t="s">
        <v>36</v>
      </c>
      <c r="B177" s="339"/>
      <c r="C177" s="340"/>
      <c r="D177" s="244">
        <f>SUM(B173:C176)</f>
        <v>0</v>
      </c>
    </row>
    <row r="178" spans="1:7" x14ac:dyDescent="0.3">
      <c r="A178" s="338" t="s">
        <v>295</v>
      </c>
      <c r="B178" s="339"/>
      <c r="C178" s="34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8" t="s">
        <v>36</v>
      </c>
      <c r="B186" s="339"/>
      <c r="C186" s="340"/>
      <c r="D186" s="244">
        <f>SUM(B181:C185)</f>
        <v>0</v>
      </c>
    </row>
    <row r="187" spans="1:7" x14ac:dyDescent="0.3">
      <c r="A187" s="338" t="s">
        <v>295</v>
      </c>
      <c r="B187" s="339"/>
      <c r="C187" s="34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8" t="s">
        <v>36</v>
      </c>
      <c r="B194" s="339"/>
      <c r="C194" s="340"/>
      <c r="D194" s="54">
        <f>SUM(B190:C193)</f>
        <v>0</v>
      </c>
    </row>
    <row r="195" spans="1:6" x14ac:dyDescent="0.3">
      <c r="A195" s="338" t="s">
        <v>295</v>
      </c>
      <c r="B195" s="339"/>
      <c r="C195" s="34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2018-11-15T14:54:46Z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