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affaires en cours 2016\audit UHD2016\audit 2017\mahdia\"/>
    </mc:Choice>
  </mc:AlternateContent>
  <bookViews>
    <workbookView xWindow="0" yWindow="0" windowWidth="20490" windowHeight="7665" tabRatio="928" firstSheet="1" activeTab="1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18" l="1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285" i="18"/>
  <c r="D286" i="18" s="1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288" i="18" l="1"/>
  <c r="D289" i="18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88" i="29" l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<sst xmlns="http://schemas.openxmlformats.org/spreadsheetml/2006/main" count="4515" uniqueCount="443">
  <si>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</si>
  <si>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</si>
  <si>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</si>
  <si>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</si>
  <si>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</si>
  <si>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</si>
  <si>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</si>
  <si>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</si>
  <si>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</si>
  <si>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</si>
  <si>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</si>
  <si>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</si>
  <si>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</si>
  <si>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</si>
  <si>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</si>
  <si>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</si>
  <si>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</si>
  <si>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</si>
  <si>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</si>
  <si>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</si>
  <si>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</si>
  <si>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</si>
  <si>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</si>
  <si>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</si>
  <si>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</si>
  <si>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</si>
  <si>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</si>
  <si>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</si>
  <si>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</si>
  <si>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</si>
  <si>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</si>
  <si>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</si>
  <si>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</si>
  <si>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</si>
  <si>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</si>
  <si>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</si>
  <si>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</si>
  <si>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</si>
  <si>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</si>
  <si>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</si>
  <si>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</si>
  <si>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</si>
  <si>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</si>
  <si>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</si>
  <si>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</si>
  <si>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</si>
  <si>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</si>
  <si>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</si>
  <si>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</si>
  <si>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</si>
  <si>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</si>
  <si>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</si>
  <si>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</si>
  <si>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</si>
  <si>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</si>
  <si>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</si>
  <si>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</si>
  <si>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</si>
  <si>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</si>
  <si>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</si>
  <si>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</si>
  <si>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</si>
  <si>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</si>
  <si>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</si>
  <si>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</si>
  <si>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</si>
  <si>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</si>
  <si>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</si>
  <si>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</si>
  <si>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</si>
  <si>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</si>
  <si>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</si>
  <si>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</si>
  <si>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</si>
  <si>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</si>
  <si>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</si>
  <si>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</si>
  <si>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</si>
  <si>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</si>
  <si>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</si>
  <si>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</si>
  <si>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</si>
  <si>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</si>
  <si>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</si>
  <si>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</si>
  <si>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</si>
  <si>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</si>
  <si>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</si>
  <si>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</si>
  <si>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</si>
  <si>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</si>
  <si>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</si>
  <si>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</si>
  <si>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</si>
  <si>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</si>
  <si>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</si>
  <si>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</si>
  <si>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</si>
  <si>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</si>
  <si>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</si>
  <si>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</si>
  <si>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</si>
  <si>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</si>
  <si>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</si>
  <si>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</si>
  <si>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</si>
  <si>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</si>
  <si>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</si>
  <si>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</si>
  <si>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</si>
  <si>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</si>
  <si>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</si>
  <si>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</si>
  <si>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</si>
  <si>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</si>
  <si>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</si>
  <si>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</si>
  <si>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</si>
  <si>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</si>
  <si>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</si>
  <si>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</si>
  <si>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</si>
  <si>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</si>
  <si>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</si>
  <si>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</si>
  <si>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</si>
  <si>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</si>
  <si>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</si>
  <si>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</si>
  <si>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</si>
  <si>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</si>
  <si>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</si>
  <si>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</si>
  <si>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</si>
  <si>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</si>
  <si>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</si>
  <si>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</si>
  <si>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</si>
  <si>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</si>
  <si>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</si>
  <si>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</si>
  <si>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</si>
  <si>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</si>
  <si>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</si>
  <si>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</si>
  <si>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</si>
  <si>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</si>
  <si>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</si>
  <si>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</si>
  <si>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</si>
  <si>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</si>
  <si>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</si>
  <si>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</si>
  <si>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</si>
  <si>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</si>
  <si>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</si>
  <si>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</si>
  <si>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</si>
  <si>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</si>
  <si>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</si>
  <si>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</si>
  <si>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</si>
  <si>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</si>
  <si>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</si>
  <si>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</si>
  <si>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</si>
  <si>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</si>
  <si>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</si>
  <si>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</si>
  <si>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</si>
  <si>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</si>
  <si>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</si>
  <si>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</si>
  <si>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</si>
  <si>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</si>
  <si>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</si>
  <si>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</si>
  <si>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</si>
  <si>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</si>
  <si>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</si>
  <si>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</si>
  <si>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</si>
  <si>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</si>
  <si>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</si>
  <si>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</si>
  <si>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</si>
  <si>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</si>
  <si>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</si>
  <si>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</si>
  <si>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</si>
  <si>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</si>
  <si>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</si>
  <si>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</si>
  <si>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</si>
  <si>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</si>
  <si>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</si>
  <si>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</si>
  <si>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</si>
  <si>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</si>
  <si>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</si>
  <si>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</si>
  <si>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</si>
  <si>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</si>
  <si>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</si>
  <si>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</si>
  <si>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</si>
  <si>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</si>
  <si>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</si>
  <si>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</si>
  <si>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</si>
  <si>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</si>
  <si>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</si>
  <si>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</si>
  <si>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</si>
  <si>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</si>
  <si>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</si>
  <si>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</si>
  <si>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</si>
  <si>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</si>
  <si>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</si>
  <si>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</si>
  <si>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</si>
  <si>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</si>
  <si>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</si>
  <si>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</si>
  <si>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</si>
  <si>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</si>
  <si>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</si>
  <si>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</si>
  <si>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</si>
  <si>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</si>
  <si>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</si>
  <si>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</si>
  <si>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</si>
  <si>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</si>
  <si>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</si>
  <si>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</si>
  <si>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</si>
  <si>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</si>
  <si>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</si>
  <si>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</si>
  <si>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</si>
  <si>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</si>
  <si>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</si>
  <si>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</si>
  <si>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</si>
  <si>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</si>
  <si>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</si>
  <si>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</si>
  <si>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</si>
  <si>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</si>
  <si>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</si>
  <si>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</si>
  <si>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</si>
  <si>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</si>
  <si>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</si>
  <si>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</si>
  <si>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</si>
  <si>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</si>
  <si>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</si>
  <si>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</si>
  <si>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</si>
  <si>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</si>
  <si>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</si>
  <si>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</si>
  <si>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</si>
  <si>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</si>
  <si>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</si>
  <si>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</si>
  <si>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</si>
  <si>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</si>
  <si>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</si>
  <si>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</si>
  <si>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</si>
  <si>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</si>
  <si>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</si>
  <si>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</si>
  <si>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</si>
  <si>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</si>
  <si>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</si>
  <si>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</si>
  <si>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</si>
  <si>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</si>
  <si>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</si>
  <si>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</si>
  <si>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</si>
  <si>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</si>
  <si>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</si>
  <si>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</si>
  <si>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</si>
  <si>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</si>
  <si>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</si>
  <si>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</si>
  <si>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</si>
  <si>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</si>
  <si>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</si>
  <si>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</si>
  <si>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</si>
  <si>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</si>
  <si>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</si>
  <si>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</si>
  <si>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</si>
  <si>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</si>
  <si>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</si>
  <si>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</si>
  <si>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</si>
  <si>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</si>
  <si>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</si>
  <si>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</si>
  <si>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</si>
  <si>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</si>
  <si>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</si>
  <si>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</si>
  <si>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</si>
  <si>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</si>
  <si>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</si>
  <si>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</si>
  <si>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</si>
  <si>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</si>
  <si>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</si>
  <si>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</si>
  <si>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</si>
  <si>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</si>
  <si>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</si>
  <si>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</si>
  <si>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</si>
  <si>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</si>
  <si>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</si>
  <si>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</si>
  <si>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</si>
  <si>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</si>
  <si>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</si>
  <si>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</si>
  <si>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</si>
  <si>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</si>
  <si>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</si>
  <si>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</si>
  <si>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</si>
  <si>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</si>
  <si>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</si>
  <si>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</si>
  <si>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</si>
  <si>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</si>
  <si>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</si>
  <si>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</si>
  <si>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</si>
  <si>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</si>
  <si>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</si>
  <si>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</si>
  <si>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</si>
  <si>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</si>
  <si>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</si>
  <si>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</si>
  <si>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</si>
  <si>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</si>
  <si>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</si>
  <si>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</si>
  <si>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</si>
  <si>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</si>
  <si>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</si>
  <si>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</si>
  <si>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</si>
  <si>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</si>
  <si>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</si>
  <si>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</si>
  <si>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</si>
  <si>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</si>
  <si>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</si>
  <si>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</si>
  <si>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</si>
  <si>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</si>
  <si>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</si>
  <si>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</si>
  <si>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</si>
  <si>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</si>
  <si>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</si>
  <si>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</si>
  <si>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</si>
  <si>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</si>
  <si>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</si>
  <si>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</si>
  <si>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</si>
  <si>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</si>
  <si>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</si>
  <si>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</si>
  <si>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</si>
  <si>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</si>
  <si>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</si>
  <si>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</si>
  <si>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</si>
  <si>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</si>
  <si>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</si>
  <si>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</si>
  <si>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</si>
  <si>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</si>
  <si>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</si>
  <si>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</si>
  <si>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</si>
  <si>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</si>
  <si>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</si>
  <si>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</si>
  <si>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</si>
  <si>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</si>
  <si>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</si>
  <si>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</si>
  <si>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</si>
  <si>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</si>
  <si>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</si>
  <si>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</si>
  <si>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</si>
  <si>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</si>
  <si>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Jupiter</t>
  </si>
  <si>
    <t>CM Mahdia</t>
  </si>
  <si>
    <t>Dr Hatem KARAA</t>
  </si>
  <si>
    <t>Mr Akram Ben Fradj et Mme Ikbel Jemoui</t>
  </si>
  <si>
    <t>Renforcer nettoyage des palettes</t>
  </si>
  <si>
    <t>inscrire les durées effectives d’exposition des denrées alimentaires</t>
  </si>
  <si>
    <t>assurer la protection des produits (produits non protégés contaminés par l'air venant de la réserve)</t>
  </si>
  <si>
    <t>absence de local poubelles</t>
  </si>
  <si>
    <t>Aménager un local poubelles</t>
  </si>
  <si>
    <t>local servant au terminal de cuisson et au traiteur</t>
  </si>
  <si>
    <t>présence de rideaux lanières</t>
  </si>
  <si>
    <t>Palettes sales en chambre froide</t>
  </si>
  <si>
    <t>produits non protégés contaminés par l'air venant de la réserve</t>
  </si>
  <si>
    <t xml:space="preserve">Meilleur rangement de la réserve est à prévoir.
Prévoir la séparation entre les aliments pour animaux et les denrées alimentaires </t>
  </si>
  <si>
    <t>le revetement du sol du quai de réception est difficile à nettoyer et à désinfecter</t>
  </si>
  <si>
    <t>revetir le sol par un enduit facile à nettoyer et à désinfecter</t>
  </si>
  <si>
    <t xml:space="preserve">deux luminaires non fonctionnels </t>
  </si>
  <si>
    <t xml:space="preserve">remplacer les  luminaires non fonctionnels </t>
  </si>
  <si>
    <t>décollement du sol de la peinture du sol de la pâtisserie</t>
  </si>
  <si>
    <t>Repeindre le sol de la pâtisserie</t>
  </si>
  <si>
    <t>peinture du sol décollée au laboratoire</t>
  </si>
  <si>
    <t>repeindre le sol du laboratoire</t>
  </si>
  <si>
    <t>Absence de station de nettoyage dans le magasin</t>
  </si>
  <si>
    <t>prévoir l'installation des stations de nettoyage au terminal de cuisson et au niveau de la réserve</t>
  </si>
  <si>
    <t>Porte de la réception non étanche.
Taille de la maille des grillages est assez grande.</t>
  </si>
  <si>
    <t xml:space="preserve">Equiper la porte d'un joint bas de porte.
Dédoubler le griallage par une moustiquaire de faille maille </t>
  </si>
  <si>
    <t>Absence de local poubells</t>
  </si>
  <si>
    <t>Aménager un local poubelle</t>
  </si>
  <si>
    <t xml:space="preserve">Presse à carton dans la zone de stockage </t>
  </si>
  <si>
    <t>Présence de poussières à cause de la béance de la porte et la taille des mailles des griallages</t>
  </si>
  <si>
    <t>les durées d'exposition sont  inscrites  4 heures systématiquement</t>
  </si>
  <si>
    <t xml:space="preserve">
Aliments pour animaux et denrées alimentaires sur la même étagère.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</si>
</sst>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b/>
      <i/>
      <u/>
      <sz val="16"/>
      <name val="Calibri Light"/>
      <family val="2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65" fontId="0" fillId="0" borderId="1" xfId="0" applyNumberFormat="1" applyFill="1" applyBorder="1" applyAlignment="1" applyProtection="1">
      <alignment horizontal="left"/>
      <protection locked="0" hidden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14" fontId="54" fillId="0" borderId="0" xfId="0" applyNumberFormat="1" applyFont="1" applyFill="1" applyBorder="1" applyAlignment="1" applyProtection="1">
      <alignment horizontal="center"/>
      <protection locked="0"/>
    </xf>
    <xf numFmtId="14" fontId="25" fillId="4" borderId="0" xfId="0" applyNumberFormat="1" applyFont="1" applyFill="1" applyAlignment="1" applyProtection="1">
      <alignment horizontal="center" vertical="center"/>
      <protection hidden="1"/>
    </xf>
    <xf numFmtId="14" fontId="25" fillId="0" borderId="0" xfId="0" applyNumberFormat="1" applyFont="1"/>
    <xf numFmtId="14" fontId="25" fillId="0" borderId="1" xfId="0" applyNumberFormat="1" applyFont="1" applyBorder="1" applyProtection="1">
      <protection locked="0"/>
    </xf>
    <xf numFmtId="14" fontId="25" fillId="0" borderId="0" xfId="0" applyNumberFormat="1" applyFont="1" applyFill="1"/>
    <xf numFmtId="14" fontId="25" fillId="0" borderId="1" xfId="0" applyNumberFormat="1" applyFont="1" applyFill="1" applyBorder="1" applyProtection="1">
      <protection locked="0"/>
    </xf>
    <xf numFmtId="165" fontId="0" fillId="0" borderId="1" xfId="0" applyNumberFormat="1" applyFill="1" applyBorder="1" applyAlignment="1" applyProtection="1">
      <alignment horizontal="left" wrapText="1"/>
      <protection locked="0" hidden="1"/>
    </xf>
    <xf numFmtId="14" fontId="0" fillId="0" borderId="1" xfId="0" applyNumberFormat="1" applyBorder="1" applyProtection="1"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3104"/>
        <c:axId val="959805824"/>
      </c:barChart>
      <c:catAx>
        <c:axId val="95980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5824"/>
        <c:crosses val="autoZero"/>
        <c:auto val="1"/>
        <c:lblAlgn val="ctr"/>
        <c:lblOffset val="100"/>
        <c:noMultiLvlLbl val="0"/>
      </c:catAx>
      <c:valAx>
        <c:axId val="95980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7104"/>
        <c:axId val="963833088"/>
      </c:barChart>
      <c:catAx>
        <c:axId val="9638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3088"/>
        <c:crosses val="autoZero"/>
        <c:auto val="1"/>
        <c:lblAlgn val="ctr"/>
        <c:lblOffset val="100"/>
        <c:noMultiLvlLbl val="0"/>
      </c:catAx>
      <c:valAx>
        <c:axId val="96383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2208"/>
        <c:axId val="963834176"/>
      </c:barChart>
      <c:catAx>
        <c:axId val="9638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4176"/>
        <c:crosses val="autoZero"/>
        <c:auto val="1"/>
        <c:lblAlgn val="ctr"/>
        <c:lblOffset val="100"/>
        <c:noMultiLvlLbl val="0"/>
      </c:catAx>
      <c:valAx>
        <c:axId val="9638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352"/>
        <c:axId val="963820032"/>
      </c:barChart>
      <c:catAx>
        <c:axId val="9638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0032"/>
        <c:crosses val="autoZero"/>
        <c:auto val="1"/>
        <c:lblAlgn val="ctr"/>
        <c:lblOffset val="100"/>
        <c:noMultiLvlLbl val="0"/>
      </c:catAx>
      <c:valAx>
        <c:axId val="9638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8320"/>
        <c:axId val="963838528"/>
      </c:barChart>
      <c:catAx>
        <c:axId val="9638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8528"/>
        <c:crosses val="autoZero"/>
        <c:auto val="1"/>
        <c:lblAlgn val="ctr"/>
        <c:lblOffset val="100"/>
        <c:noMultiLvlLbl val="0"/>
      </c:catAx>
      <c:valAx>
        <c:axId val="96383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6144"/>
        <c:axId val="963840160"/>
      </c:barChart>
      <c:catAx>
        <c:axId val="96384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160"/>
        <c:crosses val="autoZero"/>
        <c:auto val="1"/>
        <c:lblAlgn val="ctr"/>
        <c:lblOffset val="100"/>
        <c:noMultiLvlLbl val="0"/>
      </c:catAx>
      <c:valAx>
        <c:axId val="9638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1248"/>
        <c:axId val="963850496"/>
      </c:barChart>
      <c:catAx>
        <c:axId val="9638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50496"/>
        <c:crosses val="autoZero"/>
        <c:auto val="1"/>
        <c:lblAlgn val="ctr"/>
        <c:lblOffset val="100"/>
        <c:noMultiLvlLbl val="0"/>
      </c:catAx>
      <c:valAx>
        <c:axId val="96385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0.93684210526315792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896"/>
        <c:axId val="963837440"/>
      </c:barChart>
      <c:catAx>
        <c:axId val="96383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7440"/>
        <c:crosses val="autoZero"/>
        <c:auto val="1"/>
        <c:lblAlgn val="ctr"/>
        <c:lblOffset val="100"/>
        <c:noMultiLvlLbl val="0"/>
      </c:catAx>
      <c:valAx>
        <c:axId val="9638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0.96118721461187218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9616"/>
        <c:axId val="963840704"/>
      </c:barChart>
      <c:catAx>
        <c:axId val="9638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704"/>
        <c:crosses val="autoZero"/>
        <c:auto val="1"/>
        <c:lblAlgn val="ctr"/>
        <c:lblOffset val="100"/>
        <c:noMultiLvlLbl val="0"/>
      </c:catAx>
      <c:valAx>
        <c:axId val="96384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0.9490146599375151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63843424"/>
        <c:axId val="963843968"/>
        <c:extLst/>
      </c:barChart>
      <c:catAx>
        <c:axId val="963843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968"/>
        <c:crosses val="autoZero"/>
        <c:auto val="1"/>
        <c:lblAlgn val="ctr"/>
        <c:lblOffset val="100"/>
        <c:noMultiLvlLbl val="0"/>
      </c:catAx>
      <c:valAx>
        <c:axId val="9638439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0.75045454545454549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59800928"/>
        <c:axId val="965890752"/>
        <c:extLst/>
      </c:barChart>
      <c:catAx>
        <c:axId val="9598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5890752"/>
        <c:crosses val="autoZero"/>
        <c:auto val="1"/>
        <c:lblAlgn val="ctr"/>
        <c:lblOffset val="100"/>
        <c:noMultiLvlLbl val="0"/>
      </c:catAx>
      <c:valAx>
        <c:axId val="9658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4736"/>
        <c:axId val="959806368"/>
      </c:barChart>
      <c:catAx>
        <c:axId val="9598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6368"/>
        <c:crosses val="autoZero"/>
        <c:auto val="1"/>
        <c:lblAlgn val="ctr"/>
        <c:lblOffset val="100"/>
        <c:noMultiLvlLbl val="0"/>
      </c:catAx>
      <c:valAx>
        <c:axId val="9598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0.81944444444444442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8544"/>
        <c:axId val="959809088"/>
      </c:barChart>
      <c:catAx>
        <c:axId val="9598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9088"/>
        <c:crosses val="autoZero"/>
        <c:auto val="1"/>
        <c:lblAlgn val="ctr"/>
        <c:lblOffset val="100"/>
        <c:noMultiLvlLbl val="0"/>
      </c:catAx>
      <c:valAx>
        <c:axId val="95980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18400"/>
        <c:axId val="963831456"/>
      </c:barChart>
      <c:catAx>
        <c:axId val="9638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1456"/>
        <c:crosses val="autoZero"/>
        <c:auto val="1"/>
        <c:lblAlgn val="ctr"/>
        <c:lblOffset val="100"/>
        <c:noMultiLvlLbl val="0"/>
      </c:catAx>
      <c:valAx>
        <c:axId val="96383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6016"/>
        <c:axId val="963827648"/>
      </c:barChart>
      <c:catAx>
        <c:axId val="9638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7648"/>
        <c:crosses val="autoZero"/>
        <c:auto val="1"/>
        <c:lblAlgn val="ctr"/>
        <c:lblOffset val="100"/>
        <c:noMultiLvlLbl val="0"/>
      </c:catAx>
      <c:valAx>
        <c:axId val="96382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1120"/>
        <c:axId val="963823296"/>
      </c:barChart>
      <c:catAx>
        <c:axId val="96382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3296"/>
        <c:crosses val="autoZero"/>
        <c:auto val="1"/>
        <c:lblAlgn val="ctr"/>
        <c:lblOffset val="100"/>
        <c:noMultiLvlLbl val="0"/>
      </c:catAx>
      <c:valAx>
        <c:axId val="96382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2544"/>
        <c:axId val="963830368"/>
      </c:barChart>
      <c:catAx>
        <c:axId val="9638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0368"/>
        <c:crosses val="autoZero"/>
        <c:auto val="1"/>
        <c:lblAlgn val="ctr"/>
        <c:lblOffset val="100"/>
        <c:noMultiLvlLbl val="0"/>
      </c:catAx>
      <c:valAx>
        <c:axId val="96383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8736"/>
        <c:axId val="963829824"/>
      </c:barChart>
      <c:catAx>
        <c:axId val="96382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9824"/>
        <c:crosses val="autoZero"/>
        <c:auto val="1"/>
        <c:lblAlgn val="ctr"/>
        <c:lblOffset val="100"/>
        <c:noMultiLvlLbl val="0"/>
      </c:catAx>
      <c:valAx>
        <c:axId val="96382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0912"/>
        <c:axId val="963835808"/>
      </c:barChart>
      <c:catAx>
        <c:axId val="9638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5808"/>
        <c:crosses val="autoZero"/>
        <c:auto val="1"/>
        <c:lblAlgn val="ctr"/>
        <c:lblOffset val="100"/>
        <c:noMultiLvlLbl val="0"/>
      </c:catAx>
      <c:valAx>
        <c:axId val="9638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1" zoomScale="60" zoomScaleNormal="100" workbookViewId="0">
      <selection activeCell="H20" sqref="H20"/>
    </sheetView>
  </sheetViews>
  <sheetFormatPr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84" t="s">
        <v>379</v>
      </c>
      <c r="B18" s="284"/>
      <c r="C18" s="284"/>
      <c r="D18" s="285" t="s">
        <v>411</v>
      </c>
      <c r="E18" s="285"/>
      <c r="F18" s="285"/>
      <c r="G18" s="285"/>
      <c r="H18" s="285"/>
      <c r="I18" s="285"/>
      <c r="J18" s="285"/>
      <c r="K18" s="285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86" t="s">
        <v>380</v>
      </c>
      <c r="B21" s="286"/>
      <c r="C21" s="286"/>
      <c r="D21" s="286"/>
      <c r="E21" s="286"/>
      <c r="F21" s="286"/>
      <c r="G21" s="286"/>
      <c r="H21" s="286"/>
      <c r="I21" s="286"/>
      <c r="J21" s="286"/>
      <c r="K21" s="286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7" t="s">
        <v>382</v>
      </c>
      <c r="C23" s="287"/>
      <c r="D23" s="197"/>
      <c r="E23" s="197"/>
      <c r="F23" s="197"/>
      <c r="G23" s="197"/>
      <c r="H23" s="197"/>
      <c r="I23" s="197"/>
      <c r="J23" s="196" t="str">
        <f>D18</f>
        <v>Jupiter</v>
      </c>
    </row>
    <row r="24" spans="1:11" ht="33" customHeight="1" x14ac:dyDescent="0.25">
      <c r="A24" s="205" t="s">
        <v>383</v>
      </c>
      <c r="B24" s="288">
        <f>AVERAGE('A1 Exploitation'!D505,'A1 Technique'!D198)</f>
        <v>0.9490146599375151</v>
      </c>
      <c r="C24" s="288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8">
        <f>AVERAGE('A2 Exploitation'!D506,'A2 Technique'!D198)</f>
        <v>0</v>
      </c>
      <c r="C25" s="288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8">
        <f>AVERAGE('A3 Exploitation'!D506,'A3 Technique'!D198)</f>
        <v>0</v>
      </c>
      <c r="C26" s="288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8">
        <f>AVERAGE('A4 Exploitation'!D506,'A4 Technique'!D198)</f>
        <v>0</v>
      </c>
      <c r="C27" s="288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8">
        <f>AVERAGE('A5 Exploitation'!D506,'A5 Technique'!D198)</f>
        <v>0</v>
      </c>
      <c r="C28" s="288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8">
        <f>AVERAGE('A6 Exploitation'!D506,'A6 Technique'!D198)</f>
        <v>0</v>
      </c>
      <c r="C29" s="288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7" t="s">
        <v>389</v>
      </c>
      <c r="C33" s="287"/>
      <c r="D33" s="197"/>
      <c r="E33" s="197"/>
      <c r="F33" s="197"/>
      <c r="G33" s="197"/>
      <c r="H33" s="197"/>
      <c r="I33" s="197"/>
      <c r="J33" s="196" t="str">
        <f>D18</f>
        <v>Jupiter</v>
      </c>
    </row>
    <row r="34" spans="1:10" ht="33" customHeight="1" x14ac:dyDescent="0.25">
      <c r="A34" s="205" t="s">
        <v>383</v>
      </c>
      <c r="B34" s="288">
        <f>'A1 Exploitation'!D505</f>
        <v>0.96118721461187218</v>
      </c>
      <c r="C34" s="288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8">
        <f>'A2 Exploitation'!D506</f>
        <v>0</v>
      </c>
      <c r="C35" s="288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8">
        <f>'A3 Exploitation'!D506</f>
        <v>0</v>
      </c>
      <c r="C36" s="288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8">
        <f>'A4 Exploitation'!D506</f>
        <v>0</v>
      </c>
      <c r="C37" s="288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8">
        <f>'A5 Exploitation'!D506</f>
        <v>0</v>
      </c>
      <c r="C38" s="288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8">
        <f>'A6 Exploitation'!D506</f>
        <v>0</v>
      </c>
      <c r="C39" s="288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89" t="s">
        <v>390</v>
      </c>
      <c r="C42" s="289"/>
      <c r="D42" s="197"/>
      <c r="E42" s="197"/>
      <c r="F42" s="197"/>
      <c r="G42" s="197"/>
      <c r="H42" s="197"/>
      <c r="I42" s="197"/>
      <c r="J42" s="196" t="str">
        <f>D18</f>
        <v>Jupiter</v>
      </c>
    </row>
    <row r="43" spans="1:10" ht="33" customHeight="1" x14ac:dyDescent="0.25">
      <c r="A43" s="205" t="s">
        <v>383</v>
      </c>
      <c r="B43" s="288">
        <f>AVERAGE('A1 Exploitation'!D503, 'A1 Technique'!D196)</f>
        <v>0.75045454545454549</v>
      </c>
      <c r="C43" s="288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8">
        <f>AVERAGE('A2 Exploitation'!D504, 'A2 Technique'!D196)</f>
        <v>0</v>
      </c>
      <c r="C44" s="288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8">
        <f>AVERAGE('A3 Exploitation'!D504, 'A3 Technique'!D196)</f>
        <v>0</v>
      </c>
      <c r="C45" s="288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8">
        <f>AVERAGE('A4 Exploitation'!D504, 'A4 Technique'!D196)</f>
        <v>0</v>
      </c>
      <c r="C46" s="288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8">
        <f>AVERAGE('A5 Exploitation'!D504, 'A5 Technique'!D196)</f>
        <v>0</v>
      </c>
      <c r="C47" s="288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8">
        <f>AVERAGE('A6 Exploitation'!D504, 'A6 Technique'!D196)</f>
        <v>0</v>
      </c>
      <c r="C48" s="288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7" t="s">
        <v>391</v>
      </c>
      <c r="C51" s="287"/>
      <c r="D51" s="197"/>
      <c r="E51" s="197"/>
      <c r="F51" s="197"/>
      <c r="G51" s="197"/>
      <c r="H51" s="197"/>
      <c r="I51" s="197"/>
      <c r="J51" s="196" t="str">
        <f>D18</f>
        <v>Jupiter</v>
      </c>
    </row>
    <row r="52" spans="1:10" ht="33" customHeight="1" x14ac:dyDescent="0.25">
      <c r="A52" s="205" t="s">
        <v>383</v>
      </c>
      <c r="B52" s="290">
        <f>'A1 Exploitation'!D41</f>
        <v>0.91666666666666663</v>
      </c>
      <c r="C52" s="290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90">
        <f>'A2 Exploitation'!D41</f>
        <v>0</v>
      </c>
      <c r="C53" s="290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90">
        <f>'A3 Exploitation'!D41</f>
        <v>0</v>
      </c>
      <c r="C54" s="290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90">
        <f>'A4 Exploitation'!D41</f>
        <v>0</v>
      </c>
      <c r="C55" s="290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90">
        <f>'A5 Exploitation'!D41</f>
        <v>0</v>
      </c>
      <c r="C56" s="290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90">
        <f>'A6 Exploitation'!D41</f>
        <v>0</v>
      </c>
      <c r="C57" s="290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7" t="s">
        <v>392</v>
      </c>
      <c r="C60" s="287"/>
      <c r="D60" s="197"/>
      <c r="E60" s="197"/>
      <c r="F60" s="197"/>
      <c r="G60" s="197"/>
      <c r="H60" s="197"/>
      <c r="I60" s="197"/>
      <c r="J60" s="196" t="str">
        <f>D18</f>
        <v>Jupiter</v>
      </c>
    </row>
    <row r="61" spans="1:10" ht="33" customHeight="1" x14ac:dyDescent="0.25">
      <c r="A61" s="205" t="s">
        <v>383</v>
      </c>
      <c r="B61" s="288">
        <f>'A1 Exploitation'!D97</f>
        <v>0.97142857142857142</v>
      </c>
      <c r="C61" s="288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8">
        <f>'A2 Exploitation'!D97</f>
        <v>0</v>
      </c>
      <c r="C62" s="288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8">
        <f>'A3 Exploitation'!D97</f>
        <v>0</v>
      </c>
      <c r="C63" s="288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8">
        <f>'A4 Exploitation'!D97</f>
        <v>0</v>
      </c>
      <c r="C64" s="288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8">
        <f>'A5 Exploitation'!D97</f>
        <v>0</v>
      </c>
      <c r="C65" s="288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8">
        <f>'A6 Exploitation'!D97</f>
        <v>0</v>
      </c>
      <c r="C66" s="288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7" t="s">
        <v>393</v>
      </c>
      <c r="C69" s="287"/>
      <c r="D69" s="197"/>
      <c r="E69" s="197"/>
      <c r="F69" s="197"/>
      <c r="G69" s="197"/>
      <c r="H69" s="197"/>
      <c r="I69" s="197"/>
      <c r="J69" s="196" t="str">
        <f>D18</f>
        <v>Jupiter</v>
      </c>
    </row>
    <row r="70" spans="1:10" ht="33" customHeight="1" x14ac:dyDescent="0.25">
      <c r="A70" s="205" t="s">
        <v>383</v>
      </c>
      <c r="B70" s="288">
        <f>'A1 Exploitation'!D150</f>
        <v>0.81944444444444442</v>
      </c>
      <c r="C70" s="288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8">
        <f>'A2 Exploitation'!D150</f>
        <v>0</v>
      </c>
      <c r="C71" s="288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8">
        <f>'A3 Exploitation'!D150</f>
        <v>0</v>
      </c>
      <c r="C72" s="288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8">
        <f>'A4 Exploitation'!D150</f>
        <v>0</v>
      </c>
      <c r="C73" s="288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8">
        <f>'A5 Exploitation'!D150</f>
        <v>0</v>
      </c>
      <c r="C74" s="288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8">
        <f>'A6 Exploitation'!D150</f>
        <v>0</v>
      </c>
      <c r="C75" s="288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7" t="s">
        <v>394</v>
      </c>
      <c r="C78" s="287"/>
      <c r="D78" s="197"/>
      <c r="E78" s="197"/>
      <c r="F78" s="197"/>
      <c r="G78" s="197"/>
      <c r="H78" s="197"/>
      <c r="I78" s="197"/>
      <c r="J78" s="196" t="str">
        <f>D18</f>
        <v>Jupiter</v>
      </c>
    </row>
    <row r="79" spans="1:10" ht="33" customHeight="1" x14ac:dyDescent="0.25">
      <c r="A79" s="205" t="s">
        <v>383</v>
      </c>
      <c r="B79" s="288">
        <f>'A1 Exploitation'!D190</f>
        <v>1</v>
      </c>
      <c r="C79" s="288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8">
        <f>'A2 Exploitation'!D190</f>
        <v>0</v>
      </c>
      <c r="C80" s="288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8">
        <f>'A3 Exploitation'!D190</f>
        <v>0</v>
      </c>
      <c r="C81" s="288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8">
        <f>'A4 Exploitation'!D190</f>
        <v>0</v>
      </c>
      <c r="C82" s="288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8">
        <f>'A5 Exploitation'!D190</f>
        <v>0</v>
      </c>
      <c r="C83" s="288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8">
        <f>'A6 Exploitation'!D190</f>
        <v>0</v>
      </c>
      <c r="C84" s="288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7" t="s">
        <v>395</v>
      </c>
      <c r="C87" s="287"/>
      <c r="D87" s="197"/>
      <c r="E87" s="197"/>
      <c r="F87" s="197"/>
      <c r="G87" s="197"/>
      <c r="H87" s="197"/>
      <c r="I87" s="197"/>
      <c r="J87" s="196" t="str">
        <f>D18</f>
        <v>Jupiter</v>
      </c>
    </row>
    <row r="88" spans="1:10" ht="33" customHeight="1" x14ac:dyDescent="0.25">
      <c r="A88" s="205" t="s">
        <v>383</v>
      </c>
      <c r="B88" s="288" t="e">
        <f>'A1 Exploitation'!D246</f>
        <v>#DIV/0!</v>
      </c>
      <c r="C88" s="288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8">
        <f>'A2 Exploitation'!D246</f>
        <v>0</v>
      </c>
      <c r="C89" s="288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8">
        <f>'A3 Exploitation'!D246</f>
        <v>0</v>
      </c>
      <c r="C90" s="288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8">
        <f>'A4 Exploitation'!D246</f>
        <v>0</v>
      </c>
      <c r="C91" s="288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8">
        <f>'A5 Exploitation'!D246</f>
        <v>0</v>
      </c>
      <c r="C92" s="288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8">
        <f>'A6 Exploitation'!D246</f>
        <v>0</v>
      </c>
      <c r="C93" s="288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7" t="s">
        <v>396</v>
      </c>
      <c r="C96" s="287"/>
      <c r="D96" s="197"/>
      <c r="E96" s="197"/>
      <c r="F96" s="197"/>
      <c r="G96" s="197"/>
      <c r="H96" s="197"/>
      <c r="I96" s="197"/>
      <c r="J96" s="196" t="str">
        <f>D18</f>
        <v>Jupiter</v>
      </c>
    </row>
    <row r="97" spans="1:10" ht="33" customHeight="1" x14ac:dyDescent="0.25">
      <c r="A97" s="205" t="s">
        <v>383</v>
      </c>
      <c r="B97" s="288" t="e">
        <f>'A1 Exploitation'!D289</f>
        <v>#DIV/0!</v>
      </c>
      <c r="C97" s="288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8">
        <f>'A2 Exploitation'!D289</f>
        <v>0</v>
      </c>
      <c r="C98" s="288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8">
        <f>'A3 Exploitation'!D289</f>
        <v>0</v>
      </c>
      <c r="C99" s="288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8">
        <f>'A4 Exploitation'!D289</f>
        <v>0</v>
      </c>
      <c r="C100" s="288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8">
        <f>'A5 Exploitation'!D289</f>
        <v>0</v>
      </c>
      <c r="C101" s="288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8">
        <f>'A6 Exploitation'!D289</f>
        <v>0</v>
      </c>
      <c r="C102" s="288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7" t="s">
        <v>397</v>
      </c>
      <c r="C105" s="287"/>
      <c r="D105" s="197"/>
      <c r="E105" s="197"/>
      <c r="F105" s="197"/>
      <c r="G105" s="197"/>
      <c r="H105" s="197"/>
      <c r="I105" s="197"/>
      <c r="J105" s="196" t="str">
        <f>D18</f>
        <v>Jupiter</v>
      </c>
    </row>
    <row r="106" spans="1:10" ht="33" customHeight="1" x14ac:dyDescent="0.25">
      <c r="A106" s="205" t="s">
        <v>383</v>
      </c>
      <c r="B106" s="288">
        <f>'A1 Exploitation'!D322</f>
        <v>1</v>
      </c>
      <c r="C106" s="288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8">
        <f>'A2 Exploitation'!D322</f>
        <v>0</v>
      </c>
      <c r="C107" s="288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8">
        <f>'A3 Exploitation'!D322</f>
        <v>0</v>
      </c>
      <c r="C108" s="288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8">
        <f>'A4 Exploitation'!D322</f>
        <v>0</v>
      </c>
      <c r="C109" s="288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8">
        <f>'A5 Exploitation'!D322</f>
        <v>0</v>
      </c>
      <c r="C110" s="288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8">
        <f>'A6 Exploitation'!D322</f>
        <v>0</v>
      </c>
      <c r="C111" s="288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7" t="s">
        <v>398</v>
      </c>
      <c r="C114" s="287"/>
      <c r="D114" s="197"/>
      <c r="E114" s="197"/>
      <c r="F114" s="197"/>
      <c r="G114" s="197"/>
      <c r="H114" s="197"/>
      <c r="I114" s="197"/>
      <c r="J114" s="196" t="str">
        <f>D18</f>
        <v>Jupiter</v>
      </c>
    </row>
    <row r="115" spans="1:10" ht="33" customHeight="1" x14ac:dyDescent="0.25">
      <c r="A115" s="205" t="s">
        <v>383</v>
      </c>
      <c r="B115" s="288">
        <f>'A1 Exploitation'!D350</f>
        <v>0.9285714285714286</v>
      </c>
      <c r="C115" s="288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8">
        <f>'A2 Exploitation'!D350</f>
        <v>0</v>
      </c>
      <c r="C116" s="288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8">
        <f>'A3 Exploitation'!D350</f>
        <v>0</v>
      </c>
      <c r="C117" s="288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8">
        <f>'A4 Exploitation'!D350</f>
        <v>0</v>
      </c>
      <c r="C118" s="288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8">
        <f>'A5 Exploitation'!D350</f>
        <v>0</v>
      </c>
      <c r="C119" s="288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8">
        <f>'A6 Exploitation'!D350</f>
        <v>0</v>
      </c>
      <c r="C120" s="288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7" t="s">
        <v>399</v>
      </c>
      <c r="C123" s="287"/>
      <c r="D123" s="197"/>
      <c r="E123" s="197"/>
      <c r="F123" s="197"/>
      <c r="G123" s="197"/>
      <c r="H123" s="197"/>
      <c r="I123" s="197"/>
      <c r="J123" s="196" t="str">
        <f>D18</f>
        <v>Jupiter</v>
      </c>
    </row>
    <row r="124" spans="1:10" ht="33" customHeight="1" x14ac:dyDescent="0.25">
      <c r="A124" s="205" t="s">
        <v>383</v>
      </c>
      <c r="B124" s="288">
        <f>'A1 Exploitation'!D403</f>
        <v>1</v>
      </c>
      <c r="C124" s="288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8">
        <f>'A2 Exploitation'!D403</f>
        <v>0</v>
      </c>
      <c r="C125" s="288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8">
        <f>'A3 Exploitation'!D403</f>
        <v>0</v>
      </c>
      <c r="C126" s="288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8">
        <f>'A4 Exploitation'!D403</f>
        <v>0</v>
      </c>
      <c r="C127" s="288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8">
        <f>'A5 Exploitation'!D403</f>
        <v>0</v>
      </c>
      <c r="C128" s="288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8">
        <f>'A6 Exploitation'!D403</f>
        <v>0</v>
      </c>
      <c r="C129" s="288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7" t="s">
        <v>400</v>
      </c>
      <c r="C132" s="287"/>
      <c r="D132" s="197"/>
      <c r="E132" s="197"/>
      <c r="F132" s="197"/>
      <c r="G132" s="197"/>
      <c r="H132" s="197"/>
      <c r="I132" s="197"/>
      <c r="J132" s="196" t="str">
        <f>D18</f>
        <v>Jupiter</v>
      </c>
    </row>
    <row r="133" spans="1:10" ht="33" customHeight="1" x14ac:dyDescent="0.25">
      <c r="A133" s="205" t="s">
        <v>383</v>
      </c>
      <c r="B133" s="288">
        <f>'A1 Exploitation'!D433</f>
        <v>1</v>
      </c>
      <c r="C133" s="288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8">
        <f>'A2 Exploitation'!D434</f>
        <v>0</v>
      </c>
      <c r="C134" s="288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8">
        <f>'A3 Exploitation'!D434</f>
        <v>0</v>
      </c>
      <c r="C135" s="288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8">
        <f>'A4 Exploitation'!D434</f>
        <v>0</v>
      </c>
      <c r="C136" s="288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8">
        <f>'A5 Exploitation'!D434</f>
        <v>0</v>
      </c>
      <c r="C137" s="288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8">
        <f>'A6 Exploitation'!D434</f>
        <v>0</v>
      </c>
      <c r="C138" s="288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7" t="s">
        <v>401</v>
      </c>
      <c r="C141" s="287"/>
      <c r="D141" s="197"/>
      <c r="E141" s="197"/>
      <c r="F141" s="197"/>
      <c r="G141" s="197"/>
      <c r="H141" s="197"/>
      <c r="I141" s="197"/>
      <c r="J141" s="196" t="str">
        <f>D18</f>
        <v>Jupiter</v>
      </c>
    </row>
    <row r="142" spans="1:10" ht="33" customHeight="1" x14ac:dyDescent="0.25">
      <c r="A142" s="205" t="s">
        <v>383</v>
      </c>
      <c r="B142" s="288">
        <f>'A1 Exploitation'!D452</f>
        <v>1</v>
      </c>
      <c r="C142" s="288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8">
        <f>'A2 Exploitation'!D453</f>
        <v>0</v>
      </c>
      <c r="C143" s="288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8">
        <f>'A3 Exploitation'!D453</f>
        <v>0</v>
      </c>
      <c r="C144" s="288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8">
        <f>'A4 Exploitation'!D453</f>
        <v>0</v>
      </c>
      <c r="C145" s="288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8">
        <f>'A5 Exploitation'!D453</f>
        <v>0</v>
      </c>
      <c r="C146" s="288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8">
        <f>'A6 Exploitation'!D453</f>
        <v>0</v>
      </c>
      <c r="C147" s="288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7" t="s">
        <v>402</v>
      </c>
      <c r="C150" s="287"/>
      <c r="D150" s="197"/>
      <c r="E150" s="197"/>
      <c r="F150" s="197"/>
      <c r="G150" s="197"/>
      <c r="H150" s="197"/>
      <c r="I150" s="197"/>
      <c r="J150" s="196" t="str">
        <f>D18</f>
        <v>Jupiter</v>
      </c>
    </row>
    <row r="151" spans="1:10" ht="33" customHeight="1" x14ac:dyDescent="0.25">
      <c r="A151" s="205" t="s">
        <v>383</v>
      </c>
      <c r="B151" s="288">
        <f>'A1 Exploitation'!D462</f>
        <v>1</v>
      </c>
      <c r="C151" s="288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8">
        <f>'A2 Exploitation'!D463</f>
        <v>0</v>
      </c>
      <c r="C152" s="288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8">
        <f>'A3 Exploitation'!D463</f>
        <v>0</v>
      </c>
      <c r="C153" s="288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8">
        <f>'A4 Exploitation'!D463</f>
        <v>0</v>
      </c>
      <c r="C154" s="288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8">
        <f>'A5 Exploitation'!D463</f>
        <v>0</v>
      </c>
      <c r="C155" s="288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8">
        <f>'A6 Exploitation'!D463</f>
        <v>0</v>
      </c>
      <c r="C156" s="288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7" t="s">
        <v>403</v>
      </c>
      <c r="C159" s="287"/>
      <c r="D159" s="197"/>
      <c r="E159" s="197"/>
      <c r="F159" s="197"/>
      <c r="G159" s="197"/>
      <c r="H159" s="197"/>
      <c r="I159" s="197"/>
      <c r="J159" s="196" t="str">
        <f>D18</f>
        <v>Jupiter</v>
      </c>
    </row>
    <row r="160" spans="1:10" ht="33" customHeight="1" x14ac:dyDescent="0.25">
      <c r="A160" s="205" t="s">
        <v>383</v>
      </c>
      <c r="B160" s="288">
        <f>'A1 Exploitation'!D471</f>
        <v>1</v>
      </c>
      <c r="C160" s="288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8">
        <f>'A2 Exploitation'!D472</f>
        <v>0</v>
      </c>
      <c r="C161" s="288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8">
        <f>'A3 Exploitation'!D472</f>
        <v>0</v>
      </c>
      <c r="C162" s="288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8">
        <f>'A4 Exploitation'!D472</f>
        <v>0</v>
      </c>
      <c r="C163" s="288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8">
        <f>'A5 Exploitation'!D472</f>
        <v>0</v>
      </c>
      <c r="C164" s="288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8">
        <f>'A6 Exploitation'!D472</f>
        <v>0</v>
      </c>
      <c r="C165" s="288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91"/>
      <c r="C166" s="291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91"/>
      <c r="C167" s="291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7" t="s">
        <v>404</v>
      </c>
      <c r="C168" s="287"/>
      <c r="D168" s="197"/>
      <c r="E168" s="197"/>
      <c r="F168" s="197"/>
      <c r="G168" s="197"/>
      <c r="H168" s="197"/>
      <c r="I168" s="197"/>
      <c r="J168" s="196" t="str">
        <f>D18</f>
        <v>Jupiter</v>
      </c>
    </row>
    <row r="169" spans="1:10" ht="33" customHeight="1" x14ac:dyDescent="0.25">
      <c r="A169" s="205" t="s">
        <v>383</v>
      </c>
      <c r="B169" s="288">
        <f>'A1 Exploitation'!D492</f>
        <v>1</v>
      </c>
      <c r="C169" s="288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8">
        <f>'A2 Exploitation'!D493</f>
        <v>0</v>
      </c>
      <c r="C170" s="288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8">
        <f>'A3 Exploitation'!D493</f>
        <v>0</v>
      </c>
      <c r="C171" s="288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8">
        <f>'A4 Exploitation'!D493</f>
        <v>0</v>
      </c>
      <c r="C172" s="288"/>
    </row>
    <row r="173" spans="1:10" ht="33" customHeight="1" x14ac:dyDescent="0.25">
      <c r="A173" s="204" t="s">
        <v>387</v>
      </c>
      <c r="B173" s="288">
        <f>'A5 Exploitation'!D493</f>
        <v>0</v>
      </c>
      <c r="C173" s="288"/>
    </row>
    <row r="174" spans="1:10" ht="33" customHeight="1" x14ac:dyDescent="0.25">
      <c r="A174" s="204" t="s">
        <v>388</v>
      </c>
      <c r="B174" s="288">
        <f>'A6 Exploitation'!D493</f>
        <v>0</v>
      </c>
      <c r="C174" s="288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7" t="s">
        <v>405</v>
      </c>
      <c r="C177" s="287"/>
      <c r="J177" s="196" t="str">
        <f>D18</f>
        <v>Jupiter</v>
      </c>
    </row>
    <row r="178" spans="1:10" ht="33" customHeight="1" x14ac:dyDescent="0.25">
      <c r="A178" s="205" t="s">
        <v>383</v>
      </c>
      <c r="B178" s="288">
        <f>'A1 Exploitation'!D501</f>
        <v>1</v>
      </c>
      <c r="C178" s="288"/>
    </row>
    <row r="179" spans="1:10" ht="33" customHeight="1" x14ac:dyDescent="0.25">
      <c r="A179" s="204" t="s">
        <v>384</v>
      </c>
      <c r="B179" s="288">
        <f>'A2 Exploitation'!D502</f>
        <v>0</v>
      </c>
      <c r="C179" s="288"/>
    </row>
    <row r="180" spans="1:10" ht="33" customHeight="1" x14ac:dyDescent="0.25">
      <c r="A180" s="205" t="s">
        <v>385</v>
      </c>
      <c r="B180" s="288">
        <f>'A3 Exploitation'!D502</f>
        <v>0</v>
      </c>
      <c r="C180" s="288"/>
    </row>
    <row r="181" spans="1:10" ht="33" customHeight="1" x14ac:dyDescent="0.25">
      <c r="A181" s="205" t="s">
        <v>386</v>
      </c>
      <c r="B181" s="288">
        <f>'A4 Exploitation'!D502</f>
        <v>0</v>
      </c>
      <c r="C181" s="288"/>
    </row>
    <row r="182" spans="1:10" ht="33" customHeight="1" x14ac:dyDescent="0.25">
      <c r="A182" s="204" t="s">
        <v>387</v>
      </c>
      <c r="B182" s="288">
        <f>'A5 Exploitation'!D502</f>
        <v>0</v>
      </c>
      <c r="C182" s="288"/>
    </row>
    <row r="183" spans="1:10" ht="33" customHeight="1" x14ac:dyDescent="0.25">
      <c r="A183" s="204" t="s">
        <v>388</v>
      </c>
      <c r="B183" s="288">
        <f>'A6 Exploitation'!D502</f>
        <v>0</v>
      </c>
      <c r="C183" s="288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7" t="s">
        <v>406</v>
      </c>
      <c r="C186" s="287"/>
      <c r="J186" s="196" t="str">
        <f>D18</f>
        <v>Jupiter</v>
      </c>
    </row>
    <row r="187" spans="1:10" ht="33" customHeight="1" x14ac:dyDescent="0.25">
      <c r="A187" s="205" t="s">
        <v>383</v>
      </c>
      <c r="B187" s="288">
        <f>'A1 Technique'!D198</f>
        <v>0.93684210526315792</v>
      </c>
      <c r="C187" s="288"/>
    </row>
    <row r="188" spans="1:10" ht="33" customHeight="1" x14ac:dyDescent="0.25">
      <c r="A188" s="204" t="s">
        <v>384</v>
      </c>
      <c r="B188" s="288">
        <f>'A2 Technique'!D198</f>
        <v>0</v>
      </c>
      <c r="C188" s="288"/>
    </row>
    <row r="189" spans="1:10" ht="33" customHeight="1" x14ac:dyDescent="0.25">
      <c r="A189" s="205" t="s">
        <v>385</v>
      </c>
      <c r="B189" s="288">
        <f>'A3 Technique'!D198</f>
        <v>0</v>
      </c>
      <c r="C189" s="288"/>
    </row>
    <row r="190" spans="1:10" ht="33" customHeight="1" x14ac:dyDescent="0.25">
      <c r="A190" s="205" t="s">
        <v>386</v>
      </c>
      <c r="B190" s="288">
        <f>'A4 Technique'!D198</f>
        <v>0</v>
      </c>
      <c r="C190" s="288"/>
    </row>
    <row r="191" spans="1:10" ht="33" customHeight="1" x14ac:dyDescent="0.25">
      <c r="A191" s="204" t="s">
        <v>387</v>
      </c>
      <c r="B191" s="288">
        <f>'A5 Technique'!D198</f>
        <v>0</v>
      </c>
      <c r="C191" s="288"/>
    </row>
    <row r="192" spans="1:10" ht="33" customHeight="1" x14ac:dyDescent="0.25">
      <c r="A192" s="204" t="s">
        <v>388</v>
      </c>
      <c r="B192" s="288">
        <f>'A6 Technique'!D198</f>
        <v>0</v>
      </c>
      <c r="C192" s="288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2" t="s">
        <v>191</v>
      </c>
      <c r="B232" s="293"/>
      <c r="C232" s="293"/>
      <c r="D232" s="293"/>
      <c r="E232" s="293"/>
      <c r="F232" s="293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'A5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'A5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'A5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2" t="s">
        <v>87</v>
      </c>
      <c r="B179" s="333"/>
      <c r="C179" s="333"/>
      <c r="D179" s="333"/>
      <c r="E179" s="333"/>
      <c r="F179" s="333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9" t="s">
        <v>191</v>
      </c>
      <c r="B232" s="330"/>
      <c r="C232" s="330"/>
      <c r="D232" s="330"/>
      <c r="E232" s="330"/>
      <c r="F232" s="330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9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70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4" t="s">
        <v>122</v>
      </c>
      <c r="B418" s="335"/>
      <c r="C418" s="335"/>
      <c r="D418" s="335"/>
      <c r="E418" s="335"/>
      <c r="F418" s="335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'A6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'A6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'A6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71">
        <f>SUM(B106:C116)</f>
        <v>0</v>
      </c>
      <c r="E117" s="36"/>
      <c r="F117" s="36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abSelected="1" topLeftCell="A459" zoomScale="90" zoomScaleNormal="90" zoomScaleSheetLayoutView="71" workbookViewId="0">
      <selection activeCell="F468" sqref="F468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123"/>
      <c r="H7" s="123"/>
      <c r="I7" s="123"/>
    </row>
    <row r="8" spans="1:9" ht="29.25" x14ac:dyDescent="0.45">
      <c r="A8" s="300" t="s">
        <v>412</v>
      </c>
      <c r="B8" s="300"/>
      <c r="C8" s="300"/>
      <c r="D8" s="300"/>
      <c r="E8" s="300"/>
      <c r="F8" s="300"/>
      <c r="G8" s="125"/>
      <c r="H8" s="125"/>
      <c r="I8" s="123"/>
    </row>
    <row r="9" spans="1:9" ht="24" x14ac:dyDescent="0.45">
      <c r="A9" s="38" t="s">
        <v>44</v>
      </c>
      <c r="B9" s="301" t="s">
        <v>413</v>
      </c>
      <c r="C9" s="301"/>
      <c r="D9" s="301"/>
      <c r="E9" s="301"/>
      <c r="F9" s="301"/>
      <c r="G9" s="125"/>
      <c r="H9" s="125"/>
      <c r="I9" s="123"/>
    </row>
    <row r="10" spans="1:9" ht="24" x14ac:dyDescent="0.45">
      <c r="A10" s="39" t="s">
        <v>46</v>
      </c>
      <c r="B10" s="302" t="s">
        <v>414</v>
      </c>
      <c r="C10" s="302"/>
      <c r="D10" s="302"/>
      <c r="E10" s="302"/>
      <c r="F10" s="302"/>
      <c r="G10" s="125"/>
      <c r="H10" s="125"/>
      <c r="I10" s="123"/>
    </row>
    <row r="11" spans="1:9" ht="24" x14ac:dyDescent="0.45">
      <c r="A11" s="38" t="s">
        <v>45</v>
      </c>
      <c r="B11" s="297">
        <v>42797</v>
      </c>
      <c r="C11" s="297"/>
      <c r="D11" s="297"/>
      <c r="E11" s="297"/>
      <c r="F11" s="297"/>
      <c r="G11" s="125"/>
      <c r="H11" s="125"/>
      <c r="I11" s="123"/>
    </row>
    <row r="12" spans="1:9" ht="24" x14ac:dyDescent="0.45">
      <c r="A12" s="38" t="s">
        <v>276</v>
      </c>
      <c r="B12" s="303">
        <f>D505</f>
        <v>0.96118721461187218</v>
      </c>
      <c r="C12" s="303"/>
      <c r="D12" s="303"/>
      <c r="E12" s="303"/>
      <c r="F12" s="303"/>
      <c r="G12" s="125"/>
      <c r="H12" s="125"/>
      <c r="I12" s="123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42797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ht="30" x14ac:dyDescent="0.25">
      <c r="A19" s="17" t="s">
        <v>10</v>
      </c>
      <c r="B19" s="134">
        <v>1</v>
      </c>
      <c r="C19" s="134"/>
      <c r="D19" s="133" t="s">
        <v>440</v>
      </c>
      <c r="E19" s="166"/>
      <c r="F19" s="343">
        <v>42600</v>
      </c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1</v>
      </c>
      <c r="C21" s="134"/>
      <c r="D21" s="133" t="s">
        <v>439</v>
      </c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45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2</v>
      </c>
      <c r="C36" s="130"/>
      <c r="D36" s="132">
        <v>1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42797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35">
        <v>1</v>
      </c>
      <c r="C46" s="135"/>
      <c r="D46" s="137" t="s">
        <v>420</v>
      </c>
      <c r="E46" s="65"/>
      <c r="F46" s="343">
        <v>42797</v>
      </c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1</v>
      </c>
      <c r="C48" s="143"/>
      <c r="D48" s="161" t="s">
        <v>421</v>
      </c>
      <c r="E48" s="146"/>
      <c r="F48" s="343">
        <v>42797</v>
      </c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0.875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x14ac:dyDescent="0.25">
      <c r="A60" s="24" t="s">
        <v>142</v>
      </c>
      <c r="B60" s="168">
        <v>2</v>
      </c>
      <c r="C60" s="142"/>
      <c r="D60" s="141"/>
      <c r="E60" s="145"/>
      <c r="F60" s="65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ht="30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2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1</v>
      </c>
      <c r="C92" s="152"/>
      <c r="D92" s="252">
        <v>0.5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68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0.97142857142857142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42797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ht="30" x14ac:dyDescent="0.25">
      <c r="A102" s="23" t="s">
        <v>57</v>
      </c>
      <c r="B102" s="151">
        <v>0</v>
      </c>
      <c r="C102" s="151"/>
      <c r="D102" s="140" t="s">
        <v>422</v>
      </c>
      <c r="E102" s="166" t="s">
        <v>415</v>
      </c>
      <c r="F102" s="343">
        <v>42797</v>
      </c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14</v>
      </c>
    </row>
    <row r="111" spans="1:6" x14ac:dyDescent="0.25">
      <c r="A111" s="19" t="s">
        <v>37</v>
      </c>
      <c r="B111" s="20"/>
      <c r="C111" s="21"/>
      <c r="D111" s="62">
        <f>D110/(COUNT(B102:C109)*2)</f>
        <v>0.875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6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2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60.75" x14ac:dyDescent="0.3">
      <c r="A142" s="53" t="s">
        <v>149</v>
      </c>
      <c r="B142" s="168">
        <v>0</v>
      </c>
      <c r="C142" s="151"/>
      <c r="D142" s="166" t="s">
        <v>423</v>
      </c>
      <c r="E142" s="166" t="s">
        <v>417</v>
      </c>
      <c r="F142" s="343">
        <v>42797</v>
      </c>
    </row>
    <row r="143" spans="1:6" ht="46.5" x14ac:dyDescent="0.35">
      <c r="A143" s="82" t="s">
        <v>273</v>
      </c>
      <c r="B143" s="168">
        <v>0</v>
      </c>
      <c r="C143" s="215">
        <f>IF(B143=0, -5, "0")</f>
        <v>-5</v>
      </c>
      <c r="D143" s="140" t="s">
        <v>441</v>
      </c>
      <c r="E143" s="140" t="s">
        <v>416</v>
      </c>
      <c r="F143" s="343">
        <v>42797</v>
      </c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1</v>
      </c>
      <c r="C145" s="152"/>
      <c r="D145" s="132">
        <v>0.75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5</v>
      </c>
    </row>
    <row r="147" spans="1:6" x14ac:dyDescent="0.25">
      <c r="A147" s="19" t="s">
        <v>37</v>
      </c>
      <c r="B147" s="20"/>
      <c r="C147" s="21"/>
      <c r="D147" s="62">
        <f>D146/(COUNT(B138:C144)*2)</f>
        <v>0.3125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59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0.81944444444444442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42797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x14ac:dyDescent="0.25">
      <c r="A169" s="18" t="s">
        <v>135</v>
      </c>
      <c r="B169" s="168">
        <v>2</v>
      </c>
      <c r="C169" s="151"/>
      <c r="D169" s="141"/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2</v>
      </c>
      <c r="C185" s="152"/>
      <c r="D185" s="132">
        <v>1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2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42797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51" t="s">
        <v>34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 t="s">
        <v>34</v>
      </c>
      <c r="C197" s="151"/>
      <c r="D197" s="140"/>
      <c r="E197" s="171"/>
      <c r="F197" s="65"/>
    </row>
    <row r="198" spans="1:7" x14ac:dyDescent="0.25">
      <c r="A198" s="23" t="s">
        <v>100</v>
      </c>
      <c r="B198" s="168" t="s">
        <v>34</v>
      </c>
      <c r="C198" s="151"/>
      <c r="D198" s="140"/>
      <c r="E198" s="145"/>
      <c r="F198" s="65"/>
    </row>
    <row r="199" spans="1:7" x14ac:dyDescent="0.25">
      <c r="A199" s="23" t="s">
        <v>154</v>
      </c>
      <c r="B199" s="168" t="s">
        <v>34</v>
      </c>
      <c r="C199" s="151"/>
      <c r="D199" s="140"/>
      <c r="E199" s="145"/>
      <c r="F199" s="65"/>
    </row>
    <row r="200" spans="1:7" x14ac:dyDescent="0.25">
      <c r="A200" s="33" t="s">
        <v>153</v>
      </c>
      <c r="B200" s="168" t="s">
        <v>34</v>
      </c>
      <c r="C200" s="151"/>
      <c r="D200" s="140"/>
      <c r="E200" s="145"/>
      <c r="F200" s="65"/>
    </row>
    <row r="201" spans="1:7" x14ac:dyDescent="0.25">
      <c r="A201" s="33" t="s">
        <v>28</v>
      </c>
      <c r="B201" s="168" t="s">
        <v>34</v>
      </c>
      <c r="C201" s="151"/>
      <c r="D201" s="140"/>
      <c r="E201" s="145"/>
      <c r="F201" s="65"/>
    </row>
    <row r="202" spans="1:7" x14ac:dyDescent="0.25">
      <c r="A202" s="33" t="s">
        <v>155</v>
      </c>
      <c r="B202" s="168" t="s">
        <v>34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7" t="s">
        <v>314</v>
      </c>
      <c r="B210" s="168" t="s">
        <v>34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 t="s">
        <v>34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 t="s">
        <v>34</v>
      </c>
      <c r="C215" s="151"/>
      <c r="D215" s="11"/>
      <c r="E215" s="145"/>
      <c r="F215" s="65"/>
    </row>
    <row r="216" spans="1:7" x14ac:dyDescent="0.25">
      <c r="A216" s="18" t="s">
        <v>70</v>
      </c>
      <c r="B216" s="168" t="s">
        <v>34</v>
      </c>
      <c r="C216" s="151"/>
      <c r="D216" s="254"/>
      <c r="E216" s="140"/>
      <c r="F216" s="65"/>
    </row>
    <row r="217" spans="1:7" x14ac:dyDescent="0.25">
      <c r="A217" s="17" t="s">
        <v>291</v>
      </c>
      <c r="B217" s="168" t="s">
        <v>34</v>
      </c>
      <c r="C217" s="151"/>
      <c r="D217" s="254"/>
      <c r="E217" s="145"/>
      <c r="F217" s="65"/>
    </row>
    <row r="218" spans="1:7" x14ac:dyDescent="0.25">
      <c r="A218" s="18" t="s">
        <v>188</v>
      </c>
      <c r="B218" s="168" t="s">
        <v>34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 t="s">
        <v>34</v>
      </c>
      <c r="C220" s="151"/>
      <c r="D220" s="147"/>
      <c r="E220" s="145"/>
      <c r="F220" s="65"/>
    </row>
    <row r="221" spans="1:7" x14ac:dyDescent="0.25">
      <c r="A221" s="24" t="s">
        <v>159</v>
      </c>
      <c r="B221" s="168" t="s">
        <v>34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 t="s">
        <v>34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 t="s">
        <v>34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 t="s">
        <v>34</v>
      </c>
      <c r="C226" s="151"/>
      <c r="D226" s="68"/>
      <c r="E226" s="145"/>
      <c r="F226" s="65"/>
    </row>
    <row r="227" spans="1:6" x14ac:dyDescent="0.25">
      <c r="A227" s="24" t="s">
        <v>248</v>
      </c>
      <c r="B227" s="168" t="s">
        <v>34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 t="s">
        <v>34</v>
      </c>
      <c r="C228" s="24"/>
      <c r="D228" s="263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92" t="s">
        <v>191</v>
      </c>
      <c r="B232" s="293"/>
      <c r="C232" s="293"/>
      <c r="D232" s="293"/>
      <c r="E232" s="293"/>
      <c r="F232" s="293"/>
    </row>
    <row r="233" spans="1:6" x14ac:dyDescent="0.25">
      <c r="A233" s="17" t="s">
        <v>314</v>
      </c>
      <c r="B233" s="143" t="s">
        <v>34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 t="s">
        <v>34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 t="s">
        <v>34</v>
      </c>
      <c r="C237" s="151"/>
      <c r="D237" s="155"/>
      <c r="E237" s="65"/>
      <c r="F237" s="65"/>
    </row>
    <row r="238" spans="1:6" x14ac:dyDescent="0.25">
      <c r="A238" s="18" t="s">
        <v>55</v>
      </c>
      <c r="B238" s="169" t="s">
        <v>34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 t="s">
        <v>34</v>
      </c>
      <c r="C239" s="143"/>
      <c r="D239" s="163"/>
      <c r="E239" s="146"/>
      <c r="F239" s="65"/>
    </row>
    <row r="240" spans="1:6" x14ac:dyDescent="0.25">
      <c r="A240" s="17" t="s">
        <v>156</v>
      </c>
      <c r="B240" s="169" t="s">
        <v>34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5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42797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42797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65"/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22</v>
      </c>
    </row>
    <row r="319" spans="1:6" x14ac:dyDescent="0.25">
      <c r="A319" s="19" t="s">
        <v>37</v>
      </c>
      <c r="B319" s="20"/>
      <c r="C319" s="21"/>
      <c r="D319" s="62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38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42797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ht="16.5" customHeight="1" x14ac:dyDescent="0.25">
      <c r="A327" s="17" t="s">
        <v>109</v>
      </c>
      <c r="B327" s="151">
        <v>2</v>
      </c>
      <c r="C327" s="151"/>
      <c r="D327" s="141"/>
      <c r="E327" s="145"/>
      <c r="F327" s="65"/>
    </row>
    <row r="328" spans="1:9" ht="75" x14ac:dyDescent="0.25">
      <c r="A328" s="17" t="s">
        <v>51</v>
      </c>
      <c r="B328" s="168">
        <v>0</v>
      </c>
      <c r="C328" s="151"/>
      <c r="D328" s="6" t="s">
        <v>442</v>
      </c>
      <c r="E328" s="6" t="s">
        <v>424</v>
      </c>
      <c r="F328" s="343">
        <v>42797</v>
      </c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2</v>
      </c>
      <c r="C345" s="152"/>
      <c r="D345" s="257">
        <v>0.5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2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26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0.9285714285714286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42797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2" t="s">
        <v>124</v>
      </c>
      <c r="B382" s="293"/>
      <c r="C382" s="293"/>
      <c r="D382" s="293"/>
      <c r="E382" s="293"/>
      <c r="F382" s="293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2</v>
      </c>
      <c r="C398" s="152"/>
      <c r="D398" s="258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62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42797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2</v>
      </c>
      <c r="C428" s="29"/>
      <c r="D428" s="132">
        <v>1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4" t="s">
        <v>374</v>
      </c>
      <c r="B435" s="294"/>
      <c r="C435" s="294"/>
      <c r="D435" s="294"/>
      <c r="E435" s="294"/>
      <c r="F435" s="294"/>
    </row>
    <row r="436" spans="1:7" s="165" customFormat="1" x14ac:dyDescent="0.25">
      <c r="A436" s="193">
        <f>+B11</f>
        <v>42797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>
        <v>1</v>
      </c>
      <c r="C447" s="152"/>
      <c r="D447" s="132">
        <v>1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12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5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 t="s">
        <v>418</v>
      </c>
      <c r="E467" s="31" t="s">
        <v>419</v>
      </c>
      <c r="F467" s="343">
        <v>42598</v>
      </c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1</v>
      </c>
      <c r="C469" s="152"/>
      <c r="D469" s="257">
        <v>0.5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4" t="s">
        <v>152</v>
      </c>
      <c r="B494" s="294"/>
      <c r="C494" s="294"/>
      <c r="D494" s="294"/>
      <c r="E494" s="294"/>
      <c r="F494" s="294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0.84090909090909094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421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0.96118721461187218</v>
      </c>
    </row>
  </sheetData>
  <sheetProtection algorithmName="SHA-512" hashValue="Gd3+ZSuR0GtI4wI3JZEiiJ5fsSrBNDX3UMz9RItMMQ0txiHWEboigshvM+WSCNloY4KK5pe+t5KNPWYcp6FSHA==" saltValue="FHpW/P/pZiPGuXskrerECA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B187" zoomScaleNormal="100" workbookViewId="0">
      <selection activeCell="F183" sqref="F183"/>
    </sheetView>
  </sheetViews>
  <sheetFormatPr defaultColWidth="11.42578125" defaultRowHeight="16.5" x14ac:dyDescent="0.3"/>
  <cols>
    <col min="1" max="1" width="70.5703125" style="37" customWidth="1"/>
    <col min="2" max="2" width="13.85546875" style="282" customWidth="1"/>
    <col min="3" max="3" width="8.5703125" style="37" customWidth="1"/>
    <col min="4" max="4" width="40.85546875" style="37" customWidth="1"/>
    <col min="5" max="5" width="23" style="37" customWidth="1"/>
    <col min="6" max="6" width="11.42578125" style="338"/>
    <col min="7" max="16384" width="11.42578125" style="37"/>
  </cols>
  <sheetData>
    <row r="1" spans="1:9" s="36" customFormat="1" ht="24" x14ac:dyDescent="0.45">
      <c r="A1" s="35"/>
      <c r="B1" s="27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272">
        <v>1</v>
      </c>
      <c r="D2" s="125"/>
      <c r="E2" s="125"/>
      <c r="F2" s="336"/>
      <c r="G2" s="125"/>
      <c r="H2" s="125"/>
      <c r="I2" s="125"/>
    </row>
    <row r="3" spans="1:9" s="36" customFormat="1" ht="24" x14ac:dyDescent="0.45">
      <c r="A3" s="35"/>
      <c r="B3" s="272">
        <v>2</v>
      </c>
      <c r="D3" s="125"/>
      <c r="E3" s="125"/>
      <c r="F3" s="336"/>
      <c r="G3" s="125"/>
      <c r="H3" s="125"/>
      <c r="I3" s="125"/>
    </row>
    <row r="4" spans="1:9" s="36" customFormat="1" ht="16.5" customHeight="1" x14ac:dyDescent="0.45">
      <c r="A4" s="35"/>
      <c r="B4" s="272" t="s">
        <v>34</v>
      </c>
      <c r="D4" s="37"/>
      <c r="E4" s="125"/>
      <c r="F4" s="336"/>
      <c r="G4" s="125"/>
      <c r="H4" s="125"/>
      <c r="I4" s="125"/>
    </row>
    <row r="5" spans="1:9" s="36" customFormat="1" ht="16.5" customHeight="1" x14ac:dyDescent="0.45">
      <c r="A5" s="35"/>
      <c r="B5" s="273"/>
      <c r="D5" s="125"/>
      <c r="E5" s="125"/>
      <c r="F5" s="336"/>
      <c r="G5" s="125"/>
      <c r="H5" s="125"/>
      <c r="I5" s="125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125"/>
      <c r="H6" s="125"/>
      <c r="I6" s="125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125"/>
      <c r="H7" s="125"/>
      <c r="I7" s="125"/>
    </row>
    <row r="8" spans="1:9" s="36" customFormat="1" ht="24" x14ac:dyDescent="0.45">
      <c r="A8" s="38" t="s">
        <v>44</v>
      </c>
      <c r="B8" s="323" t="str">
        <f>'A1 Exploitation'!B9:F9</f>
        <v>Dr Hatem KARAA</v>
      </c>
      <c r="C8" s="323"/>
      <c r="D8" s="323"/>
      <c r="E8" s="323"/>
      <c r="F8" s="323"/>
      <c r="G8" s="125"/>
      <c r="H8" s="125"/>
      <c r="I8" s="125"/>
    </row>
    <row r="9" spans="1:9" s="36" customFormat="1" ht="24" x14ac:dyDescent="0.45">
      <c r="A9" s="39" t="s">
        <v>46</v>
      </c>
      <c r="B9" s="324" t="str">
        <f>'A1 Exploitation'!B10:F10</f>
        <v>Mr Akram Ben Fradj et Mme Ikbel Jemoui</v>
      </c>
      <c r="C9" s="324"/>
      <c r="D9" s="324"/>
      <c r="E9" s="324"/>
      <c r="F9" s="324"/>
      <c r="G9" s="125"/>
      <c r="H9" s="125"/>
      <c r="I9" s="125"/>
    </row>
    <row r="10" spans="1:9" s="36" customFormat="1" ht="24" x14ac:dyDescent="0.45">
      <c r="A10" s="38" t="s">
        <v>45</v>
      </c>
      <c r="B10" s="321">
        <f>'A1 Exploitation'!B11:F11</f>
        <v>42797</v>
      </c>
      <c r="C10" s="321"/>
      <c r="D10" s="321"/>
      <c r="E10" s="321"/>
      <c r="F10" s="321"/>
      <c r="G10" s="125"/>
      <c r="H10" s="125"/>
      <c r="I10" s="125"/>
    </row>
    <row r="11" spans="1:9" s="36" customFormat="1" ht="24" x14ac:dyDescent="0.45">
      <c r="A11" s="38" t="s">
        <v>341</v>
      </c>
      <c r="B11" s="313">
        <f>D198</f>
        <v>0.93684210526315792</v>
      </c>
      <c r="C11" s="313"/>
      <c r="D11" s="313"/>
      <c r="E11" s="313"/>
      <c r="F11" s="313"/>
      <c r="G11" s="125"/>
      <c r="H11" s="125"/>
      <c r="I11" s="125"/>
    </row>
    <row r="12" spans="1:9" s="36" customFormat="1" ht="22.5" x14ac:dyDescent="0.45">
      <c r="A12" s="35"/>
      <c r="B12" s="273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37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37"/>
    </row>
    <row r="15" spans="1:9" x14ac:dyDescent="0.3">
      <c r="A15" s="41"/>
      <c r="B15" s="274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75">
        <v>2</v>
      </c>
      <c r="C17" s="219"/>
      <c r="D17" s="220"/>
      <c r="E17" s="219"/>
      <c r="F17" s="339"/>
    </row>
    <row r="18" spans="1:6" x14ac:dyDescent="0.3">
      <c r="A18" s="48" t="s">
        <v>89</v>
      </c>
      <c r="B18" s="275">
        <v>2</v>
      </c>
      <c r="C18" s="219"/>
      <c r="D18" s="220"/>
      <c r="E18" s="219"/>
      <c r="F18" s="339"/>
    </row>
    <row r="19" spans="1:6" ht="45.75" x14ac:dyDescent="0.3">
      <c r="A19" s="41" t="s">
        <v>90</v>
      </c>
      <c r="B19" s="275">
        <v>0</v>
      </c>
      <c r="C19" s="219"/>
      <c r="D19" s="230" t="s">
        <v>425</v>
      </c>
      <c r="E19" s="230" t="s">
        <v>426</v>
      </c>
      <c r="F19" s="339">
        <v>42523</v>
      </c>
    </row>
    <row r="20" spans="1:6" x14ac:dyDescent="0.3">
      <c r="A20" s="41" t="s">
        <v>164</v>
      </c>
      <c r="B20" s="275">
        <v>2</v>
      </c>
      <c r="C20" s="219"/>
      <c r="D20" s="221"/>
      <c r="E20" s="219"/>
      <c r="F20" s="339"/>
    </row>
    <row r="21" spans="1:6" x14ac:dyDescent="0.3">
      <c r="A21" s="86" t="s">
        <v>236</v>
      </c>
      <c r="B21" s="275">
        <v>2</v>
      </c>
      <c r="C21" s="219"/>
      <c r="D21" s="222"/>
      <c r="E21" s="219"/>
      <c r="F21" s="339"/>
    </row>
    <row r="22" spans="1:6" x14ac:dyDescent="0.3">
      <c r="A22" s="316" t="s">
        <v>38</v>
      </c>
      <c r="B22" s="317"/>
      <c r="C22" s="318"/>
      <c r="D22" s="126">
        <f>SUM(B17:C21)</f>
        <v>8</v>
      </c>
    </row>
    <row r="23" spans="1:6" x14ac:dyDescent="0.3">
      <c r="A23" s="310" t="s">
        <v>342</v>
      </c>
      <c r="B23" s="311"/>
      <c r="C23" s="312"/>
      <c r="D23" s="64">
        <f>D22/(COUNT(B17:C21)*2)</f>
        <v>0.8</v>
      </c>
    </row>
    <row r="24" spans="1:6" s="50" customFormat="1" x14ac:dyDescent="0.3">
      <c r="A24" s="54"/>
      <c r="B24" s="276"/>
      <c r="C24" s="55"/>
      <c r="D24" s="56"/>
      <c r="F24" s="340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75">
        <v>2</v>
      </c>
      <c r="C26" s="246" t="str">
        <f>IF(B26=0, -5, "0")</f>
        <v>0</v>
      </c>
      <c r="D26" s="220"/>
      <c r="E26" s="220"/>
      <c r="F26" s="339"/>
    </row>
    <row r="27" spans="1:6" x14ac:dyDescent="0.3">
      <c r="A27" s="41" t="s">
        <v>99</v>
      </c>
      <c r="B27" s="275">
        <v>2</v>
      </c>
      <c r="C27" s="219"/>
      <c r="D27" s="220"/>
      <c r="E27" s="219"/>
      <c r="F27" s="339"/>
    </row>
    <row r="28" spans="1:6" x14ac:dyDescent="0.3">
      <c r="A28" s="41" t="s">
        <v>327</v>
      </c>
      <c r="B28" s="275">
        <v>2</v>
      </c>
      <c r="C28" s="219"/>
      <c r="D28" s="220"/>
      <c r="E28" s="219"/>
      <c r="F28" s="339"/>
    </row>
    <row r="29" spans="1:6" x14ac:dyDescent="0.3">
      <c r="A29" s="41" t="s">
        <v>335</v>
      </c>
      <c r="B29" s="275">
        <v>2</v>
      </c>
      <c r="C29" s="219"/>
      <c r="D29" s="223"/>
      <c r="E29" s="219"/>
      <c r="F29" s="339"/>
    </row>
    <row r="30" spans="1:6" x14ac:dyDescent="0.3">
      <c r="A30" s="41" t="s">
        <v>91</v>
      </c>
      <c r="B30" s="275">
        <v>2</v>
      </c>
      <c r="C30" s="219"/>
      <c r="D30" s="223"/>
      <c r="E30" s="219"/>
      <c r="F30" s="339"/>
    </row>
    <row r="31" spans="1:6" x14ac:dyDescent="0.3">
      <c r="A31" s="41" t="s">
        <v>340</v>
      </c>
      <c r="B31" s="275">
        <v>2</v>
      </c>
      <c r="C31" s="219"/>
      <c r="D31" s="223"/>
      <c r="E31" s="219"/>
      <c r="F31" s="339"/>
    </row>
    <row r="32" spans="1:6" x14ac:dyDescent="0.3">
      <c r="A32" s="310" t="s">
        <v>38</v>
      </c>
      <c r="B32" s="311"/>
      <c r="C32" s="312"/>
      <c r="D32" s="124">
        <f>SUM(B26:C31)</f>
        <v>12</v>
      </c>
    </row>
    <row r="33" spans="1:6" x14ac:dyDescent="0.3">
      <c r="A33" s="310" t="s">
        <v>342</v>
      </c>
      <c r="B33" s="311"/>
      <c r="C33" s="312"/>
      <c r="D33" s="64">
        <f>D32/(COUNT(B26:C31)*2)</f>
        <v>1</v>
      </c>
    </row>
    <row r="34" spans="1:6" s="50" customFormat="1" x14ac:dyDescent="0.3">
      <c r="A34" s="54"/>
      <c r="B34" s="276"/>
      <c r="C34" s="55"/>
      <c r="D34" s="56"/>
      <c r="F34" s="340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18" x14ac:dyDescent="0.35">
      <c r="A36" s="75" t="s">
        <v>107</v>
      </c>
      <c r="B36" s="275">
        <v>2</v>
      </c>
      <c r="C36" s="246" t="str">
        <f>IF(B36=0, -5, "0")</f>
        <v>0</v>
      </c>
      <c r="D36" s="220"/>
      <c r="E36" s="219"/>
      <c r="F36" s="339"/>
    </row>
    <row r="37" spans="1:6" s="50" customFormat="1" x14ac:dyDescent="0.3">
      <c r="A37" s="41" t="s">
        <v>264</v>
      </c>
      <c r="B37" s="275">
        <v>2</v>
      </c>
      <c r="C37" s="219"/>
      <c r="D37" s="220"/>
      <c r="E37" s="219"/>
      <c r="F37" s="339"/>
    </row>
    <row r="38" spans="1:6" s="50" customFormat="1" x14ac:dyDescent="0.3">
      <c r="A38" s="41" t="s">
        <v>328</v>
      </c>
      <c r="B38" s="275">
        <v>2</v>
      </c>
      <c r="C38" s="219"/>
      <c r="D38" s="220"/>
      <c r="E38" s="219"/>
      <c r="F38" s="339"/>
    </row>
    <row r="39" spans="1:6" s="50" customFormat="1" x14ac:dyDescent="0.3">
      <c r="A39" s="41" t="s">
        <v>91</v>
      </c>
      <c r="B39" s="275">
        <v>2</v>
      </c>
      <c r="C39" s="219"/>
      <c r="D39" s="223"/>
      <c r="E39" s="219"/>
      <c r="F39" s="339"/>
    </row>
    <row r="40" spans="1:6" s="50" customFormat="1" x14ac:dyDescent="0.3">
      <c r="A40" s="41" t="s">
        <v>340</v>
      </c>
      <c r="B40" s="275">
        <v>2</v>
      </c>
      <c r="C40" s="219"/>
      <c r="D40" s="223"/>
      <c r="E40" s="219"/>
      <c r="F40" s="339"/>
    </row>
    <row r="41" spans="1:6" s="50" customFormat="1" x14ac:dyDescent="0.3">
      <c r="A41" s="310" t="s">
        <v>38</v>
      </c>
      <c r="B41" s="311"/>
      <c r="C41" s="312"/>
      <c r="D41" s="124">
        <f>SUM(B36:C40)</f>
        <v>10</v>
      </c>
      <c r="E41" s="37"/>
      <c r="F41" s="338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1</v>
      </c>
      <c r="E42" s="37"/>
      <c r="F42" s="338"/>
    </row>
    <row r="43" spans="1:6" s="50" customFormat="1" x14ac:dyDescent="0.3">
      <c r="A43" s="89"/>
      <c r="B43" s="277"/>
      <c r="C43" s="90"/>
      <c r="D43" s="91"/>
      <c r="F43" s="340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75">
        <v>2</v>
      </c>
      <c r="C45" s="219"/>
      <c r="D45" s="223"/>
      <c r="E45" s="219"/>
      <c r="F45" s="339"/>
    </row>
    <row r="46" spans="1:6" x14ac:dyDescent="0.3">
      <c r="A46" s="41" t="s">
        <v>92</v>
      </c>
      <c r="B46" s="275">
        <v>2</v>
      </c>
      <c r="C46" s="219"/>
      <c r="D46" s="223"/>
      <c r="E46" s="219"/>
      <c r="F46" s="339"/>
    </row>
    <row r="47" spans="1:6" x14ac:dyDescent="0.3">
      <c r="A47" s="41" t="s">
        <v>262</v>
      </c>
      <c r="B47" s="275">
        <v>2</v>
      </c>
      <c r="C47" s="219"/>
      <c r="D47" s="220"/>
      <c r="E47" s="219"/>
      <c r="F47" s="339"/>
    </row>
    <row r="48" spans="1:6" x14ac:dyDescent="0.3">
      <c r="A48" s="41" t="s">
        <v>24</v>
      </c>
      <c r="B48" s="275">
        <v>2</v>
      </c>
      <c r="C48" s="219"/>
      <c r="D48" s="220"/>
      <c r="E48" s="219"/>
      <c r="F48" s="339"/>
    </row>
    <row r="49" spans="1:6" x14ac:dyDescent="0.3">
      <c r="A49" s="41" t="s">
        <v>93</v>
      </c>
      <c r="B49" s="275">
        <v>2</v>
      </c>
      <c r="C49" s="219"/>
      <c r="D49" s="259"/>
      <c r="E49" s="219"/>
      <c r="F49" s="339"/>
    </row>
    <row r="50" spans="1:6" ht="18" x14ac:dyDescent="0.35">
      <c r="A50" s="75" t="s">
        <v>343</v>
      </c>
      <c r="B50" s="275">
        <v>2</v>
      </c>
      <c r="C50" s="246" t="str">
        <f>IF(B50=0, -5, "0")</f>
        <v>0</v>
      </c>
      <c r="D50" s="223"/>
      <c r="E50" s="219"/>
      <c r="F50" s="339"/>
    </row>
    <row r="51" spans="1:6" x14ac:dyDescent="0.3">
      <c r="A51" s="310" t="s">
        <v>38</v>
      </c>
      <c r="B51" s="311"/>
      <c r="C51" s="312"/>
      <c r="D51" s="124">
        <f>SUM(B45:C50)</f>
        <v>12</v>
      </c>
    </row>
    <row r="52" spans="1:6" x14ac:dyDescent="0.3">
      <c r="A52" s="310" t="s">
        <v>342</v>
      </c>
      <c r="B52" s="311"/>
      <c r="C52" s="312"/>
      <c r="D52" s="64">
        <f>D51/(COUNT(B45:C50)*2)</f>
        <v>1</v>
      </c>
    </row>
    <row r="53" spans="1:6" s="50" customFormat="1" x14ac:dyDescent="0.3">
      <c r="A53" s="54"/>
      <c r="B53" s="276"/>
      <c r="C53" s="55"/>
      <c r="D53" s="56"/>
      <c r="F53" s="340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78">
        <v>2</v>
      </c>
      <c r="C55" s="246" t="str">
        <f>IF(B55=0, -5, "0")</f>
        <v>0</v>
      </c>
      <c r="D55" s="223"/>
      <c r="E55" s="219"/>
      <c r="F55" s="339"/>
    </row>
    <row r="56" spans="1:6" x14ac:dyDescent="0.3">
      <c r="A56" s="49" t="s">
        <v>185</v>
      </c>
      <c r="B56" s="279">
        <v>2</v>
      </c>
      <c r="C56" s="219"/>
      <c r="D56" s="219"/>
      <c r="E56" s="224"/>
      <c r="F56" s="339"/>
    </row>
    <row r="57" spans="1:6" x14ac:dyDescent="0.3">
      <c r="A57" s="51" t="s">
        <v>282</v>
      </c>
      <c r="B57" s="279">
        <v>2</v>
      </c>
      <c r="C57" s="219"/>
      <c r="D57" s="220"/>
      <c r="E57" s="220"/>
      <c r="F57" s="339"/>
    </row>
    <row r="58" spans="1:6" x14ac:dyDescent="0.3">
      <c r="A58" s="51" t="s">
        <v>101</v>
      </c>
      <c r="B58" s="279">
        <v>2</v>
      </c>
      <c r="C58" s="219"/>
      <c r="D58" s="223"/>
      <c r="E58" s="219"/>
      <c r="F58" s="339"/>
    </row>
    <row r="59" spans="1:6" ht="36" x14ac:dyDescent="0.35">
      <c r="A59" s="82" t="s">
        <v>249</v>
      </c>
      <c r="B59" s="279">
        <v>2</v>
      </c>
      <c r="C59" s="246" t="str">
        <f>IF(B59=0, -5, "0")</f>
        <v>0</v>
      </c>
      <c r="D59" s="220"/>
      <c r="E59" s="219"/>
      <c r="F59" s="339"/>
    </row>
    <row r="60" spans="1:6" ht="18" x14ac:dyDescent="0.35">
      <c r="A60" s="75" t="s">
        <v>344</v>
      </c>
      <c r="B60" s="275">
        <v>2</v>
      </c>
      <c r="C60" s="246" t="str">
        <f>IF(B60=0, -5, "0")</f>
        <v>0</v>
      </c>
      <c r="D60" s="220"/>
      <c r="E60" s="219"/>
      <c r="F60" s="339"/>
    </row>
    <row r="61" spans="1:6" ht="30.75" x14ac:dyDescent="0.3">
      <c r="A61" s="41" t="s">
        <v>340</v>
      </c>
      <c r="B61" s="275">
        <v>0</v>
      </c>
      <c r="C61" s="219"/>
      <c r="D61" s="223" t="s">
        <v>427</v>
      </c>
      <c r="E61" s="223" t="s">
        <v>428</v>
      </c>
      <c r="F61" s="339">
        <v>42523</v>
      </c>
    </row>
    <row r="62" spans="1:6" x14ac:dyDescent="0.3">
      <c r="A62" s="310" t="s">
        <v>38</v>
      </c>
      <c r="B62" s="311"/>
      <c r="C62" s="312"/>
      <c r="D62" s="124">
        <f>SUM(B55:C61)</f>
        <v>12</v>
      </c>
    </row>
    <row r="63" spans="1:6" x14ac:dyDescent="0.3">
      <c r="A63" s="310" t="s">
        <v>342</v>
      </c>
      <c r="B63" s="311"/>
      <c r="C63" s="312"/>
      <c r="D63" s="64">
        <f>D62/(COUNT(B55:C61)*2)</f>
        <v>0.8571428571428571</v>
      </c>
    </row>
    <row r="64" spans="1:6" s="50" customFormat="1" x14ac:dyDescent="0.3">
      <c r="A64" s="54"/>
      <c r="B64" s="276"/>
      <c r="C64" s="55"/>
      <c r="D64" s="56"/>
      <c r="F64" s="340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78">
        <v>2</v>
      </c>
      <c r="C66" s="226"/>
      <c r="D66" s="227"/>
      <c r="E66" s="227"/>
      <c r="F66" s="339"/>
    </row>
    <row r="67" spans="1:6" ht="32.25" x14ac:dyDescent="0.4">
      <c r="A67" s="41" t="s">
        <v>319</v>
      </c>
      <c r="B67" s="279">
        <v>0</v>
      </c>
      <c r="C67" s="226"/>
      <c r="D67" s="230" t="s">
        <v>429</v>
      </c>
      <c r="E67" s="227" t="s">
        <v>430</v>
      </c>
      <c r="F67" s="339">
        <v>42797</v>
      </c>
    </row>
    <row r="68" spans="1:6" ht="19.5" x14ac:dyDescent="0.4">
      <c r="A68" s="41" t="s">
        <v>340</v>
      </c>
      <c r="B68" s="279">
        <v>2</v>
      </c>
      <c r="C68" s="226"/>
      <c r="D68" s="228"/>
      <c r="E68" s="228"/>
      <c r="F68" s="339"/>
    </row>
    <row r="69" spans="1:6" ht="19.5" x14ac:dyDescent="0.4">
      <c r="A69" s="48" t="s">
        <v>285</v>
      </c>
      <c r="B69" s="279">
        <v>2</v>
      </c>
      <c r="C69" s="226"/>
      <c r="D69" s="228"/>
      <c r="E69" s="228"/>
      <c r="F69" s="339"/>
    </row>
    <row r="70" spans="1:6" ht="19.5" x14ac:dyDescent="0.4">
      <c r="A70" s="41" t="s">
        <v>93</v>
      </c>
      <c r="B70" s="279">
        <v>2</v>
      </c>
      <c r="C70" s="226"/>
      <c r="D70" s="228"/>
      <c r="E70" s="228"/>
      <c r="F70" s="339"/>
    </row>
    <row r="71" spans="1:6" ht="19.5" x14ac:dyDescent="0.4">
      <c r="A71" s="41" t="s">
        <v>336</v>
      </c>
      <c r="B71" s="278">
        <v>2</v>
      </c>
      <c r="C71" s="226"/>
      <c r="D71" s="224"/>
      <c r="E71" s="224"/>
      <c r="F71" s="339"/>
    </row>
    <row r="72" spans="1:6" ht="19.5" x14ac:dyDescent="0.4">
      <c r="A72" s="41" t="s">
        <v>103</v>
      </c>
      <c r="B72" s="279">
        <v>2</v>
      </c>
      <c r="C72" s="226"/>
      <c r="D72" s="219"/>
      <c r="E72" s="219"/>
      <c r="F72" s="339"/>
    </row>
    <row r="73" spans="1:6" x14ac:dyDescent="0.3">
      <c r="A73" s="48" t="s">
        <v>345</v>
      </c>
      <c r="B73" s="279">
        <v>2</v>
      </c>
      <c r="C73" s="219"/>
      <c r="D73" s="229"/>
      <c r="E73" s="229"/>
      <c r="F73" s="339"/>
    </row>
    <row r="74" spans="1:6" ht="36" x14ac:dyDescent="0.35">
      <c r="A74" s="88" t="s">
        <v>215</v>
      </c>
      <c r="B74" s="279">
        <v>2</v>
      </c>
      <c r="C74" s="246" t="str">
        <f>IF(B74=0, -5, "0")</f>
        <v>0</v>
      </c>
      <c r="D74" s="230"/>
      <c r="E74" s="230"/>
      <c r="F74" s="339"/>
    </row>
    <row r="75" spans="1:6" ht="18" x14ac:dyDescent="0.35">
      <c r="A75" s="88" t="s">
        <v>265</v>
      </c>
      <c r="B75" s="279">
        <v>2</v>
      </c>
      <c r="C75" s="246" t="str">
        <f>IF(B75=0, -5, "0")</f>
        <v>0</v>
      </c>
      <c r="D75" s="230"/>
      <c r="E75" s="230"/>
      <c r="F75" s="33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33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34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33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33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33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33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339"/>
    </row>
    <row r="83" spans="1:6" x14ac:dyDescent="0.3">
      <c r="A83" s="310" t="s">
        <v>38</v>
      </c>
      <c r="B83" s="311"/>
      <c r="C83" s="312"/>
      <c r="D83" s="124">
        <f>SUM(B66:C82)</f>
        <v>32</v>
      </c>
    </row>
    <row r="84" spans="1:6" x14ac:dyDescent="0.3">
      <c r="A84" s="310" t="s">
        <v>342</v>
      </c>
      <c r="B84" s="311"/>
      <c r="C84" s="312"/>
      <c r="D84" s="64">
        <f>D83/(COUNT(B66:C82)*2)</f>
        <v>0.94117647058823528</v>
      </c>
    </row>
    <row r="85" spans="1:6" s="50" customFormat="1" x14ac:dyDescent="0.3">
      <c r="A85" s="54"/>
      <c r="B85" s="276"/>
      <c r="C85" s="55"/>
      <c r="D85" s="56"/>
      <c r="F85" s="340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80">
        <v>2</v>
      </c>
      <c r="C87" s="226"/>
      <c r="D87" s="220"/>
      <c r="E87" s="220"/>
      <c r="F87" s="339"/>
    </row>
    <row r="88" spans="1:6" ht="32.25" x14ac:dyDescent="0.4">
      <c r="A88" s="41" t="s">
        <v>319</v>
      </c>
      <c r="B88" s="280">
        <v>0</v>
      </c>
      <c r="C88" s="226"/>
      <c r="D88" s="223" t="s">
        <v>431</v>
      </c>
      <c r="E88" s="223" t="s">
        <v>432</v>
      </c>
      <c r="F88" s="339">
        <v>42523</v>
      </c>
    </row>
    <row r="89" spans="1:6" ht="19.5" x14ac:dyDescent="0.4">
      <c r="A89" s="41" t="s">
        <v>347</v>
      </c>
      <c r="B89" s="280">
        <v>2</v>
      </c>
      <c r="C89" s="226"/>
      <c r="D89" s="232"/>
      <c r="E89" s="219"/>
      <c r="F89" s="339"/>
    </row>
    <row r="90" spans="1:6" ht="34.5" x14ac:dyDescent="0.4">
      <c r="A90" s="51" t="s">
        <v>348</v>
      </c>
      <c r="B90" s="280">
        <v>2</v>
      </c>
      <c r="C90" s="226"/>
      <c r="D90" s="232"/>
      <c r="E90" s="219"/>
      <c r="F90" s="339"/>
    </row>
    <row r="91" spans="1:6" ht="19.5" x14ac:dyDescent="0.4">
      <c r="A91" s="48" t="s">
        <v>286</v>
      </c>
      <c r="B91" s="280">
        <v>2</v>
      </c>
      <c r="C91" s="226"/>
      <c r="D91" s="261"/>
      <c r="E91" s="219"/>
      <c r="F91" s="339"/>
    </row>
    <row r="92" spans="1:6" ht="36" x14ac:dyDescent="0.35">
      <c r="A92" s="88" t="s">
        <v>261</v>
      </c>
      <c r="B92" s="280">
        <v>2</v>
      </c>
      <c r="C92" s="246" t="str">
        <f>IF(B92=0, -5, "0")</f>
        <v>0</v>
      </c>
      <c r="D92" s="36"/>
      <c r="E92" s="219"/>
      <c r="F92" s="339"/>
    </row>
    <row r="93" spans="1:6" ht="18" x14ac:dyDescent="0.35">
      <c r="A93" s="75" t="s">
        <v>266</v>
      </c>
      <c r="B93" s="280">
        <v>2</v>
      </c>
      <c r="C93" s="236" t="str">
        <f>IF(B93=0, -5, "0")</f>
        <v>0</v>
      </c>
      <c r="D93" s="220"/>
      <c r="E93" s="219"/>
      <c r="F93" s="339"/>
    </row>
    <row r="94" spans="1:6" x14ac:dyDescent="0.3">
      <c r="A94" s="48" t="s">
        <v>182</v>
      </c>
      <c r="B94" s="280">
        <v>2</v>
      </c>
      <c r="C94" s="219"/>
      <c r="D94" s="220"/>
      <c r="E94" s="219"/>
      <c r="F94" s="339"/>
    </row>
    <row r="95" spans="1:6" x14ac:dyDescent="0.3">
      <c r="A95" s="53" t="s">
        <v>329</v>
      </c>
      <c r="B95" s="280">
        <v>2</v>
      </c>
      <c r="C95" s="219"/>
      <c r="D95" s="220"/>
      <c r="E95" s="219"/>
      <c r="F95" s="339"/>
    </row>
    <row r="96" spans="1:6" x14ac:dyDescent="0.3">
      <c r="A96" s="53" t="s">
        <v>330</v>
      </c>
      <c r="B96" s="280">
        <v>2</v>
      </c>
      <c r="C96" s="219"/>
      <c r="D96" s="233"/>
      <c r="E96" s="219"/>
      <c r="F96" s="339"/>
    </row>
    <row r="97" spans="1:6" x14ac:dyDescent="0.3">
      <c r="A97" s="41" t="s">
        <v>147</v>
      </c>
      <c r="B97" s="280">
        <v>2</v>
      </c>
      <c r="C97" s="219"/>
      <c r="D97" s="220"/>
      <c r="E97" s="219"/>
      <c r="F97" s="339"/>
    </row>
    <row r="98" spans="1:6" ht="36" x14ac:dyDescent="0.35">
      <c r="A98" s="88" t="s">
        <v>216</v>
      </c>
      <c r="B98" s="280">
        <v>2</v>
      </c>
      <c r="C98" s="246" t="str">
        <f>IF(B98=0, -5, "0")</f>
        <v>0</v>
      </c>
      <c r="D98" s="233"/>
      <c r="E98" s="219"/>
      <c r="F98" s="339"/>
    </row>
    <row r="99" spans="1:6" ht="18" x14ac:dyDescent="0.35">
      <c r="A99" s="87" t="s">
        <v>344</v>
      </c>
      <c r="B99" s="280">
        <v>2</v>
      </c>
      <c r="C99" s="246" t="str">
        <f>IF(B99=0, -5, "0")</f>
        <v>0</v>
      </c>
      <c r="D99" s="220"/>
      <c r="E99" s="219"/>
      <c r="F99" s="339"/>
    </row>
    <row r="100" spans="1:6" x14ac:dyDescent="0.3">
      <c r="A100" s="93" t="s">
        <v>263</v>
      </c>
      <c r="B100" s="280">
        <v>2</v>
      </c>
      <c r="C100" s="219"/>
      <c r="D100" s="220"/>
      <c r="E100" s="219"/>
      <c r="F100" s="339"/>
    </row>
    <row r="101" spans="1:6" x14ac:dyDescent="0.3">
      <c r="A101" s="310" t="s">
        <v>38</v>
      </c>
      <c r="B101" s="311"/>
      <c r="C101" s="312"/>
      <c r="D101" s="124">
        <f>SUM(B87:C100)</f>
        <v>26</v>
      </c>
    </row>
    <row r="102" spans="1:6" x14ac:dyDescent="0.3">
      <c r="A102" s="310" t="s">
        <v>342</v>
      </c>
      <c r="B102" s="311"/>
      <c r="C102" s="312"/>
      <c r="D102" s="64">
        <f>D101/(COUNT(B87:C100)*2)</f>
        <v>0.9285714285714286</v>
      </c>
    </row>
    <row r="103" spans="1:6" s="50" customFormat="1" x14ac:dyDescent="0.3">
      <c r="A103" s="54"/>
      <c r="B103" s="276"/>
      <c r="C103" s="55"/>
      <c r="D103" s="56"/>
      <c r="F103" s="340"/>
    </row>
    <row r="104" spans="1:6" s="50" customFormat="1" x14ac:dyDescent="0.3">
      <c r="A104" s="89"/>
      <c r="B104" s="277"/>
      <c r="C104" s="90"/>
      <c r="D104" s="91"/>
      <c r="F104" s="340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78">
        <v>2</v>
      </c>
      <c r="C106" s="226"/>
      <c r="D106" s="232"/>
      <c r="E106" s="219"/>
      <c r="F106" s="339"/>
    </row>
    <row r="107" spans="1:6" s="50" customFormat="1" ht="19.5" x14ac:dyDescent="0.4">
      <c r="A107" s="41" t="s">
        <v>207</v>
      </c>
      <c r="B107" s="279">
        <v>2</v>
      </c>
      <c r="C107" s="226"/>
      <c r="D107" s="232"/>
      <c r="E107" s="219"/>
      <c r="F107" s="339"/>
    </row>
    <row r="108" spans="1:6" s="50" customFormat="1" ht="19.5" x14ac:dyDescent="0.4">
      <c r="A108" s="41" t="s">
        <v>337</v>
      </c>
      <c r="B108" s="279">
        <v>2</v>
      </c>
      <c r="C108" s="226"/>
      <c r="D108" s="232"/>
      <c r="E108" s="219"/>
      <c r="F108" s="339"/>
    </row>
    <row r="109" spans="1:6" s="50" customFormat="1" ht="19.5" x14ac:dyDescent="0.4">
      <c r="A109" s="121" t="s">
        <v>338</v>
      </c>
      <c r="B109" s="279">
        <v>2</v>
      </c>
      <c r="C109" s="226"/>
      <c r="D109" s="232"/>
      <c r="E109" s="219"/>
      <c r="F109" s="339"/>
    </row>
    <row r="110" spans="1:6" s="50" customFormat="1" ht="34.5" x14ac:dyDescent="0.4">
      <c r="A110" s="49" t="s">
        <v>286</v>
      </c>
      <c r="B110" s="279">
        <v>2</v>
      </c>
      <c r="C110" s="226"/>
      <c r="D110" s="232"/>
      <c r="E110" s="219"/>
      <c r="F110" s="339"/>
    </row>
    <row r="111" spans="1:6" s="50" customFormat="1" ht="36" x14ac:dyDescent="0.35">
      <c r="A111" s="88" t="s">
        <v>261</v>
      </c>
      <c r="B111" s="278">
        <v>2</v>
      </c>
      <c r="C111" s="246" t="str">
        <f>IF(B111=0, -5, "0")</f>
        <v>0</v>
      </c>
      <c r="D111" s="237"/>
      <c r="E111" s="219"/>
      <c r="F111" s="339"/>
    </row>
    <row r="112" spans="1:6" s="50" customFormat="1" x14ac:dyDescent="0.3">
      <c r="A112" s="49" t="s">
        <v>182</v>
      </c>
      <c r="B112" s="279">
        <v>2</v>
      </c>
      <c r="C112" s="219"/>
      <c r="D112" s="253"/>
      <c r="E112" s="219"/>
      <c r="F112" s="339"/>
    </row>
    <row r="113" spans="1:6" s="50" customFormat="1" x14ac:dyDescent="0.3">
      <c r="A113" s="121" t="s">
        <v>329</v>
      </c>
      <c r="B113" s="279">
        <v>2</v>
      </c>
      <c r="C113" s="219"/>
      <c r="D113" s="220"/>
      <c r="E113" s="219"/>
      <c r="F113" s="339"/>
    </row>
    <row r="114" spans="1:6" s="50" customFormat="1" ht="36" x14ac:dyDescent="0.35">
      <c r="A114" s="88" t="s">
        <v>361</v>
      </c>
      <c r="B114" s="279">
        <v>2</v>
      </c>
      <c r="C114" s="246" t="str">
        <f>IF(B114=0, -5, "0")</f>
        <v>0</v>
      </c>
      <c r="D114" s="220"/>
      <c r="E114" s="219"/>
      <c r="F114" s="339"/>
    </row>
    <row r="115" spans="1:6" s="50" customFormat="1" ht="18" x14ac:dyDescent="0.35">
      <c r="A115" s="88" t="s">
        <v>366</v>
      </c>
      <c r="B115" s="279">
        <v>2</v>
      </c>
      <c r="C115" s="246" t="str">
        <f>IF(B115=0, -5, "0")</f>
        <v>0</v>
      </c>
      <c r="D115" s="220"/>
      <c r="E115" s="219"/>
      <c r="F115" s="341"/>
    </row>
    <row r="116" spans="1:6" s="50" customFormat="1" x14ac:dyDescent="0.3">
      <c r="A116" s="93" t="s">
        <v>263</v>
      </c>
      <c r="B116" s="280">
        <v>2</v>
      </c>
      <c r="C116" s="219"/>
      <c r="D116" s="232"/>
      <c r="E116" s="219"/>
      <c r="F116" s="339"/>
    </row>
    <row r="117" spans="1:6" s="50" customFormat="1" x14ac:dyDescent="0.3">
      <c r="A117" s="310" t="s">
        <v>38</v>
      </c>
      <c r="B117" s="311"/>
      <c r="C117" s="312"/>
      <c r="D117" s="124">
        <f>SUM(B106:C116)</f>
        <v>22</v>
      </c>
      <c r="E117" s="37"/>
      <c r="F117" s="338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1</v>
      </c>
      <c r="E118" s="37"/>
      <c r="F118" s="338"/>
    </row>
    <row r="119" spans="1:6" s="50" customFormat="1" x14ac:dyDescent="0.3">
      <c r="A119" s="54"/>
      <c r="B119" s="276"/>
      <c r="C119" s="55"/>
      <c r="D119" s="56"/>
      <c r="F119" s="340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75" t="s">
        <v>34</v>
      </c>
      <c r="C121" s="219"/>
      <c r="D121" s="238"/>
      <c r="E121" s="238"/>
      <c r="F121" s="339"/>
    </row>
    <row r="122" spans="1:6" x14ac:dyDescent="0.3">
      <c r="A122" s="86" t="s">
        <v>319</v>
      </c>
      <c r="B122" s="275" t="s">
        <v>34</v>
      </c>
      <c r="C122" s="219"/>
      <c r="D122" s="220"/>
      <c r="E122" s="220"/>
      <c r="F122" s="339"/>
    </row>
    <row r="123" spans="1:6" ht="19.5" x14ac:dyDescent="0.4">
      <c r="A123" s="41" t="s">
        <v>340</v>
      </c>
      <c r="B123" s="275" t="s">
        <v>34</v>
      </c>
      <c r="C123" s="226"/>
      <c r="D123" s="220"/>
      <c r="E123" s="220"/>
      <c r="F123" s="339"/>
    </row>
    <row r="124" spans="1:6" ht="19.5" x14ac:dyDescent="0.4">
      <c r="A124" s="48" t="s">
        <v>285</v>
      </c>
      <c r="B124" s="275" t="s">
        <v>34</v>
      </c>
      <c r="C124" s="226"/>
      <c r="D124" s="220"/>
      <c r="E124" s="220"/>
      <c r="F124" s="339"/>
    </row>
    <row r="125" spans="1:6" ht="19.5" x14ac:dyDescent="0.4">
      <c r="A125" s="41" t="s">
        <v>339</v>
      </c>
      <c r="B125" s="275" t="s">
        <v>34</v>
      </c>
      <c r="C125" s="226"/>
      <c r="D125" s="232"/>
      <c r="E125" s="227"/>
      <c r="F125" s="339"/>
    </row>
    <row r="126" spans="1:6" ht="36" x14ac:dyDescent="0.35">
      <c r="A126" s="82" t="s">
        <v>239</v>
      </c>
      <c r="B126" s="275" t="s">
        <v>34</v>
      </c>
      <c r="C126" s="247" t="str">
        <f>IF(B126=0, -5, "0")</f>
        <v>0</v>
      </c>
      <c r="D126" s="232"/>
      <c r="E126" s="227"/>
      <c r="F126" s="339"/>
    </row>
    <row r="127" spans="1:6" ht="18" x14ac:dyDescent="0.35">
      <c r="A127" s="75" t="s">
        <v>267</v>
      </c>
      <c r="B127" s="275" t="s">
        <v>34</v>
      </c>
      <c r="C127" s="247" t="str">
        <f>IF(B127=0, -5, "0")</f>
        <v>0</v>
      </c>
      <c r="D127" s="220"/>
      <c r="E127" s="220"/>
      <c r="F127" s="339"/>
    </row>
    <row r="128" spans="1:6" x14ac:dyDescent="0.3">
      <c r="A128" s="48" t="s">
        <v>183</v>
      </c>
      <c r="B128" s="275" t="s">
        <v>34</v>
      </c>
      <c r="C128" s="239"/>
      <c r="D128" s="220"/>
      <c r="E128" s="220"/>
      <c r="F128" s="339"/>
    </row>
    <row r="129" spans="1:6" ht="36" x14ac:dyDescent="0.35">
      <c r="A129" s="82" t="s">
        <v>217</v>
      </c>
      <c r="B129" s="275" t="s">
        <v>34</v>
      </c>
      <c r="C129" s="247" t="str">
        <f>IF(B129=0, -5, "0")</f>
        <v>0</v>
      </c>
      <c r="D129" s="220"/>
      <c r="E129" s="220"/>
      <c r="F129" s="339"/>
    </row>
    <row r="130" spans="1:6" x14ac:dyDescent="0.3">
      <c r="A130" s="51" t="s">
        <v>323</v>
      </c>
      <c r="B130" s="275" t="s">
        <v>34</v>
      </c>
      <c r="C130" s="239"/>
      <c r="D130" s="220"/>
      <c r="E130" s="220"/>
      <c r="F130" s="339"/>
    </row>
    <row r="131" spans="1:6" ht="18" x14ac:dyDescent="0.35">
      <c r="A131" s="87" t="s">
        <v>366</v>
      </c>
      <c r="B131" s="275" t="s">
        <v>34</v>
      </c>
      <c r="C131" s="247" t="str">
        <f>IF(B131=0, -5, "0")</f>
        <v>0</v>
      </c>
      <c r="D131" s="232"/>
      <c r="E131" s="227"/>
      <c r="F131" s="341"/>
    </row>
    <row r="132" spans="1:6" x14ac:dyDescent="0.3">
      <c r="A132" s="310" t="s">
        <v>38</v>
      </c>
      <c r="B132" s="311"/>
      <c r="C132" s="312"/>
      <c r="D132" s="124">
        <f>SUM(B121:C131)</f>
        <v>0</v>
      </c>
    </row>
    <row r="133" spans="1:6" x14ac:dyDescent="0.3">
      <c r="A133" s="310" t="s">
        <v>342</v>
      </c>
      <c r="B133" s="311"/>
      <c r="C133" s="312"/>
      <c r="D133" s="62" t="e">
        <f>D132/(COUNT(B121:C131)*2)</f>
        <v>#DIV/0!</v>
      </c>
    </row>
    <row r="134" spans="1:6" s="50" customFormat="1" x14ac:dyDescent="0.3">
      <c r="A134" s="54"/>
      <c r="B134" s="276"/>
      <c r="C134" s="55"/>
      <c r="D134" s="61"/>
      <c r="F134" s="340"/>
    </row>
    <row r="135" spans="1:6" ht="24.75" customHeight="1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80" t="s">
        <v>34</v>
      </c>
      <c r="C136" s="226"/>
      <c r="D136" s="228"/>
      <c r="E136" s="219"/>
      <c r="F136" s="339"/>
    </row>
    <row r="137" spans="1:6" ht="18" x14ac:dyDescent="0.35">
      <c r="A137" s="75" t="s">
        <v>140</v>
      </c>
      <c r="B137" s="280" t="s">
        <v>34</v>
      </c>
      <c r="C137" s="248" t="str">
        <f>IF(B137=0, -5, "0")</f>
        <v>0</v>
      </c>
      <c r="D137" s="240"/>
      <c r="E137" s="219"/>
      <c r="F137" s="339"/>
    </row>
    <row r="138" spans="1:6" x14ac:dyDescent="0.3">
      <c r="A138" s="49" t="s">
        <v>324</v>
      </c>
      <c r="B138" s="280" t="s">
        <v>34</v>
      </c>
      <c r="C138" s="220"/>
      <c r="D138" s="240"/>
      <c r="E138" s="219"/>
      <c r="F138" s="339"/>
    </row>
    <row r="139" spans="1:6" x14ac:dyDescent="0.3">
      <c r="A139" s="94" t="s">
        <v>325</v>
      </c>
      <c r="B139" s="280" t="s">
        <v>34</v>
      </c>
      <c r="C139" s="220"/>
      <c r="D139" s="241"/>
      <c r="E139" s="219"/>
      <c r="F139" s="339"/>
    </row>
    <row r="140" spans="1:6" s="50" customFormat="1" x14ac:dyDescent="0.3">
      <c r="A140" s="49" t="s">
        <v>350</v>
      </c>
      <c r="B140" s="280" t="s">
        <v>34</v>
      </c>
      <c r="C140" s="242"/>
      <c r="D140" s="231"/>
      <c r="E140" s="231"/>
      <c r="F140" s="341"/>
    </row>
    <row r="141" spans="1:6" x14ac:dyDescent="0.3">
      <c r="A141" s="51" t="s">
        <v>331</v>
      </c>
      <c r="B141" s="280" t="s">
        <v>34</v>
      </c>
      <c r="C141" s="220"/>
      <c r="D141" s="223"/>
      <c r="E141" s="219"/>
      <c r="F141" s="339"/>
    </row>
    <row r="142" spans="1:6" x14ac:dyDescent="0.3">
      <c r="A142" s="51" t="s">
        <v>351</v>
      </c>
      <c r="B142" s="280" t="s">
        <v>34</v>
      </c>
      <c r="C142" s="220"/>
      <c r="D142" s="223"/>
      <c r="E142" s="219"/>
      <c r="F142" s="339"/>
    </row>
    <row r="143" spans="1:6" ht="18" x14ac:dyDescent="0.35">
      <c r="A143" s="75" t="s">
        <v>268</v>
      </c>
      <c r="B143" s="280" t="s">
        <v>34</v>
      </c>
      <c r="C143" s="248" t="str">
        <f>IF(B143=0, -5, "0")</f>
        <v>0</v>
      </c>
      <c r="D143" s="224"/>
      <c r="E143" s="219"/>
      <c r="F143" s="339"/>
    </row>
    <row r="144" spans="1:6" ht="18" x14ac:dyDescent="0.35">
      <c r="A144" s="75" t="s">
        <v>218</v>
      </c>
      <c r="B144" s="280" t="s">
        <v>34</v>
      </c>
      <c r="C144" s="248" t="str">
        <f>IF(B144=0, -5, "0")</f>
        <v>0</v>
      </c>
      <c r="D144" s="224"/>
      <c r="E144" s="219"/>
      <c r="F144" s="339"/>
    </row>
    <row r="145" spans="1:6" x14ac:dyDescent="0.3">
      <c r="A145" s="51" t="s">
        <v>104</v>
      </c>
      <c r="B145" s="280" t="s">
        <v>34</v>
      </c>
      <c r="C145" s="220"/>
      <c r="D145" s="223"/>
      <c r="E145" s="219"/>
      <c r="F145" s="339"/>
    </row>
    <row r="146" spans="1:6" x14ac:dyDescent="0.3">
      <c r="A146" s="92" t="s">
        <v>240</v>
      </c>
      <c r="B146" s="280" t="s">
        <v>34</v>
      </c>
      <c r="C146" s="220"/>
      <c r="D146" s="223"/>
      <c r="E146" s="219"/>
      <c r="F146" s="339"/>
    </row>
    <row r="147" spans="1:6" x14ac:dyDescent="0.3">
      <c r="A147" s="41" t="s">
        <v>352</v>
      </c>
      <c r="B147" s="280" t="s">
        <v>34</v>
      </c>
      <c r="C147" s="220"/>
      <c r="D147" s="241"/>
      <c r="E147" s="219"/>
      <c r="F147" s="339"/>
    </row>
    <row r="148" spans="1:6" x14ac:dyDescent="0.3">
      <c r="A148" s="310" t="s">
        <v>38</v>
      </c>
      <c r="B148" s="311"/>
      <c r="C148" s="312"/>
      <c r="D148" s="124">
        <f>SUM(B136:C147)</f>
        <v>0</v>
      </c>
    </row>
    <row r="149" spans="1:6" x14ac:dyDescent="0.3">
      <c r="A149" s="310" t="s">
        <v>342</v>
      </c>
      <c r="B149" s="311"/>
      <c r="C149" s="312"/>
      <c r="D149" s="64" t="e">
        <f>D148/(COUNT(B136:C147)*2)</f>
        <v>#DIV/0!</v>
      </c>
    </row>
    <row r="150" spans="1:6" s="50" customFormat="1" x14ac:dyDescent="0.3">
      <c r="A150" s="54"/>
      <c r="B150" s="276"/>
      <c r="C150" s="55"/>
      <c r="D150" s="56"/>
      <c r="F150" s="340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75">
        <v>2</v>
      </c>
      <c r="C152" s="219"/>
      <c r="D152" s="220"/>
      <c r="E152" s="219"/>
      <c r="F152" s="339"/>
    </row>
    <row r="153" spans="1:6" x14ac:dyDescent="0.3">
      <c r="A153" s="41" t="s">
        <v>162</v>
      </c>
      <c r="B153" s="275">
        <v>2</v>
      </c>
      <c r="C153" s="219"/>
      <c r="D153" s="220"/>
      <c r="E153" s="219"/>
      <c r="F153" s="339"/>
    </row>
    <row r="154" spans="1:6" ht="18" x14ac:dyDescent="0.35">
      <c r="A154" s="75" t="s">
        <v>353</v>
      </c>
      <c r="B154" s="275">
        <v>2</v>
      </c>
      <c r="C154" s="246" t="str">
        <f>IF(B154=0, -5, "0")</f>
        <v>0</v>
      </c>
      <c r="D154" s="220"/>
      <c r="E154" s="219"/>
      <c r="F154" s="339"/>
    </row>
    <row r="155" spans="1:6" ht="18" x14ac:dyDescent="0.35">
      <c r="A155" s="75" t="s">
        <v>354</v>
      </c>
      <c r="B155" s="275">
        <v>2</v>
      </c>
      <c r="C155" s="246" t="str">
        <f>IF(B155=0, -5, "0")</f>
        <v>0</v>
      </c>
      <c r="D155" s="220"/>
      <c r="E155" s="219"/>
      <c r="F155" s="339"/>
    </row>
    <row r="156" spans="1:6" ht="18" x14ac:dyDescent="0.35">
      <c r="A156" s="75" t="s">
        <v>355</v>
      </c>
      <c r="B156" s="275">
        <v>2</v>
      </c>
      <c r="C156" s="246" t="str">
        <f>IF(B156=0, -5, "0")</f>
        <v>0</v>
      </c>
      <c r="D156" s="220"/>
      <c r="E156" s="219"/>
      <c r="F156" s="339"/>
    </row>
    <row r="157" spans="1:6" ht="33" x14ac:dyDescent="0.3">
      <c r="A157" s="195" t="s">
        <v>219</v>
      </c>
      <c r="B157" s="275">
        <v>2</v>
      </c>
      <c r="C157" s="219"/>
      <c r="D157" s="243"/>
      <c r="E157" s="219"/>
      <c r="F157" s="339"/>
    </row>
    <row r="158" spans="1:6" x14ac:dyDescent="0.3">
      <c r="A158" s="194" t="s">
        <v>376</v>
      </c>
      <c r="B158" s="275">
        <v>2</v>
      </c>
      <c r="C158" s="219"/>
      <c r="D158" s="244"/>
      <c r="E158" s="219"/>
      <c r="F158" s="339"/>
    </row>
    <row r="159" spans="1:6" x14ac:dyDescent="0.3">
      <c r="A159" s="194" t="s">
        <v>181</v>
      </c>
      <c r="B159" s="275">
        <v>2</v>
      </c>
      <c r="C159" s="219"/>
      <c r="D159" s="244"/>
      <c r="E159" s="219"/>
      <c r="F159" s="339"/>
    </row>
    <row r="160" spans="1:6" x14ac:dyDescent="0.3">
      <c r="A160" s="310" t="s">
        <v>38</v>
      </c>
      <c r="B160" s="317"/>
      <c r="C160" s="318"/>
      <c r="D160" s="186">
        <f>SUM(B152:C159)</f>
        <v>16</v>
      </c>
    </row>
    <row r="161" spans="1:6" x14ac:dyDescent="0.3">
      <c r="A161" s="310" t="s">
        <v>342</v>
      </c>
      <c r="B161" s="311"/>
      <c r="C161" s="312"/>
      <c r="D161" s="64">
        <f>D160/(COUNT(B152:C159)*2)</f>
        <v>1</v>
      </c>
    </row>
    <row r="162" spans="1:6" s="50" customFormat="1" ht="28.15" customHeight="1" x14ac:dyDescent="0.3">
      <c r="A162" s="54"/>
      <c r="B162" s="276"/>
      <c r="C162" s="57"/>
      <c r="D162" s="58"/>
      <c r="F162" s="340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61.5" x14ac:dyDescent="0.35">
      <c r="A164" s="177" t="s">
        <v>333</v>
      </c>
      <c r="B164" s="275" t="s">
        <v>34</v>
      </c>
      <c r="C164" s="246" t="str">
        <f>IF(B164=0, -5, "0")</f>
        <v>0</v>
      </c>
      <c r="D164" s="230" t="s">
        <v>433</v>
      </c>
      <c r="E164" s="230" t="s">
        <v>434</v>
      </c>
      <c r="F164" s="339">
        <v>42453</v>
      </c>
    </row>
    <row r="165" spans="1:6" x14ac:dyDescent="0.3">
      <c r="A165" s="41" t="s">
        <v>334</v>
      </c>
      <c r="B165" s="275">
        <v>2</v>
      </c>
      <c r="C165" s="219"/>
      <c r="D165" s="220"/>
      <c r="E165" s="219"/>
      <c r="F165" s="339"/>
    </row>
    <row r="166" spans="1:6" x14ac:dyDescent="0.3">
      <c r="A166" s="86" t="s">
        <v>241</v>
      </c>
      <c r="B166" s="275">
        <v>2</v>
      </c>
      <c r="C166" s="219"/>
      <c r="D166" s="220"/>
      <c r="E166" s="219"/>
      <c r="F166" s="339"/>
    </row>
    <row r="167" spans="1:6" ht="19.5" customHeight="1" x14ac:dyDescent="0.3">
      <c r="A167" s="41" t="s">
        <v>95</v>
      </c>
      <c r="B167" s="275">
        <v>2</v>
      </c>
      <c r="C167" s="219"/>
      <c r="D167" s="219"/>
      <c r="E167" s="220"/>
      <c r="F167" s="339"/>
    </row>
    <row r="168" spans="1:6" ht="17.25" customHeight="1" x14ac:dyDescent="0.3">
      <c r="A168" s="310" t="s">
        <v>38</v>
      </c>
      <c r="B168" s="311"/>
      <c r="C168" s="312"/>
      <c r="D168" s="124">
        <f>SUM(B164:C167)</f>
        <v>6</v>
      </c>
    </row>
    <row r="169" spans="1:6" x14ac:dyDescent="0.3">
      <c r="A169" s="310" t="s">
        <v>342</v>
      </c>
      <c r="B169" s="311"/>
      <c r="C169" s="312"/>
      <c r="D169" s="64">
        <f>D168/(COUNT(B164:C167)*2)</f>
        <v>1</v>
      </c>
    </row>
    <row r="170" spans="1:6" s="50" customFormat="1" x14ac:dyDescent="0.3">
      <c r="A170" s="54"/>
      <c r="B170" s="276"/>
      <c r="C170" s="55"/>
      <c r="D170" s="56"/>
      <c r="F170" s="340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75">
        <v>2</v>
      </c>
      <c r="C172" s="219"/>
      <c r="D172" s="245"/>
      <c r="E172" s="219"/>
      <c r="F172" s="339"/>
    </row>
    <row r="173" spans="1:6" ht="75.75" x14ac:dyDescent="0.3">
      <c r="A173" s="41" t="s">
        <v>96</v>
      </c>
      <c r="B173" s="275">
        <v>0</v>
      </c>
      <c r="C173" s="219"/>
      <c r="D173" s="245" t="s">
        <v>435</v>
      </c>
      <c r="E173" s="245" t="s">
        <v>436</v>
      </c>
      <c r="F173" s="339">
        <v>42523</v>
      </c>
    </row>
    <row r="174" spans="1:6" x14ac:dyDescent="0.3">
      <c r="A174" s="86" t="s">
        <v>220</v>
      </c>
      <c r="B174" s="275">
        <v>2</v>
      </c>
      <c r="C174" s="219"/>
      <c r="D174" s="220"/>
      <c r="E174" s="219"/>
      <c r="F174" s="339"/>
    </row>
    <row r="175" spans="1:6" ht="48.75" customHeight="1" x14ac:dyDescent="0.3">
      <c r="A175" s="41" t="s">
        <v>163</v>
      </c>
      <c r="B175" s="275">
        <v>2</v>
      </c>
      <c r="C175" s="219"/>
      <c r="D175" s="220"/>
      <c r="E175" s="220"/>
      <c r="F175" s="339"/>
    </row>
    <row r="176" spans="1:6" x14ac:dyDescent="0.3">
      <c r="A176" s="310" t="s">
        <v>38</v>
      </c>
      <c r="B176" s="311"/>
      <c r="C176" s="312"/>
      <c r="D176" s="124">
        <f>SUM(B172:C175)</f>
        <v>6</v>
      </c>
    </row>
    <row r="177" spans="1:6" x14ac:dyDescent="0.3">
      <c r="A177" s="310" t="s">
        <v>342</v>
      </c>
      <c r="B177" s="311"/>
      <c r="C177" s="312"/>
      <c r="D177" s="64">
        <f>D176/(COUNT(B172:C175)*2)</f>
        <v>0.75</v>
      </c>
    </row>
    <row r="178" spans="1:6" s="50" customFormat="1" x14ac:dyDescent="0.3">
      <c r="A178" s="54"/>
      <c r="B178" s="276"/>
      <c r="C178" s="55"/>
      <c r="D178" s="56"/>
      <c r="F178" s="340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ht="30.75" x14ac:dyDescent="0.3">
      <c r="A180" s="86" t="s">
        <v>364</v>
      </c>
      <c r="B180" s="275">
        <v>0</v>
      </c>
      <c r="C180" s="219"/>
      <c r="D180" s="283" t="s">
        <v>437</v>
      </c>
      <c r="E180" s="342" t="s">
        <v>438</v>
      </c>
      <c r="F180" s="339">
        <v>42523</v>
      </c>
    </row>
    <row r="181" spans="1:6" x14ac:dyDescent="0.3">
      <c r="A181" s="94" t="s">
        <v>247</v>
      </c>
      <c r="B181" s="275">
        <v>2</v>
      </c>
      <c r="C181" s="219"/>
      <c r="D181" s="220"/>
      <c r="E181" s="166"/>
      <c r="F181" s="339"/>
    </row>
    <row r="182" spans="1:6" x14ac:dyDescent="0.3">
      <c r="A182" s="41" t="s">
        <v>97</v>
      </c>
      <c r="B182" s="275">
        <v>2</v>
      </c>
      <c r="C182" s="219"/>
      <c r="D182" s="220"/>
      <c r="E182" s="219"/>
      <c r="F182" s="339"/>
    </row>
    <row r="183" spans="1:6" x14ac:dyDescent="0.3">
      <c r="A183" s="48" t="s">
        <v>269</v>
      </c>
      <c r="B183" s="275">
        <v>2</v>
      </c>
      <c r="C183" s="219"/>
      <c r="D183" s="220"/>
      <c r="E183" s="219"/>
      <c r="F183" s="339"/>
    </row>
    <row r="184" spans="1:6" x14ac:dyDescent="0.3">
      <c r="A184" s="41" t="s">
        <v>356</v>
      </c>
      <c r="B184" s="275">
        <v>2</v>
      </c>
      <c r="C184" s="219"/>
      <c r="D184" s="220"/>
      <c r="E184" s="219"/>
      <c r="F184" s="339"/>
    </row>
    <row r="185" spans="1:6" x14ac:dyDescent="0.3">
      <c r="A185" s="310" t="s">
        <v>38</v>
      </c>
      <c r="B185" s="311"/>
      <c r="C185" s="312"/>
      <c r="D185" s="124">
        <f>SUM(B180:C184)</f>
        <v>8</v>
      </c>
    </row>
    <row r="186" spans="1:6" x14ac:dyDescent="0.3">
      <c r="A186" s="310" t="s">
        <v>342</v>
      </c>
      <c r="B186" s="311"/>
      <c r="C186" s="312"/>
      <c r="D186" s="64">
        <f>D185/(COUNT(B180:C184)*2)</f>
        <v>0.8</v>
      </c>
    </row>
    <row r="187" spans="1:6" s="50" customFormat="1" x14ac:dyDescent="0.3">
      <c r="A187" s="54"/>
      <c r="B187" s="276"/>
      <c r="C187" s="55"/>
      <c r="D187" s="56"/>
      <c r="F187" s="340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75">
        <v>2</v>
      </c>
      <c r="C189" s="219"/>
      <c r="D189" s="219"/>
      <c r="E189" s="219"/>
      <c r="F189" s="339"/>
    </row>
    <row r="190" spans="1:6" ht="18" x14ac:dyDescent="0.35">
      <c r="A190" s="177" t="s">
        <v>365</v>
      </c>
      <c r="B190" s="275">
        <v>2</v>
      </c>
      <c r="C190" s="246" t="str">
        <f>IF(B190=0, -5, "0")</f>
        <v>0</v>
      </c>
      <c r="D190" s="219"/>
      <c r="E190" s="219"/>
      <c r="F190" s="341"/>
    </row>
    <row r="191" spans="1:6" x14ac:dyDescent="0.3">
      <c r="A191" s="48" t="s">
        <v>360</v>
      </c>
      <c r="B191" s="275">
        <v>2</v>
      </c>
      <c r="C191" s="219"/>
      <c r="D191" s="219"/>
      <c r="E191" s="219"/>
      <c r="F191" s="339"/>
    </row>
    <row r="192" spans="1:6" x14ac:dyDescent="0.3">
      <c r="A192" s="95" t="s">
        <v>212</v>
      </c>
      <c r="B192" s="275">
        <v>2</v>
      </c>
      <c r="C192" s="219"/>
      <c r="D192" s="219"/>
      <c r="E192" s="219"/>
      <c r="F192" s="339"/>
    </row>
    <row r="193" spans="1:4" x14ac:dyDescent="0.3">
      <c r="A193" s="310" t="s">
        <v>38</v>
      </c>
      <c r="B193" s="311"/>
      <c r="C193" s="312"/>
      <c r="D193" s="96">
        <f>SUM(B189:C192)</f>
        <v>8</v>
      </c>
    </row>
    <row r="194" spans="1:4" x14ac:dyDescent="0.3">
      <c r="A194" s="310" t="s">
        <v>342</v>
      </c>
      <c r="B194" s="311"/>
      <c r="C194" s="312"/>
      <c r="D194" s="64">
        <f>D193/(COUNT(B189:C192)*2)</f>
        <v>1</v>
      </c>
    </row>
    <row r="196" spans="1:4" ht="18" x14ac:dyDescent="0.35">
      <c r="A196" s="120" t="s">
        <v>284</v>
      </c>
      <c r="B196" s="281"/>
      <c r="C196" s="119"/>
      <c r="D196" s="218">
        <v>0.66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178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0.93684210526315792</v>
      </c>
    </row>
  </sheetData>
  <sheetProtection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D298" sqref="D298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2" t="s">
        <v>191</v>
      </c>
      <c r="B232" s="293"/>
      <c r="C232" s="293"/>
      <c r="D232" s="293"/>
      <c r="E232" s="293"/>
      <c r="F232" s="293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>
        <v>0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84" zoomScale="80" zoomScaleNormal="80" workbookViewId="0">
      <selection activeCell="D87" sqref="D87:F100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'A2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'A2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'A2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4" t="s">
        <v>37</v>
      </c>
      <c r="B230" s="265"/>
      <c r="C230" s="266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9" t="s">
        <v>191</v>
      </c>
      <c r="B232" s="330"/>
      <c r="C232" s="330"/>
      <c r="D232" s="330"/>
      <c r="E232" s="330"/>
      <c r="F232" s="330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'A3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'A3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'A3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7" x14ac:dyDescent="0.3">
      <c r="A33" s="310" t="s">
        <v>342</v>
      </c>
      <c r="B33" s="311"/>
      <c r="C33" s="312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7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25" t="s">
        <v>21</v>
      </c>
      <c r="B44" s="326"/>
      <c r="C44" s="326"/>
      <c r="D44" s="326"/>
      <c r="E44" s="326"/>
      <c r="F44" s="326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2" t="s">
        <v>191</v>
      </c>
      <c r="B232" s="293"/>
      <c r="C232" s="293"/>
      <c r="D232" s="293"/>
      <c r="E232" s="293"/>
      <c r="F232" s="293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4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'A4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'A4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'A4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31">
        <f>D198</f>
        <v>0</v>
      </c>
      <c r="C11" s="331"/>
      <c r="D11" s="331"/>
      <c r="E11" s="331"/>
      <c r="F11" s="331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60">
        <f>SUM(B164:C167)</f>
        <v>0</v>
      </c>
      <c r="E168" s="36"/>
      <c r="F168" s="36"/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Technique'!Print_Area</vt:lpstr>
      <vt:lpstr>'A2 Exploitation'!Print_Area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2017-04-02T09:33:58Z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