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Challenge Management\Market\CM Le Kram\06-Juin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F244" i="38"/>
  <c r="D244" i="38" s="1"/>
  <c r="B244" i="38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B129" i="36" s="1"/>
  <c r="D526" i="42" l="1"/>
  <c r="D527" i="42" s="1"/>
  <c r="B127" i="29" s="1"/>
  <c r="D63" i="43"/>
  <c r="D64" i="43" s="1"/>
  <c r="D161" i="43"/>
  <c r="D162" i="43" s="1"/>
  <c r="D728" i="36"/>
  <c r="B43" i="29" s="1"/>
  <c r="D390" i="38"/>
  <c r="D391" i="38" s="1"/>
  <c r="D63" i="39"/>
  <c r="D64" i="39" s="1"/>
  <c r="D102" i="39"/>
  <c r="D103" i="39" s="1"/>
  <c r="D118" i="39"/>
  <c r="D119" i="39" s="1"/>
  <c r="D627" i="40"/>
  <c r="D245" i="40"/>
  <c r="D588" i="42"/>
  <c r="D589" i="42" s="1"/>
  <c r="D133" i="43"/>
  <c r="D134" i="43" s="1"/>
  <c r="D149" i="43"/>
  <c r="D150" i="43" s="1"/>
  <c r="D344" i="40"/>
  <c r="D345" i="40" s="1"/>
  <c r="D526" i="40"/>
  <c r="D527" i="40" s="1"/>
  <c r="B126" i="29" s="1"/>
  <c r="D161" i="41"/>
  <c r="D162" i="41" s="1"/>
  <c r="D130" i="42"/>
  <c r="D131" i="42" s="1"/>
  <c r="B64" i="29" s="1"/>
  <c r="E244" i="42"/>
  <c r="D84" i="43"/>
  <c r="D85" i="43" s="1"/>
  <c r="D102" i="43"/>
  <c r="D103" i="43" s="1"/>
  <c r="D118" i="43"/>
  <c r="D119" i="43" s="1"/>
  <c r="D161" i="39"/>
  <c r="D162" i="39" s="1"/>
  <c r="D227" i="40"/>
  <c r="D228" i="40" s="1"/>
  <c r="D129" i="40"/>
  <c r="B129" i="40" s="1"/>
  <c r="E244" i="40"/>
  <c r="D133" i="41"/>
  <c r="D134" i="41" s="1"/>
  <c r="D149" i="41"/>
  <c r="D150" i="41" s="1"/>
  <c r="D344" i="42"/>
  <c r="D345" i="42" s="1"/>
  <c r="D566" i="42"/>
  <c r="D569" i="42" s="1"/>
  <c r="D570" i="42" s="1"/>
  <c r="B136" i="29" s="1"/>
  <c r="D669" i="42"/>
  <c r="D670" i="42" s="1"/>
  <c r="D197" i="39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70" i="40"/>
  <c r="D371" i="40" s="1"/>
  <c r="B99" i="29" s="1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370" i="38" s="1"/>
  <c r="D371" i="38" s="1"/>
  <c r="B98" i="29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368" i="38"/>
  <c r="D588" i="38"/>
  <c r="D589" i="38" s="1"/>
  <c r="D473" i="38" l="1"/>
  <c r="D475" i="38"/>
  <c r="D476" i="38" s="1"/>
  <c r="B116" i="29" s="1"/>
  <c r="D248" i="38"/>
  <c r="D249" i="38" s="1"/>
  <c r="B80" i="29" s="1"/>
  <c r="D198" i="39"/>
  <c r="D199" i="39" s="1"/>
  <c r="B11" i="43"/>
  <c r="B182" i="29"/>
  <c r="B11" i="41"/>
  <c r="B181" i="29"/>
  <c r="D606" i="38"/>
  <c r="D607" i="38" s="1"/>
  <c r="D569" i="38"/>
  <c r="D570" i="38" s="1"/>
  <c r="B134" i="29" s="1"/>
  <c r="D567" i="38"/>
  <c r="D428" i="38"/>
  <c r="D429" i="38" s="1"/>
  <c r="B107" i="29" s="1"/>
  <c r="D426" i="38"/>
  <c r="D301" i="38"/>
  <c r="D303" i="38"/>
  <c r="D304" i="38" s="1"/>
  <c r="B89" i="29" s="1"/>
  <c r="D725" i="38"/>
  <c r="D726" i="38" s="1"/>
  <c r="B171" i="29" s="1"/>
  <c r="D672" i="38"/>
  <c r="D673" i="38" s="1"/>
  <c r="B152" i="29" s="1"/>
  <c r="B129" i="38"/>
  <c r="D130" i="38" s="1"/>
  <c r="D131" i="38" s="1"/>
  <c r="B62" i="29" s="1"/>
  <c r="B185" i="38"/>
  <c r="D186" i="38" s="1"/>
  <c r="D187" i="38" s="1"/>
  <c r="B71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729" i="38"/>
  <c r="D730" i="38" s="1"/>
  <c r="B12" i="38" s="1"/>
  <c r="D729" i="42"/>
  <c r="D730" i="42" s="1"/>
  <c r="D726" i="42"/>
  <c r="B173" i="29" s="1"/>
  <c r="D726" i="40"/>
  <c r="B172" i="29" s="1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<sst xmlns="http://schemas.openxmlformats.org/spreadsheetml/2006/main" count="5700" uniqueCount="625">
  <si>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</si>
  <si>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</si>
  <si>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</si>
  <si>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</si>
  <si>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</si>
  <si>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</si>
  <si>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</si>
  <si>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</si>
  <si>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</si>
  <si>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</si>
  <si>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</si>
  <si>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</si>
  <si>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</si>
  <si>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</si>
  <si>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</si>
  <si>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</si>
  <si>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</si>
  <si>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</si>
  <si>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</si>
  <si>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</si>
  <si>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</si>
  <si>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</si>
  <si>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</si>
  <si>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</si>
  <si>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</si>
  <si>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</si>
  <si>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</si>
  <si>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</si>
  <si>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</si>
  <si>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</si>
  <si>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</si>
  <si>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</si>
  <si>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</si>
  <si>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</si>
  <si>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</si>
  <si>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</si>
  <si>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</si>
  <si>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</si>
  <si>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</si>
  <si>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</si>
  <si>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</si>
  <si>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</si>
  <si>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</si>
  <si>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</si>
  <si>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</si>
  <si>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</si>
  <si>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</si>
  <si>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</si>
  <si>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</si>
  <si>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</si>
  <si>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</si>
  <si>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</si>
  <si>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</si>
  <si>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</si>
  <si>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</si>
  <si>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</si>
  <si>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</si>
  <si>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</si>
  <si>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</si>
  <si>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</si>
  <si>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</si>
  <si>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</si>
  <si>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</si>
  <si>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</si>
  <si>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</si>
  <si>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</si>
  <si>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</si>
  <si>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</si>
  <si>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</si>
  <si>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</si>
  <si>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</si>
  <si>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</si>
  <si>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</si>
  <si>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</si>
  <si>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</si>
  <si>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</si>
  <si>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</si>
  <si>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</si>
  <si>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</si>
  <si>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</si>
  <si>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</si>
  <si>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</si>
  <si>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</si>
  <si>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</si>
  <si>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</si>
  <si>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</si>
  <si>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</si>
  <si>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</si>
  <si>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</si>
  <si>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</si>
  <si>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</si>
  <si>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</si>
  <si>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</si>
  <si>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</si>
  <si>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</si>
  <si>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</si>
  <si>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</si>
  <si>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</si>
  <si>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</si>
  <si>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</si>
  <si>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</si>
  <si>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</si>
  <si>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</si>
  <si>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</si>
  <si>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</si>
  <si>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</si>
  <si>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</si>
  <si>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</si>
  <si>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</si>
  <si>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</si>
  <si>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</si>
  <si>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</si>
  <si>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</si>
  <si>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</si>
  <si>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</si>
  <si>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</si>
  <si>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</si>
  <si>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</si>
  <si>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</si>
  <si>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</si>
  <si>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</si>
  <si>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</si>
  <si>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</si>
  <si>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</si>
  <si>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</si>
  <si>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</si>
  <si>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</si>
  <si>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</si>
  <si>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</si>
  <si>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</si>
  <si>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</si>
  <si>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</si>
  <si>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</si>
  <si>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</si>
  <si>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</si>
  <si>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</si>
  <si>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</si>
  <si>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</si>
  <si>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</si>
  <si>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</si>
  <si>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</si>
  <si>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</si>
  <si>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</si>
  <si>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</si>
  <si>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</si>
  <si>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</si>
  <si>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</si>
  <si>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</si>
  <si>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</si>
  <si>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</si>
  <si>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</si>
  <si>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</si>
  <si>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</si>
  <si>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</si>
  <si>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</si>
  <si>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</si>
  <si>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</si>
  <si>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</si>
  <si>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</si>
  <si>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</si>
  <si>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</si>
  <si>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</si>
  <si>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</si>
  <si>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</si>
  <si>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</si>
  <si>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</si>
  <si>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</si>
  <si>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</si>
  <si>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</si>
  <si>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</si>
  <si>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</si>
  <si>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</si>
  <si>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</si>
  <si>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</si>
  <si>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</si>
  <si>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</si>
  <si>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</si>
  <si>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</si>
  <si>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</si>
  <si>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</si>
  <si>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</si>
  <si>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</si>
  <si>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</si>
  <si>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</si>
  <si>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</si>
  <si>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</si>
  <si>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</si>
  <si>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</si>
  <si>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</si>
  <si>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</si>
  <si>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</si>
  <si>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</si>
  <si>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</si>
  <si>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</si>
  <si>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</si>
  <si>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</si>
  <si>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</si>
  <si>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</si>
  <si>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</si>
  <si>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</si>
  <si>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</si>
  <si>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</si>
  <si>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</si>
  <si>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</si>
  <si>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</si>
  <si>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</si>
  <si>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</si>
  <si>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</si>
  <si>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</si>
  <si>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</si>
  <si>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</si>
  <si>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</si>
  <si>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</si>
  <si>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</si>
  <si>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</si>
  <si>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</si>
  <si>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</si>
  <si>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</si>
  <si>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</si>
  <si>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</si>
  <si>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</si>
  <si>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</si>
  <si>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</si>
  <si>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</si>
  <si>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</si>
  <si>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</si>
  <si>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</si>
  <si>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</si>
  <si>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</si>
  <si>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</si>
  <si>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</si>
  <si>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</si>
  <si>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</si>
  <si>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</si>
  <si>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</si>
  <si>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</si>
  <si>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</si>
  <si>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</si>
  <si>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</si>
  <si>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</si>
  <si>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</si>
  <si>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</si>
  <si>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</si>
  <si>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</si>
  <si>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</si>
  <si>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</si>
  <si>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</si>
  <si>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</si>
  <si>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</si>
  <si>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</si>
  <si>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</si>
  <si>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</si>
  <si>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</si>
  <si>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</si>
  <si>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</si>
  <si>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</si>
  <si>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</si>
  <si>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</si>
  <si>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</si>
  <si>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</si>
  <si>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</si>
  <si>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</si>
  <si>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</si>
  <si>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</si>
  <si>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</si>
  <si>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</si>
  <si>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</si>
  <si>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</si>
  <si>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</si>
  <si>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</si>
  <si>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</si>
  <si>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</si>
  <si>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</si>
  <si>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</si>
  <si>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</si>
  <si>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</si>
  <si>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</si>
  <si>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</si>
  <si>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</si>
  <si>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</si>
  <si>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</si>
  <si>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</si>
  <si>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</si>
  <si>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</si>
  <si>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</si>
  <si>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</si>
  <si>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</si>
  <si>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</si>
  <si>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</si>
  <si>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</si>
  <si>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</si>
  <si>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</si>
  <si>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</si>
  <si>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</si>
  <si>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</si>
  <si>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</si>
  <si>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</si>
  <si>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</si>
  <si>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</si>
  <si>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</si>
  <si>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</si>
  <si>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</si>
  <si>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</si>
  <si>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</si>
  <si>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</si>
  <si>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</si>
  <si>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</si>
  <si>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</si>
  <si>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</si>
  <si>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</si>
  <si>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</si>
  <si>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</si>
  <si>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</si>
  <si>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</si>
  <si>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</si>
  <si>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</si>
  <si>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</si>
  <si>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</si>
  <si>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</si>
  <si>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</si>
  <si>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</si>
  <si>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</si>
  <si>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</si>
  <si>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</si>
  <si>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</si>
  <si>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</si>
  <si>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</si>
  <si>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</si>
  <si>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</si>
  <si>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</si>
  <si>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</si>
  <si>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</si>
  <si>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</si>
  <si>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</si>
  <si>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</si>
  <si>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</si>
  <si>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</si>
  <si>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</si>
  <si>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</si>
  <si>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</si>
  <si>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</si>
  <si>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</si>
  <si>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</si>
  <si>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</si>
  <si>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</si>
  <si>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</si>
  <si>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</si>
  <si>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</si>
  <si>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</si>
  <si>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</si>
  <si>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</si>
  <si>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</si>
  <si>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</si>
  <si>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</si>
  <si>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</si>
  <si>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</si>
  <si>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</si>
  <si>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</si>
  <si>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</si>
  <si>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</si>
  <si>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</si>
  <si>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</si>
  <si>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</si>
  <si>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</si>
  <si>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</si>
  <si>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</si>
  <si>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</si>
  <si>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</si>
  <si>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</si>
  <si>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</si>
  <si>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</si>
  <si>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</si>
  <si>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</si>
  <si>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</si>
  <si>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</si>
  <si>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</si>
  <si>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</si>
  <si>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</si>
  <si>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</si>
  <si>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</si>
  <si>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</si>
  <si>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</si>
  <si>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</si>
  <si>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</si>
  <si>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</si>
  <si>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</si>
  <si>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</si>
  <si>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</si>
  <si>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</si>
  <si>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</si>
  <si>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</si>
  <si>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</si>
  <si>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</si>
  <si>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</si>
  <si>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</si>
  <si>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</si>
  <si>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</si>
  <si>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</si>
  <si>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</si>
  <si>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</si>
  <si>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</si>
  <si>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</si>
  <si>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</si>
  <si>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</si>
  <si>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</si>
  <si>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</si>
  <si>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</si>
  <si>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</si>
  <si>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</si>
  <si>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</si>
  <si>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</si>
  <si>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</si>
  <si>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</si>
  <si>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</si>
  <si>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</si>
  <si>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</si>
  <si>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</si>
  <si>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</si>
  <si>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</si>
  <si>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</si>
  <si>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</si>
  <si>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</si>
  <si>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</si>
  <si>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</si>
  <si>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</si>
  <si>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</si>
  <si>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</si>
  <si>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</si>
  <si>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</si>
  <si>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</si>
  <si>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</si>
  <si>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</si>
  <si>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</si>
  <si>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</si>
  <si>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</si>
  <si>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</si>
  <si>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</si>
  <si>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</si>
  <si>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</si>
  <si>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</si>
  <si>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</si>
  <si>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</si>
  <si>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</si>
  <si>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</si>
  <si>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</si>
  <si>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</si>
  <si>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</si>
  <si>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</si>
  <si>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</si>
  <si>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</si>
  <si>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</si>
  <si>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</si>
  <si>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</si>
  <si>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</si>
  <si>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</si>
  <si>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</si>
  <si>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</si>
  <si>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</si>
  <si>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</si>
  <si>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</si>
  <si>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</si>
  <si>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</si>
  <si>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</si>
  <si>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</si>
  <si>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</si>
  <si>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</si>
  <si>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</si>
  <si>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</si>
  <si>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</si>
  <si>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</si>
  <si>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</si>
  <si>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</si>
  <si>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</si>
  <si>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</si>
  <si>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</si>
  <si>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</si>
  <si>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Directeur magasin et chefs rayons</t>
  </si>
  <si>
    <t>Renforcer le contrôle des DLC des produits.</t>
  </si>
  <si>
    <t>Assurer un traitement anti rouille.</t>
  </si>
  <si>
    <t>Présence de traces de rouillés au niveau des étagères de la PGC.</t>
  </si>
  <si>
    <t>Le Kram</t>
  </si>
  <si>
    <t>Dr Raja Bouhalfaya</t>
  </si>
  <si>
    <t xml:space="preserve">Accumulation de vieux matériels suite aux travaux, qui encombrent la zone de la réception.
</t>
  </si>
  <si>
    <t>L'évacuation des ces vieux matériels est à envisager.</t>
  </si>
  <si>
    <t>Vérification du thermomètre effectuée le 25/05/2019.</t>
  </si>
  <si>
    <t>Conserver une copie des documents sanitaires au niveau de la réception.</t>
  </si>
  <si>
    <t>Suite au changement du responsable de la réception, seuls les enregistrements des paramètres de contrôle de la période fin mai-juin, étaient seulement disponibles.</t>
  </si>
  <si>
    <t>Assurer et classer les enregistrements des paramètres de contrôle à la réception.</t>
  </si>
  <si>
    <t xml:space="preserve">Prévoir les produits de nettoyage indiqués dans le protocole;
Enregistrer les autocontrôles de nettoyage.
</t>
  </si>
  <si>
    <t>Absence d'identification par la date de réception des pains semi cuits du fournisseur Halima Ben Farhat.</t>
  </si>
  <si>
    <t>Procéder à l'identification des produits stockés.</t>
  </si>
  <si>
    <t>Assurer les opérations de nettoyage nécessaires à ce niveau.</t>
  </si>
  <si>
    <t>Test de traçabilité effectué sur les deux articles:
1/Opéra*2: test concluant.
2/Amandine*2: Nombre de pièces: 32, date d'ouverture du carton: le 28/03/2019. 28 pièces tracées sur 32.</t>
  </si>
  <si>
    <t xml:space="preserve">Le produit de nettoyage n’était pas relié à la station de nettoyage, avec absence de support pour ce dernier.
</t>
  </si>
  <si>
    <t>Renforcer le contrôle des étiquettes des produits exposés.
Aviser les fournisseurs sur les écarts d'étiquetage.</t>
  </si>
  <si>
    <t>1/Impression illisible/absente de la dénomination du produit sur des gâteaux exposés.
2/Certains pains libanais étaient dépourvus d'étiquettes du fournisseur.</t>
  </si>
  <si>
    <t>Respecter les dates de retraits des produits exposés.</t>
  </si>
  <si>
    <t>Le nettoyage des hottes aspirantes est requis.</t>
  </si>
  <si>
    <t>Revoir le fonctionnement de ce dispositif.</t>
  </si>
  <si>
    <t>Le thermomètre disponible le jour de l'audit ne fonctionnait pas correctement.</t>
  </si>
  <si>
    <t>Absence de l'enregistrement des opérations de décontaminations des légumes.</t>
  </si>
  <si>
    <t>Prévoir l'enregistrement de cette opération et conserver le document.</t>
  </si>
  <si>
    <t>Test de traçabilité effectué pour les articles suivants était non concluant:
1/Poulets rôtis: reçus le 03/06/2019,à la quantité de 10 pièces. Lot 19151.
Le 03/06: utilisation du lot 19150. 3 poulets tracés.
Le 04/06: un autre lot tracé: 19156, 3 poulets tracés: ce lot n'était pas retrouvé dans aucun enregistrement.
2/Pâté thon: Lot 14803, reçu le 03/06/2019; à la quantité de 30 pièces.
Or les lots tracés le 03 et le 04/06 correspondaient aux lots 14807, encore non retrouvés.</t>
  </si>
  <si>
    <t>Assurer l'enregistrement de la traçabilité de tous les produits, et s'assurer des numéros de lots des articles.</t>
  </si>
  <si>
    <t>Accorder une attention particulière au suivi des durées d'exposition des produits.</t>
  </si>
  <si>
    <t>Article Edam Boy:
Présence de 3 boules au niveau du meuble froid, avec les DLC respectives:
1/Le 29/10/2019
2/Le 05/08/2019
3/Le 06/08/2019.
La boule entamée, retrouvée au niveau de la traçabilité portait une DLC de 07/11/2019.
Le FEFO n'était pas respecté à ce niveau.</t>
  </si>
  <si>
    <t>Les produits doivent être exposés et entamés selon le principe du FEFO.</t>
  </si>
  <si>
    <t>Assurer l'enregistrement de tous les produits entamés dans les fiches de traçabilité.</t>
  </si>
  <si>
    <t>Prévoir un thermomètre distinct pour chaque rayon.</t>
  </si>
  <si>
    <t>Absence du suivi des températures du comptoir frigorifique pour le stockage des produits, et cela pour le mois de Juin.</t>
  </si>
  <si>
    <t>Assurer le suivi de températures de la totalité des meubles froids.</t>
  </si>
  <si>
    <t>Même CF pour le stockage des viandes rouges et des produits de volailles.
Séparation par un panneau sandwich.</t>
  </si>
  <si>
    <t xml:space="preserve">1/Absence d'identification par la date d'ouverture pour le produit Saucisson de dinde à l'ail.
2/Absence de date d'ouverture sur le produit Bloc Mozzarella Majesté.
3/Absence d’impression de la dénomination du produit sur les étiquettes de certains morceaux de fromages.
</t>
  </si>
  <si>
    <t>1/Identifier les produits entamés par leurs dates d'ouvertures.
2/Aviser le service concerné sur cet écart d'étiquetage.</t>
  </si>
  <si>
    <t>Vu l'absence de poissonnier, le même opérateur assurait les manipulations aussi bien dans ce rayon que dans le rayon poissonnerie.</t>
  </si>
  <si>
    <t>Prévoir un opérateur distinct pour chaque rayon.</t>
  </si>
  <si>
    <t>Vérification effectuée le 02/05/2019.</t>
  </si>
  <si>
    <t>Prévoir la vérification pour le mois de Juin.</t>
  </si>
  <si>
    <t>Absence de savon liquide et de papier au niveau du labo, le jour de l'audit.</t>
  </si>
  <si>
    <t xml:space="preserve">Local de déchets Boucherie: Absence de poubelle à ce niveau.
Les déchets étaient entreposés dans une caisse.
</t>
  </si>
  <si>
    <t>Prévoir une poubelle au niveau du local des déchets.</t>
  </si>
  <si>
    <t xml:space="preserve">Prévoir une pelle à glace à ce niveau.
</t>
  </si>
  <si>
    <t xml:space="preserve">1/Absence de pelle pour le bac à glaces.
2/Les morceaux de glaces étaient éparpillés sur le sol.
(Voir photos).
</t>
  </si>
  <si>
    <t>Identifier par une pancarte murale les produits casse ou retour.</t>
  </si>
  <si>
    <t>Absence d’identifications des produits sur les caisses de stockage.</t>
  </si>
  <si>
    <t>Absence de balisage de certains produits par la langue arabe: cas des maquereaux, crevettes, marbrés et soles le jour de l'audit.</t>
  </si>
  <si>
    <t>Assurer le balisage des produits par les deux langues requises.</t>
  </si>
  <si>
    <t>Absence de vente de  produits de mer surgelés au niveau du magasin.</t>
  </si>
  <si>
    <t>Absence de suivi des températures de produits sur l'étal.</t>
  </si>
  <si>
    <t>Assurer un nettoyage rigoureux de ces éléments de stockage.</t>
  </si>
  <si>
    <t>Présence d'un excès de terre sur les pommes de terre exposées, également en dessous des caisses.</t>
  </si>
  <si>
    <t>Le nettoyage est requis à ce niveau.</t>
  </si>
  <si>
    <t>Les morceaux de potirons emballés étaient dépourvus d'étiquettes.</t>
  </si>
  <si>
    <t>Assure l'étiquetage des produits pré-emballés.</t>
  </si>
  <si>
    <t>Le suivi de températures n'était pas régulier: ceux des mois d'Avril et de Mai n'étaient pas disponibles le jour de l'audit.</t>
  </si>
  <si>
    <t>Effectuer un suivi régulier des températures.</t>
  </si>
  <si>
    <t>Les boules de Harissa emballées étaient dépourvues d'étiquettes.</t>
  </si>
  <si>
    <t>Assurer l'étiquetage des produits pré-emballés.</t>
  </si>
  <si>
    <t xml:space="preserve">Dépassement de la DLC pour 7 unités de galettes aux céréales, dont la date de péremption était le 04/06/2019.
</t>
  </si>
  <si>
    <t>Les auto-contrôles de nettoyage et de désinfection, n'étaient pas effectués de façon quotidienne.</t>
  </si>
  <si>
    <t>Présence de piqûres de moisissures au niveau des parties inférieures des étagères.</t>
  </si>
  <si>
    <t xml:space="preserve">Des pots de yaourts dont la DLC était le 09/06, n’étaient pas encre retirés du rayon.
</t>
  </si>
  <si>
    <t>Le respect de dates de retraits est nécessaire.</t>
  </si>
  <si>
    <t>Les deux opérateurs des rayons charcuterie/fromages et traiteur, n'ont pas bénéficié encore de formations.</t>
  </si>
  <si>
    <t>Des formations sont à prévoir dans les brefs délais.</t>
  </si>
  <si>
    <t>Prévoir et mettre en application le protocole.</t>
  </si>
  <si>
    <t>Interdire cette pratique.</t>
  </si>
  <si>
    <t>Améliorer l'étanchéité de la porte de la réception.</t>
  </si>
  <si>
    <t xml:space="preserve">Manque d’étanchéité de la porte de la réception: Risque d'introduction de nuisibles.
</t>
  </si>
  <si>
    <t>Taux d'hygrométrie mesuré: 63%</t>
  </si>
  <si>
    <t>Certains afficheurs de températures des meubles froids positifs, n'étaient pas fonctionnels.</t>
  </si>
  <si>
    <t xml:space="preserve">Développement de rouille sur certaines étagères d’exposition des produits.
</t>
  </si>
  <si>
    <t>Procéder à la réparation de ces éléments.</t>
  </si>
  <si>
    <t xml:space="preserve">Meubles froids positifs:
Températures mesurées: 3,6°C, 4,4°C, 5,2°C.
Meubles froids négatifs:
Températures affichées: -16,7°C et -22,2°C et vérifiées: -17°C et -22°C.
</t>
  </si>
  <si>
    <t>Température affichée: 3,8°C.</t>
  </si>
  <si>
    <t>Température affichée: 3°C et vérifiée: 3,6°C</t>
  </si>
  <si>
    <t>Vérifier l'intensité du froid de ce meuble froid.</t>
  </si>
  <si>
    <t>Température mesurée à cœur (Riz djerbien): 9,8°C.</t>
  </si>
  <si>
    <t xml:space="preserve">Présence de 2 comptoirs frigorifiques pour le stockage:
Températures affichées: 2,5°C et 3,5°C et vérifiées: 5,2°C et 3°C.
</t>
  </si>
  <si>
    <t>L'un des meubles d'exposition affiche une température de 15,1°C et à la vérification 14,8°C.</t>
  </si>
  <si>
    <t>Revoir l'intensité du froid de ce meuble.</t>
  </si>
  <si>
    <t>L'une des balances présentes au stand, présentait un problème de réseau, engendrant des erreurs de prix .</t>
  </si>
  <si>
    <t>Procéder aux réparations nécessaires de ce dispositif.</t>
  </si>
  <si>
    <t>Température vérifiée: 1°C.</t>
  </si>
  <si>
    <t>Prévoir le rabotage de ces éléments.</t>
  </si>
  <si>
    <t>Température vérifiée: 8,2°C.</t>
  </si>
  <si>
    <t>Meuble produits trad.:
Température affichée: 5,1°C et vérifiée: 6,6°C</t>
  </si>
  <si>
    <t>Température à cœur(Viande rouge): 4,6°C.</t>
  </si>
  <si>
    <t>Absence de pelle à glace.</t>
  </si>
  <si>
    <t>Accumulation de cadavres d'insectes au niveau des DEIV des rayons FLEG et poissonnerie.</t>
  </si>
  <si>
    <t>Réparer cet élément.</t>
  </si>
  <si>
    <t>Absence de micro-ondes à ce niveau.</t>
  </si>
  <si>
    <t>Prévoir ce dispositif.</t>
  </si>
  <si>
    <t xml:space="preserve">Terminal de cuisson:
Le produit de nettoyage n’était pas relié à la station de nettoyage, avec absence de support pour ce dernier.
</t>
  </si>
  <si>
    <t>Prévoir un support pour la station de nettoyage.</t>
  </si>
  <si>
    <t xml:space="preserve">1/Stand Poissonnerie:
La douchette de la plonge était rompue.
2/Plonge Boucherie: Développement de rouille aux alentours des bacs de la plonge. 
</t>
  </si>
  <si>
    <t>Manque d'étanchéité de la porte de la réception.</t>
  </si>
  <si>
    <t>Le local  des déchets n'était pas muni d'un climatiseur.</t>
  </si>
  <si>
    <t>Installer un système de climatisation à e niveau.</t>
  </si>
  <si>
    <t xml:space="preserve">1/Présence d'un excès de givre au niveau de la CF négative du terminal de cuisson.
CF poissonnerie:
1/Développement de givre au niveau de l’évaporateur.
</t>
  </si>
  <si>
    <t>Eclairage non fonctionnel au niveau de la CF de la poissonnerie.</t>
  </si>
  <si>
    <t>Réparer l'éclairage à ce niveau.</t>
  </si>
  <si>
    <t>Assurer un enregistrement complet de toute la traçabilité des produits.
Vérifier les numéros de lots exacts.</t>
  </si>
  <si>
    <t>Procéder au marquage de cette planche de découpe.</t>
  </si>
  <si>
    <t xml:space="preserve">Prévoir les certificats de salubrité au niveau du rayon. </t>
  </si>
  <si>
    <t>Identifier es produits stockés et indiquer leurs dates de réception.</t>
  </si>
  <si>
    <t>Assurer la totalité de opérations de suivi de températures requises.</t>
  </si>
  <si>
    <t>Manque de propreté au niveau des étagères de stockage:  présence de traces persistantes  de liquides en provenance des seaux d'olives.</t>
  </si>
  <si>
    <t>Assurer l'enregistrement des autocontrôles de façon quotidienne.</t>
  </si>
  <si>
    <t>Assurer un nettoyage convenable des étagères d'exposition.</t>
  </si>
  <si>
    <t>Dernières analyses copro-parasitologiques effectuées le 20/09/2019.
Absence de suivi de l'état de santé pour l'un des opérateurs de la PFT ( Mr Adly).</t>
  </si>
  <si>
    <t>Prévoir les analyses nécessaires pour les nouveaux recrus.</t>
  </si>
  <si>
    <t>Prévoir le nettoyage de ces dispositifs.</t>
  </si>
  <si>
    <t>Présence de nourritures dans l'un des casiers des vestiaires des hommes.</t>
  </si>
  <si>
    <t>Absence de la procédure de nettoyage et de désinfection relative aux vestiaires et blocs sanitaires.</t>
  </si>
  <si>
    <t>Absence des copies des certificats de salubrité des produits destinés à la boucherie au niveau de la réception.</t>
  </si>
  <si>
    <t>Absence de produits de nettoyage relatifs à la zone de la réception alimentaire.
Absence de l'enregistrement des autocontrôles de nettoyage et de désinfection.</t>
  </si>
  <si>
    <t>Assurer l'enregistrement de la traçabilité de tous les articles décongelés.</t>
  </si>
  <si>
    <t>Vérification du thermomètre effectuée le 02/05/2019.</t>
  </si>
  <si>
    <t>Respecter la fréquence mensuelle de cette opération.</t>
  </si>
  <si>
    <t>La station de nettoyage doit être reliée au produit nettoyant pour garantir l'efficacité des opérations de nettoyage.</t>
  </si>
  <si>
    <t>Des barquettes du produit "Och el bolbol", dont la date de fabrication était le 08/05/2019, et la durée de vie est mentionnée 1 mois, n'était pas encore retirées du meuble.</t>
  </si>
  <si>
    <t>1/Dépassement des durées d'exposition de 48 heures pour les plats cuisinés: 
Kammounia: Date d'ouverture le 31/05 et Riz Djerbien: le 01/06/2019.
2/Les durées d'exposition indiquées au niveau des cadenciers étaient mentionnées par défaut de 9h-13h.</t>
  </si>
  <si>
    <t>1/Absence de date d'ouverture sur le boudin et absence d'enregistrement de traçabilité du produit Bloc Mozzarella Majesté.
2/Le produit Land 'Or Gruyère, entamé le 20/05, n'était pas tracé.
3/Indication de dates d'ouvertures pour le produit Fromage fondu au Cheddar, le 31/05 sur le boudin et le 01/06 sur la fiche de traçabilité.
4/Le produit Affumicato, Lot 0773, entamé le 25/05, n'était pas tracé.
Un autre lot était enregistré pour le même produit à la date du 26/05.
5/Le produit Extra Gouda Meriah, n'était pas tracé.</t>
  </si>
  <si>
    <t>Utilisation du même thermomètre pour les deux rayons Fromages/charcuterie et traiteur.
Vérification effectuée le 02/05/2019.</t>
  </si>
  <si>
    <t>Procéder à la réparation ou le remplacement de ces éléments.</t>
  </si>
  <si>
    <t xml:space="preserve">Test de traçabilité effectué pour les produits: 
1/Cuisse de poulet: lot 15219, quantité réceptionnée le 02/06, perte de traçabilité de presque 2 kg: l'opérateur a ajouté une quantité sans le mentionner.
2/Escalope de dinde: lot 15208 , un autre lot 15002 a été tracé dans les enregistrements de la traçabilité. ce lot était introuvable.
3/Pour les viandes rouges: le lot 143/2019, utilisé le 01/06, non retrouvé dans les documents de la traçabilité.
Concernant le lot 147/2019, pour la viande bovine: la quantité réceptionnée était de 28,4 kg, la quantité tracée était de 38,2 kg, et pour l'agneau: la quantité reçue était de 76,5kg et celle tracée était de 47,15kg.
</t>
  </si>
  <si>
    <t>Prévoir la réparation ou le remplacement des poubelles défaillantes.
Prévoir une poubelle au niveau de la boucherie.</t>
  </si>
  <si>
    <t>Le dégivrage de ces enceintes froides est requis.</t>
  </si>
  <si>
    <t>Améliorer l'étanchéité à ce niveau.</t>
  </si>
  <si>
    <t>1/Les deux poubelles du rayon charcuterie/fromages, présentaient des pédales défaillantes.
2/Absence de poubelle au niveau du local des déchets de la boucherie.</t>
  </si>
  <si>
    <t>Prévoir un traitement anti-rouille des étagères rouillées.</t>
  </si>
  <si>
    <t>Meuble froid:
Température affichée: 2,7°C et vérifiée: 10°C.</t>
  </si>
  <si>
    <t xml:space="preserve">Planches de découpes présentant des rayures multiples. </t>
  </si>
  <si>
    <t>L'acquisition de cet élément est nécessaire.</t>
  </si>
  <si>
    <t>N,A</t>
  </si>
  <si>
    <t>Plusieurs boites de conserve de tomates SICAM, étaient cabossées.</t>
  </si>
  <si>
    <t>Eliminer les produits non conformes.</t>
  </si>
  <si>
    <t xml:space="preserve">1/Etat de propreté médiocre du four.
2/Manque de propreté des plateaux utilisés pour le four.
Une plaque de pizza était retrouvée à ce niveau.(Voir photos).
</t>
  </si>
  <si>
    <t>Les hottes aspirantes du rayon traiteur, n’étaient pas dans un état de propreté satisfaisant.(Voir photo).</t>
  </si>
  <si>
    <t>Les poubelles sont à ouverture manuelle, car le système d'ouverture à pédale était défaillant pour ces dispositifs.
Attention aux risques de contaminations manu-portées.</t>
  </si>
  <si>
    <t>Détection de Salmonelle lors des derniers résultats d'analyses microbiologiques, effectués le 06/05/2019. 
Dans l'application du plan d'action, le marquage en vue de l'identification de la planche destinée à la découpe des produits de volailles, n'était pas encore effectué.</t>
  </si>
  <si>
    <t>Absence d'enregistrement de la réception des pièces de viandes rouges retrouvées au niveau de la CF de la boucherie, dont la date d'emballage correspond à la date du 31/05/2019.
Le certificat de salubrité était seulement disponible à la réception uniquement.</t>
  </si>
  <si>
    <t xml:space="preserve">Absence d’identification des produits destinés à la casse.
</t>
  </si>
  <si>
    <t>Vérification du thermomètre effectuée le 01/06/2019.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</si>
</sst>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5" fillId="0" borderId="3" xfId="0" applyFont="1" applyFill="1" applyBorder="1" applyAlignment="1" applyProtection="1">
      <alignment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6" fillId="0" borderId="0" xfId="0" applyFont="1" applyAlignment="1">
      <alignment wrapText="1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9052096"/>
        <c:axId val="164215696"/>
      </c:barChart>
      <c:catAx>
        <c:axId val="61905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215696"/>
        <c:crosses val="autoZero"/>
        <c:auto val="1"/>
        <c:lblAlgn val="ctr"/>
        <c:lblOffset val="100"/>
        <c:noMultiLvlLbl val="0"/>
      </c:catAx>
      <c:valAx>
        <c:axId val="16421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905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5170928"/>
        <c:axId val="335171488"/>
      </c:barChart>
      <c:catAx>
        <c:axId val="33517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5171488"/>
        <c:crosses val="autoZero"/>
        <c:auto val="1"/>
        <c:lblAlgn val="ctr"/>
        <c:lblOffset val="100"/>
        <c:noMultiLvlLbl val="0"/>
      </c:catAx>
      <c:valAx>
        <c:axId val="33517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517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0.63636363636363635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5174288"/>
        <c:axId val="335174848"/>
      </c:barChart>
      <c:catAx>
        <c:axId val="33517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5174848"/>
        <c:crosses val="autoZero"/>
        <c:auto val="1"/>
        <c:lblAlgn val="ctr"/>
        <c:lblOffset val="100"/>
        <c:noMultiLvlLbl val="0"/>
      </c:catAx>
      <c:valAx>
        <c:axId val="33517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517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0.97297297297297303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5923824"/>
        <c:axId val="335924384"/>
      </c:barChart>
      <c:catAx>
        <c:axId val="33592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5924384"/>
        <c:crosses val="autoZero"/>
        <c:auto val="1"/>
        <c:lblAlgn val="ctr"/>
        <c:lblOffset val="100"/>
        <c:noMultiLvlLbl val="0"/>
      </c:catAx>
      <c:valAx>
        <c:axId val="33592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592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0.67647058823529416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5927184"/>
        <c:axId val="335927744"/>
      </c:barChart>
      <c:catAx>
        <c:axId val="33592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5927744"/>
        <c:crosses val="autoZero"/>
        <c:auto val="1"/>
        <c:lblAlgn val="ctr"/>
        <c:lblOffset val="100"/>
        <c:noMultiLvlLbl val="0"/>
      </c:catAx>
      <c:valAx>
        <c:axId val="33592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592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5930544"/>
        <c:axId val="335931104"/>
      </c:barChart>
      <c:catAx>
        <c:axId val="33593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5931104"/>
        <c:crosses val="autoZero"/>
        <c:auto val="1"/>
        <c:lblAlgn val="ctr"/>
        <c:lblOffset val="100"/>
        <c:noMultiLvlLbl val="0"/>
      </c:catAx>
      <c:valAx>
        <c:axId val="33593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593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0.84545454545454546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9024240"/>
        <c:axId val="619024800"/>
      </c:barChart>
      <c:catAx>
        <c:axId val="61902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9024800"/>
        <c:crosses val="autoZero"/>
        <c:auto val="1"/>
        <c:lblAlgn val="ctr"/>
        <c:lblOffset val="100"/>
        <c:noMultiLvlLbl val="0"/>
      </c:catAx>
      <c:valAx>
        <c:axId val="61902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902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0.79971590909090906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9027600"/>
        <c:axId val="619028160"/>
      </c:barChart>
      <c:catAx>
        <c:axId val="61902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9028160"/>
        <c:crosses val="autoZero"/>
        <c:auto val="1"/>
        <c:lblAlgn val="ctr"/>
        <c:lblOffset val="100"/>
        <c:noMultiLvlLbl val="0"/>
      </c:catAx>
      <c:valAx>
        <c:axId val="61902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902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0.8225852272727272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8356496"/>
        <c:axId val="378357056"/>
        <c:extLst xmlns:c16r2="http://schemas.microsoft.com/office/drawing/2015/06/chart"/>
      </c:barChart>
      <c:catAx>
        <c:axId val="378356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8357056"/>
        <c:crosses val="autoZero"/>
        <c:auto val="1"/>
        <c:lblAlgn val="ctr"/>
        <c:lblOffset val="100"/>
        <c:noMultiLvlLbl val="0"/>
      </c:catAx>
      <c:valAx>
        <c:axId val="3783570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835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0.83150000000000002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78359856"/>
        <c:axId val="378360416"/>
        <c:extLst xmlns:c16r2="http://schemas.microsoft.com/office/drawing/2015/06/chart"/>
      </c:barChart>
      <c:catAx>
        <c:axId val="37835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8360416"/>
        <c:crosses val="autoZero"/>
        <c:auto val="1"/>
        <c:lblAlgn val="ctr"/>
        <c:lblOffset val="100"/>
        <c:noMultiLvlLbl val="0"/>
      </c:catAx>
      <c:valAx>
        <c:axId val="37836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835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745088"/>
        <c:axId val="161742288"/>
      </c:barChart>
      <c:catAx>
        <c:axId val="16174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742288"/>
        <c:crosses val="autoZero"/>
        <c:auto val="1"/>
        <c:lblAlgn val="ctr"/>
        <c:lblOffset val="100"/>
        <c:noMultiLvlLbl val="0"/>
      </c:catAx>
      <c:valAx>
        <c:axId val="16174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74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0.88461538461538458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2683680"/>
        <c:axId val="322683120"/>
      </c:barChart>
      <c:catAx>
        <c:axId val="32268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2683120"/>
        <c:crosses val="autoZero"/>
        <c:auto val="1"/>
        <c:lblAlgn val="ctr"/>
        <c:lblOffset val="100"/>
        <c:noMultiLvlLbl val="0"/>
      </c:catAx>
      <c:valAx>
        <c:axId val="32268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268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550128"/>
        <c:axId val="163549568"/>
      </c:barChart>
      <c:catAx>
        <c:axId val="16355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549568"/>
        <c:crosses val="autoZero"/>
        <c:auto val="1"/>
        <c:lblAlgn val="ctr"/>
        <c:lblOffset val="100"/>
        <c:noMultiLvlLbl val="0"/>
      </c:catAx>
      <c:valAx>
        <c:axId val="16354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55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0.77027027027027029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24266016"/>
        <c:axId val="1124266576"/>
      </c:barChart>
      <c:catAx>
        <c:axId val="112426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4266576"/>
        <c:crosses val="autoZero"/>
        <c:auto val="1"/>
        <c:lblAlgn val="ctr"/>
        <c:lblOffset val="100"/>
        <c:noMultiLvlLbl val="0"/>
      </c:catAx>
      <c:valAx>
        <c:axId val="112426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2426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0.67021276595744683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24269376"/>
        <c:axId val="609646768"/>
      </c:barChart>
      <c:catAx>
        <c:axId val="112426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6768"/>
        <c:crosses val="autoZero"/>
        <c:auto val="1"/>
        <c:lblAlgn val="ctr"/>
        <c:lblOffset val="100"/>
        <c:noMultiLvlLbl val="0"/>
      </c:catAx>
      <c:valAx>
        <c:axId val="60964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2426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0.89393939393939392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9649568"/>
        <c:axId val="609650128"/>
      </c:barChart>
      <c:catAx>
        <c:axId val="60964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50128"/>
        <c:crosses val="autoZero"/>
        <c:auto val="1"/>
        <c:lblAlgn val="ctr"/>
        <c:lblOffset val="100"/>
        <c:noMultiLvlLbl val="0"/>
      </c:catAx>
      <c:valAx>
        <c:axId val="60965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964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059008"/>
        <c:axId val="164059568"/>
      </c:barChart>
      <c:catAx>
        <c:axId val="16405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059568"/>
        <c:crosses val="autoZero"/>
        <c:auto val="1"/>
        <c:lblAlgn val="ctr"/>
        <c:lblOffset val="100"/>
        <c:noMultiLvlLbl val="0"/>
      </c:catAx>
      <c:valAx>
        <c:axId val="16405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05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062368"/>
        <c:axId val="164062928"/>
      </c:barChart>
      <c:catAx>
        <c:axId val="16406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062928"/>
        <c:crosses val="autoZero"/>
        <c:auto val="1"/>
        <c:lblAlgn val="ctr"/>
        <c:lblOffset val="100"/>
        <c:noMultiLvlLbl val="0"/>
      </c:catAx>
      <c:valAx>
        <c:axId val="16406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06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61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1" t="s">
        <v>277</v>
      </c>
      <c r="B18" s="431"/>
      <c r="C18" s="431"/>
      <c r="D18" s="432" t="s">
        <v>480</v>
      </c>
      <c r="E18" s="432"/>
      <c r="F18" s="432"/>
      <c r="G18" s="432"/>
      <c r="H18" s="432"/>
      <c r="I18" s="432"/>
      <c r="J18" s="432"/>
      <c r="K18" s="43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3" t="s">
        <v>278</v>
      </c>
      <c r="B21" s="433"/>
      <c r="C21" s="433"/>
      <c r="D21" s="433"/>
      <c r="E21" s="433"/>
      <c r="F21" s="433"/>
      <c r="G21" s="433"/>
      <c r="H21" s="433"/>
      <c r="I21" s="433"/>
      <c r="J21" s="433"/>
      <c r="K21" s="43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7" t="s">
        <v>280</v>
      </c>
      <c r="C23" s="427"/>
      <c r="D23" s="49"/>
      <c r="E23" s="49"/>
      <c r="F23" s="49"/>
      <c r="G23" s="49"/>
      <c r="H23" s="49"/>
      <c r="I23" s="49"/>
      <c r="J23" s="48" t="str">
        <f>D18</f>
        <v>Le Kram</v>
      </c>
    </row>
    <row r="24" spans="1:11" ht="33" customHeight="1" x14ac:dyDescent="0.25">
      <c r="A24" s="57" t="s">
        <v>281</v>
      </c>
      <c r="B24" s="426">
        <f>AVERAGE('A1 Exploitation'!D730,'A1 Technique'!D199)</f>
        <v>0.8225852272727272</v>
      </c>
      <c r="C24" s="426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6" t="e">
        <f>AVERAGE('A2 Exploitation'!D730,'A2 Technique'!D199)</f>
        <v>#DIV/0!</v>
      </c>
      <c r="C25" s="426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6" t="e">
        <f>AVERAGE('A3 Exploitation'!D730,'A3 Technique'!D199)</f>
        <v>#DIV/0!</v>
      </c>
      <c r="C26" s="426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6" t="e">
        <f>AVERAGE('A4 Exploitation'!D730,'A4 Technique'!D199)</f>
        <v>#DIV/0!</v>
      </c>
      <c r="C27" s="426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6"/>
      <c r="C28" s="426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6"/>
      <c r="C29" s="426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7" t="s">
        <v>287</v>
      </c>
      <c r="C33" s="427"/>
      <c r="D33" s="49"/>
      <c r="E33" s="49"/>
      <c r="F33" s="49"/>
      <c r="G33" s="49"/>
      <c r="H33" s="49"/>
      <c r="I33" s="49"/>
      <c r="J33" s="48" t="str">
        <f>D18</f>
        <v>Le Kram</v>
      </c>
    </row>
    <row r="34" spans="1:10" ht="33" customHeight="1" x14ac:dyDescent="0.25">
      <c r="A34" s="57" t="s">
        <v>281</v>
      </c>
      <c r="B34" s="426">
        <f>'A1 Exploitation'!D730</f>
        <v>0.79971590909090906</v>
      </c>
      <c r="C34" s="426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6" t="e">
        <f>'A2 Exploitation'!D730</f>
        <v>#DIV/0!</v>
      </c>
      <c r="C35" s="426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6" t="e">
        <f>'A3 Exploitation'!D730</f>
        <v>#DIV/0!</v>
      </c>
      <c r="C36" s="426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6" t="e">
        <f>'A4 Exploitation'!D730</f>
        <v>#DIV/0!</v>
      </c>
      <c r="C37" s="426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6"/>
      <c r="C38" s="426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6"/>
      <c r="C39" s="426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0" t="s">
        <v>288</v>
      </c>
      <c r="C42" s="430"/>
      <c r="D42" s="49"/>
      <c r="E42" s="49"/>
      <c r="F42" s="49"/>
      <c r="G42" s="49"/>
      <c r="H42" s="49"/>
      <c r="I42" s="49"/>
      <c r="J42" s="48" t="str">
        <f>D18</f>
        <v>Le Kram</v>
      </c>
    </row>
    <row r="43" spans="1:10" ht="33" customHeight="1" x14ac:dyDescent="0.25">
      <c r="A43" s="57" t="s">
        <v>281</v>
      </c>
      <c r="B43" s="426">
        <f>AVERAGE('A1 Exploitation'!D728, 'A1 Technique'!D197)</f>
        <v>0.83150000000000002</v>
      </c>
      <c r="C43" s="426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6" t="e">
        <f>AVERAGE('A2 Exploitation'!D728, 'A2 Technique'!D197)</f>
        <v>#DIV/0!</v>
      </c>
      <c r="C44" s="426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6" t="e">
        <f>AVERAGE('A3 Exploitation'!D728, 'A3 Technique'!D197)</f>
        <v>#DIV/0!</v>
      </c>
      <c r="C45" s="426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6" t="e">
        <f>AVERAGE('A4 Exploitation'!D728, 'A4 Technique'!D197)</f>
        <v>#DIV/0!</v>
      </c>
      <c r="C46" s="426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6"/>
      <c r="C47" s="426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6"/>
      <c r="C48" s="426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7" t="s">
        <v>289</v>
      </c>
      <c r="C51" s="427"/>
      <c r="D51" s="49"/>
      <c r="E51" s="49"/>
      <c r="F51" s="49"/>
      <c r="G51" s="49"/>
      <c r="H51" s="49"/>
      <c r="I51" s="49"/>
      <c r="J51" s="48" t="str">
        <f>D18</f>
        <v>Le Kram</v>
      </c>
    </row>
    <row r="52" spans="1:10" ht="33" customHeight="1" x14ac:dyDescent="0.25">
      <c r="A52" s="57" t="s">
        <v>281</v>
      </c>
      <c r="B52" s="429">
        <f>'A1 Exploitation'!D48</f>
        <v>0.8529411764705882</v>
      </c>
      <c r="C52" s="429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9" t="e">
        <f>'A2 Exploitation'!D48</f>
        <v>#DIV/0!</v>
      </c>
      <c r="C53" s="429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9" t="e">
        <f>'A3 Exploitation'!D48</f>
        <v>#DIV/0!</v>
      </c>
      <c r="C54" s="429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9" t="e">
        <f>'A4 Exploitation'!D48</f>
        <v>#DIV/0!</v>
      </c>
      <c r="C55" s="429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9"/>
      <c r="C56" s="429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9"/>
      <c r="C57" s="429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7" t="s">
        <v>290</v>
      </c>
      <c r="C60" s="427"/>
      <c r="D60" s="49"/>
      <c r="E60" s="49"/>
      <c r="F60" s="49"/>
      <c r="G60" s="49"/>
      <c r="H60" s="49"/>
      <c r="I60" s="49"/>
      <c r="J60" s="48" t="str">
        <f>D18</f>
        <v>Le Kram</v>
      </c>
    </row>
    <row r="61" spans="1:10" ht="33" customHeight="1" x14ac:dyDescent="0.25">
      <c r="A61" s="57" t="s">
        <v>281</v>
      </c>
      <c r="B61" s="426" t="e">
        <f>'A1 Exploitation'!D131</f>
        <v>#DIV/0!</v>
      </c>
      <c r="C61" s="426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6" t="e">
        <f>'A2 Exploitation'!D131</f>
        <v>#DIV/0!</v>
      </c>
      <c r="C62" s="426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6" t="e">
        <f>'A3 Exploitation'!D131</f>
        <v>#DIV/0!</v>
      </c>
      <c r="C63" s="426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6" t="e">
        <f>'A4 Exploitation'!D131</f>
        <v>#DIV/0!</v>
      </c>
      <c r="C64" s="426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6"/>
      <c r="C65" s="426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6"/>
      <c r="C66" s="426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7" t="s">
        <v>464</v>
      </c>
      <c r="C69" s="427"/>
      <c r="D69" s="49"/>
      <c r="E69" s="49"/>
      <c r="F69" s="49"/>
      <c r="G69" s="49"/>
      <c r="H69" s="49"/>
      <c r="I69" s="49"/>
      <c r="J69" s="48" t="str">
        <f>D18</f>
        <v>Le Kram</v>
      </c>
    </row>
    <row r="70" spans="1:10" ht="33" customHeight="1" x14ac:dyDescent="0.25">
      <c r="A70" s="57" t="s">
        <v>281</v>
      </c>
      <c r="B70" s="426">
        <f>'A1 Exploitation'!D187</f>
        <v>0.88461538461538458</v>
      </c>
      <c r="C70" s="426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6" t="e">
        <f>'A2 Exploitation'!D187</f>
        <v>#DIV/0!</v>
      </c>
      <c r="C71" s="426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6" t="e">
        <f>'A3 Exploitation'!D187</f>
        <v>#DIV/0!</v>
      </c>
      <c r="C72" s="426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6" t="e">
        <f>'A4 Exploitation'!D187</f>
        <v>#DIV/0!</v>
      </c>
      <c r="C73" s="426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6"/>
      <c r="C74" s="426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6"/>
      <c r="C75" s="426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7" t="s">
        <v>465</v>
      </c>
      <c r="C78" s="427"/>
      <c r="D78" s="49"/>
      <c r="E78" s="49"/>
      <c r="F78" s="49"/>
      <c r="G78" s="49"/>
      <c r="H78" s="49"/>
      <c r="I78" s="49"/>
      <c r="J78" s="48" t="str">
        <f>D18</f>
        <v>Le Kram</v>
      </c>
    </row>
    <row r="79" spans="1:10" ht="33" customHeight="1" x14ac:dyDescent="0.25">
      <c r="A79" s="57" t="s">
        <v>281</v>
      </c>
      <c r="B79" s="426">
        <f>'A1 Exploitation'!D249</f>
        <v>0.58333333333333337</v>
      </c>
      <c r="C79" s="426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6" t="e">
        <f>'A2 Exploitation'!D249</f>
        <v>#DIV/0!</v>
      </c>
      <c r="C80" s="426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6" t="e">
        <f>'A3 Exploitation'!D249</f>
        <v>#DIV/0!</v>
      </c>
      <c r="C81" s="426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6" t="e">
        <f>'A4 Exploitation'!D249</f>
        <v>#DIV/0!</v>
      </c>
      <c r="C82" s="426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6"/>
      <c r="C83" s="426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6"/>
      <c r="C84" s="426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7" t="s">
        <v>466</v>
      </c>
      <c r="C87" s="427"/>
      <c r="D87" s="49"/>
      <c r="E87" s="49"/>
      <c r="F87" s="49"/>
      <c r="G87" s="49"/>
      <c r="H87" s="49"/>
      <c r="I87" s="49"/>
      <c r="J87" s="48" t="str">
        <f>D18</f>
        <v>Le Kram</v>
      </c>
    </row>
    <row r="88" spans="1:10" ht="33" customHeight="1" x14ac:dyDescent="0.25">
      <c r="A88" s="57" t="s">
        <v>281</v>
      </c>
      <c r="B88" s="426">
        <f>'A1 Exploitation'!D304</f>
        <v>0.77027027027027029</v>
      </c>
      <c r="C88" s="426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6" t="e">
        <f>'A2 Exploitation'!D304</f>
        <v>#DIV/0!</v>
      </c>
      <c r="C89" s="426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6" t="e">
        <f>'A3 Exploitation'!D304</f>
        <v>#DIV/0!</v>
      </c>
      <c r="C90" s="426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6" t="e">
        <f>'A4 Exploitation'!D304</f>
        <v>#DIV/0!</v>
      </c>
      <c r="C91" s="426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6"/>
      <c r="C92" s="426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6"/>
      <c r="C93" s="426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7" t="s">
        <v>467</v>
      </c>
      <c r="C96" s="427"/>
      <c r="D96" s="49"/>
      <c r="E96" s="49"/>
      <c r="F96" s="49"/>
      <c r="G96" s="49"/>
      <c r="H96" s="49"/>
      <c r="I96" s="49"/>
      <c r="J96" s="48" t="str">
        <f>D18</f>
        <v>Le Kram</v>
      </c>
    </row>
    <row r="97" spans="1:10" ht="33" customHeight="1" x14ac:dyDescent="0.25">
      <c r="A97" s="57" t="s">
        <v>281</v>
      </c>
      <c r="B97" s="426">
        <f>'A1 Exploitation'!D371</f>
        <v>0.67021276595744683</v>
      </c>
      <c r="C97" s="426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6" t="e">
        <f>'A2 Exploitation'!D371</f>
        <v>#DIV/0!</v>
      </c>
      <c r="C98" s="426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6" t="e">
        <f>'A3 Exploitation'!D371</f>
        <v>#DIV/0!</v>
      </c>
      <c r="C99" s="426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6" t="e">
        <f>'A4 Exploitation'!D371</f>
        <v>#DIV/0!</v>
      </c>
      <c r="C100" s="426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6"/>
      <c r="C101" s="426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6"/>
      <c r="C102" s="426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7" t="s">
        <v>468</v>
      </c>
      <c r="C105" s="427"/>
      <c r="D105" s="49"/>
      <c r="E105" s="49"/>
      <c r="F105" s="49"/>
      <c r="G105" s="49"/>
      <c r="H105" s="49"/>
      <c r="I105" s="49"/>
      <c r="J105" s="48" t="str">
        <f>D18</f>
        <v>Le Kram</v>
      </c>
    </row>
    <row r="106" spans="1:10" ht="33" customHeight="1" x14ac:dyDescent="0.25">
      <c r="A106" s="57" t="s">
        <v>281</v>
      </c>
      <c r="B106" s="426">
        <f>'A1 Exploitation'!D429</f>
        <v>0.89393939393939392</v>
      </c>
      <c r="C106" s="426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6" t="e">
        <f>'A2 Exploitation'!D429</f>
        <v>#DIV/0!</v>
      </c>
      <c r="C107" s="426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6" t="e">
        <f>'A3 Exploitation'!D429</f>
        <v>#DIV/0!</v>
      </c>
      <c r="C108" s="426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6" t="e">
        <f>'A4 Exploitation'!D429</f>
        <v>#DIV/0!</v>
      </c>
      <c r="C109" s="426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6"/>
      <c r="C110" s="426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6"/>
      <c r="C111" s="426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7" t="s">
        <v>469</v>
      </c>
      <c r="C114" s="427"/>
      <c r="D114" s="49"/>
      <c r="E114" s="49"/>
      <c r="F114" s="49"/>
      <c r="G114" s="49"/>
      <c r="H114" s="49"/>
      <c r="I114" s="49"/>
      <c r="J114" s="48" t="str">
        <f>D18</f>
        <v>Le Kram</v>
      </c>
    </row>
    <row r="115" spans="1:10" ht="33" customHeight="1" x14ac:dyDescent="0.25">
      <c r="A115" s="57" t="s">
        <v>281</v>
      </c>
      <c r="B115" s="426">
        <f>'A1 Exploitation'!D476</f>
        <v>0.94827586206896552</v>
      </c>
      <c r="C115" s="426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6" t="e">
        <f>'A2 Exploitation'!D476</f>
        <v>#DIV/0!</v>
      </c>
      <c r="C116" s="426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6" t="e">
        <f>'A3 Exploitation'!D476</f>
        <v>#DIV/0!</v>
      </c>
      <c r="C117" s="426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6" t="e">
        <f>'A4 Exploitation'!D476</f>
        <v>#DIV/0!</v>
      </c>
      <c r="C118" s="426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6"/>
      <c r="C119" s="426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6"/>
      <c r="C120" s="426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7" t="s">
        <v>470</v>
      </c>
      <c r="C123" s="427"/>
      <c r="D123" s="49"/>
      <c r="E123" s="49"/>
      <c r="F123" s="49"/>
      <c r="G123" s="49"/>
      <c r="H123" s="49"/>
      <c r="I123" s="49"/>
      <c r="J123" s="48" t="str">
        <f>D18</f>
        <v>Le Kram</v>
      </c>
    </row>
    <row r="124" spans="1:10" ht="33" customHeight="1" x14ac:dyDescent="0.25">
      <c r="A124" s="57" t="s">
        <v>281</v>
      </c>
      <c r="B124" s="426" t="e">
        <f>'A1 Exploitation'!D527</f>
        <v>#DIV/0!</v>
      </c>
      <c r="C124" s="426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6" t="e">
        <f>'A2 Exploitation'!D527</f>
        <v>#DIV/0!</v>
      </c>
      <c r="C125" s="426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6" t="e">
        <f>'A3 Exploitation'!D527</f>
        <v>#DIV/0!</v>
      </c>
      <c r="C126" s="426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6" t="e">
        <f>'A4 Exploitation'!D527</f>
        <v>#DIV/0!</v>
      </c>
      <c r="C127" s="426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6"/>
      <c r="C128" s="426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6"/>
      <c r="C129" s="426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7" t="s">
        <v>471</v>
      </c>
      <c r="C132" s="427"/>
      <c r="D132" s="49"/>
      <c r="E132" s="49"/>
      <c r="F132" s="49"/>
      <c r="G132" s="49"/>
      <c r="H132" s="49"/>
      <c r="I132" s="49"/>
      <c r="J132" s="48" t="str">
        <f>D18</f>
        <v>Le Kram</v>
      </c>
    </row>
    <row r="133" spans="1:10" ht="33" customHeight="1" x14ac:dyDescent="0.25">
      <c r="A133" s="57" t="s">
        <v>281</v>
      </c>
      <c r="B133" s="426">
        <f>'A1 Exploitation'!D570</f>
        <v>0.95833333333333337</v>
      </c>
      <c r="C133" s="426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6" t="e">
        <f>'A2 Exploitation'!D570</f>
        <v>#DIV/0!</v>
      </c>
      <c r="C134" s="426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6" t="e">
        <f>'A3 Exploitation'!D570</f>
        <v>#DIV/0!</v>
      </c>
      <c r="C135" s="426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6" t="e">
        <f>'A4 Exploitation'!D570</f>
        <v>#DIV/0!</v>
      </c>
      <c r="C136" s="426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6"/>
      <c r="C137" s="426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6"/>
      <c r="C138" s="426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7" t="s">
        <v>291</v>
      </c>
      <c r="C141" s="427"/>
      <c r="D141" s="49"/>
      <c r="E141" s="49"/>
      <c r="F141" s="49"/>
      <c r="G141" s="49"/>
      <c r="H141" s="49"/>
      <c r="I141" s="49"/>
      <c r="J141" s="48" t="str">
        <f>D18</f>
        <v>Le Kram</v>
      </c>
    </row>
    <row r="142" spans="1:10" ht="33" customHeight="1" x14ac:dyDescent="0.25">
      <c r="A142" s="57" t="s">
        <v>281</v>
      </c>
      <c r="B142" s="426">
        <f>'A1 Exploitation'!D610</f>
        <v>0.63636363636363635</v>
      </c>
      <c r="C142" s="426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6" t="e">
        <f>'A2 Exploitation'!D610</f>
        <v>#DIV/0!</v>
      </c>
      <c r="C143" s="426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6" t="e">
        <f>'A3 Exploitation'!D610</f>
        <v>#DIV/0!</v>
      </c>
      <c r="C144" s="426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6" t="e">
        <f>'A4 Exploitation'!D610</f>
        <v>#DIV/0!</v>
      </c>
      <c r="C145" s="426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6"/>
      <c r="C146" s="426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6"/>
      <c r="C147" s="426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7" t="s">
        <v>292</v>
      </c>
      <c r="C150" s="427"/>
      <c r="D150" s="49"/>
      <c r="E150" s="49"/>
      <c r="F150" s="49"/>
      <c r="G150" s="49"/>
      <c r="H150" s="49"/>
      <c r="I150" s="49"/>
      <c r="J150" s="48" t="str">
        <f>D18</f>
        <v>Le Kram</v>
      </c>
    </row>
    <row r="151" spans="1:10" ht="33" customHeight="1" x14ac:dyDescent="0.25">
      <c r="A151" s="57" t="s">
        <v>281</v>
      </c>
      <c r="B151" s="426">
        <f>'A1 Exploitation'!D673</f>
        <v>0.97297297297297303</v>
      </c>
      <c r="C151" s="426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6" t="e">
        <f>'A2 Exploitation'!D673</f>
        <v>#DIV/0!</v>
      </c>
      <c r="C152" s="426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6" t="e">
        <f>'A3 Exploitation'!D673</f>
        <v>#DIV/0!</v>
      </c>
      <c r="C153" s="426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6" t="e">
        <f>'A4 Exploitation'!D673</f>
        <v>#DIV/0!</v>
      </c>
      <c r="C154" s="426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6"/>
      <c r="C155" s="426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6"/>
      <c r="C156" s="426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7" t="s">
        <v>472</v>
      </c>
      <c r="C160" s="427"/>
      <c r="D160" s="49"/>
      <c r="E160" s="49"/>
      <c r="F160" s="49"/>
      <c r="G160" s="49"/>
      <c r="H160" s="49"/>
      <c r="I160" s="49"/>
      <c r="J160" s="48" t="str">
        <f>D18</f>
        <v>Le Kram</v>
      </c>
    </row>
    <row r="161" spans="1:10" ht="33" customHeight="1" x14ac:dyDescent="0.25">
      <c r="A161" s="57" t="s">
        <v>281</v>
      </c>
      <c r="B161" s="426">
        <f>'A1 Exploitation'!D702</f>
        <v>0.67647058823529416</v>
      </c>
      <c r="C161" s="426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6" t="e">
        <f>'A2 Exploitation'!D702</f>
        <v>#DIV/0!</v>
      </c>
      <c r="C162" s="426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6" t="e">
        <f>'A3 Exploitation'!D702</f>
        <v>#DIV/0!</v>
      </c>
      <c r="C163" s="426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6" t="e">
        <f>'A4 Exploitation'!D702</f>
        <v>#DIV/0!</v>
      </c>
      <c r="C164" s="426"/>
    </row>
    <row r="165" spans="1:10" ht="33" customHeight="1" x14ac:dyDescent="0.25">
      <c r="A165" s="56" t="s">
        <v>285</v>
      </c>
      <c r="B165" s="426"/>
      <c r="C165" s="426"/>
    </row>
    <row r="166" spans="1:10" ht="18" x14ac:dyDescent="0.25">
      <c r="A166" s="56" t="s">
        <v>286</v>
      </c>
      <c r="B166" s="426"/>
      <c r="C166" s="426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7" t="s">
        <v>473</v>
      </c>
      <c r="C169" s="427"/>
      <c r="J169" s="48" t="str">
        <f>D18</f>
        <v>Le Kram</v>
      </c>
    </row>
    <row r="170" spans="1:10" ht="33" customHeight="1" x14ac:dyDescent="0.25">
      <c r="A170" s="57" t="s">
        <v>281</v>
      </c>
      <c r="B170" s="426">
        <f>'A1 Exploitation'!D726</f>
        <v>0.8125</v>
      </c>
      <c r="C170" s="426"/>
    </row>
    <row r="171" spans="1:10" ht="33" customHeight="1" x14ac:dyDescent="0.25">
      <c r="A171" s="56" t="s">
        <v>282</v>
      </c>
      <c r="B171" s="426" t="e">
        <f>'A2 Exploitation'!D726</f>
        <v>#DIV/0!</v>
      </c>
      <c r="C171" s="426"/>
    </row>
    <row r="172" spans="1:10" ht="33" customHeight="1" x14ac:dyDescent="0.25">
      <c r="A172" s="57" t="s">
        <v>283</v>
      </c>
      <c r="B172" s="426" t="e">
        <f>'A3 Exploitation'!D726</f>
        <v>#DIV/0!</v>
      </c>
      <c r="C172" s="426"/>
    </row>
    <row r="173" spans="1:10" ht="33" customHeight="1" x14ac:dyDescent="0.25">
      <c r="A173" s="57" t="s">
        <v>284</v>
      </c>
      <c r="B173" s="426" t="e">
        <f>'A4 Exploitation'!D726</f>
        <v>#DIV/0!</v>
      </c>
      <c r="C173" s="426"/>
    </row>
    <row r="174" spans="1:10" ht="33" customHeight="1" x14ac:dyDescent="0.25">
      <c r="A174" s="56" t="s">
        <v>285</v>
      </c>
      <c r="B174" s="426"/>
      <c r="C174" s="426"/>
    </row>
    <row r="175" spans="1:10" ht="18" x14ac:dyDescent="0.25">
      <c r="A175" s="56" t="s">
        <v>286</v>
      </c>
      <c r="B175" s="426"/>
      <c r="C175" s="426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7" t="s">
        <v>293</v>
      </c>
      <c r="C178" s="427"/>
      <c r="J178" s="48" t="str">
        <f>D18</f>
        <v>Le Kram</v>
      </c>
    </row>
    <row r="179" spans="1:10" ht="33" customHeight="1" x14ac:dyDescent="0.25">
      <c r="A179" s="57" t="s">
        <v>281</v>
      </c>
      <c r="B179" s="426">
        <f>'A1 Technique'!D199</f>
        <v>0.84545454545454546</v>
      </c>
      <c r="C179" s="426"/>
    </row>
    <row r="180" spans="1:10" ht="33" customHeight="1" x14ac:dyDescent="0.25">
      <c r="A180" s="56" t="s">
        <v>282</v>
      </c>
      <c r="B180" s="426" t="e">
        <f>'A2 Technique'!D199</f>
        <v>#DIV/0!</v>
      </c>
      <c r="C180" s="426"/>
    </row>
    <row r="181" spans="1:10" ht="33" customHeight="1" x14ac:dyDescent="0.25">
      <c r="A181" s="57" t="s">
        <v>283</v>
      </c>
      <c r="B181" s="426" t="e">
        <f>'A3 Technique'!D199</f>
        <v>#DIV/0!</v>
      </c>
      <c r="C181" s="426"/>
    </row>
    <row r="182" spans="1:10" ht="33" customHeight="1" x14ac:dyDescent="0.25">
      <c r="A182" s="57" t="s">
        <v>284</v>
      </c>
      <c r="B182" s="426" t="e">
        <f>'A4 Technique'!D199</f>
        <v>#DIV/0!</v>
      </c>
      <c r="C182" s="426"/>
    </row>
    <row r="183" spans="1:10" ht="33" customHeight="1" x14ac:dyDescent="0.25">
      <c r="A183" s="56" t="s">
        <v>285</v>
      </c>
      <c r="B183" s="426"/>
      <c r="C183" s="426"/>
    </row>
    <row r="184" spans="1:10" ht="18" x14ac:dyDescent="0.25">
      <c r="A184" s="56" t="s">
        <v>286</v>
      </c>
      <c r="B184" s="426"/>
      <c r="C184" s="42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A25" sqref="A2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Le Kram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 t="s">
        <v>481</v>
      </c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 t="s">
        <v>476</v>
      </c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>
        <v>43623</v>
      </c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>
        <f>D730</f>
        <v>0.79971590909090906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43623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84" x14ac:dyDescent="0.4">
      <c r="A21" s="121" t="s">
        <v>9</v>
      </c>
      <c r="B21" s="122">
        <v>1</v>
      </c>
      <c r="C21" s="122"/>
      <c r="D21" s="123" t="s">
        <v>482</v>
      </c>
      <c r="E21" s="172" t="s">
        <v>483</v>
      </c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7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0.875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484</v>
      </c>
      <c r="E33" s="124"/>
      <c r="F33" s="123"/>
      <c r="G33" s="114"/>
    </row>
    <row r="34" spans="1:7" s="258" customFormat="1" ht="84" x14ac:dyDescent="0.4">
      <c r="A34" s="141" t="s">
        <v>432</v>
      </c>
      <c r="B34" s="122">
        <v>1</v>
      </c>
      <c r="C34" s="142" t="str">
        <f>IF(B34=0, -5, "0")</f>
        <v>0</v>
      </c>
      <c r="D34" s="140" t="s">
        <v>595</v>
      </c>
      <c r="E34" s="123" t="s">
        <v>485</v>
      </c>
      <c r="F34" s="123"/>
      <c r="G34" s="114"/>
    </row>
    <row r="35" spans="1:7" ht="105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486</v>
      </c>
      <c r="E35" s="123" t="s">
        <v>487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57.5" customHeight="1" x14ac:dyDescent="0.4">
      <c r="A41" s="121" t="s">
        <v>313</v>
      </c>
      <c r="B41" s="122">
        <v>0</v>
      </c>
      <c r="C41" s="122"/>
      <c r="D41" s="172" t="s">
        <v>596</v>
      </c>
      <c r="E41" s="172" t="s">
        <v>488</v>
      </c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0.84615384615384615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29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0.8529411764705882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43623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s="258" customFormat="1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63" x14ac:dyDescent="0.4">
      <c r="A143" s="125" t="s">
        <v>370</v>
      </c>
      <c r="B143" s="122">
        <v>1</v>
      </c>
      <c r="C143" s="125"/>
      <c r="D143" s="125" t="s">
        <v>489</v>
      </c>
      <c r="E143" s="125" t="s">
        <v>490</v>
      </c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126" x14ac:dyDescent="0.4">
      <c r="A149" s="125" t="s">
        <v>421</v>
      </c>
      <c r="B149" s="318">
        <v>0</v>
      </c>
      <c r="C149" s="125"/>
      <c r="D149" s="125" t="s">
        <v>618</v>
      </c>
      <c r="E149" s="125" t="s">
        <v>491</v>
      </c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47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492</v>
      </c>
      <c r="E155" s="125" t="s">
        <v>597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84" x14ac:dyDescent="0.4">
      <c r="A157" s="125" t="s">
        <v>142</v>
      </c>
      <c r="B157" s="318">
        <v>1</v>
      </c>
      <c r="C157" s="125"/>
      <c r="D157" s="125" t="s">
        <v>598</v>
      </c>
      <c r="E157" s="125" t="s">
        <v>599</v>
      </c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147" x14ac:dyDescent="0.4">
      <c r="A164" s="125" t="s">
        <v>375</v>
      </c>
      <c r="B164" s="318">
        <v>1</v>
      </c>
      <c r="C164" s="125"/>
      <c r="D164" s="125" t="s">
        <v>493</v>
      </c>
      <c r="E164" s="125" t="s">
        <v>600</v>
      </c>
      <c r="F164" s="322"/>
      <c r="G164" s="114"/>
    </row>
    <row r="165" spans="1:7" s="258" customFormat="1" ht="21" x14ac:dyDescent="0.4">
      <c r="A165" s="439"/>
      <c r="B165" s="437"/>
      <c r="C165" s="437"/>
      <c r="D165" s="437"/>
      <c r="E165" s="437"/>
      <c r="F165" s="437"/>
      <c r="G165" s="114"/>
    </row>
    <row r="166" spans="1:7" s="258" customFormat="1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47" x14ac:dyDescent="0.4">
      <c r="A172" s="125" t="s">
        <v>409</v>
      </c>
      <c r="B172" s="122">
        <v>1</v>
      </c>
      <c r="C172" s="125"/>
      <c r="D172" s="125" t="s">
        <v>495</v>
      </c>
      <c r="E172" s="123" t="s">
        <v>494</v>
      </c>
      <c r="F172" s="322"/>
      <c r="G172" s="114"/>
    </row>
    <row r="173" spans="1:7" ht="105" x14ac:dyDescent="0.4">
      <c r="A173" s="125" t="s">
        <v>345</v>
      </c>
      <c r="B173" s="122">
        <v>1</v>
      </c>
      <c r="C173" s="125"/>
      <c r="D173" s="125" t="s">
        <v>601</v>
      </c>
      <c r="E173" s="172" t="s">
        <v>496</v>
      </c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0.66700000000000004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7"/>
      <c r="C186" s="478"/>
      <c r="D186" s="309">
        <f>SUM(B148:C164,B178:C185,B167:C175,B140:C145)</f>
        <v>69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0.88461538461538458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43623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63" x14ac:dyDescent="0.4">
      <c r="A207" s="138" t="s">
        <v>210</v>
      </c>
      <c r="B207" s="122">
        <v>1</v>
      </c>
      <c r="C207" s="122"/>
      <c r="D207" s="172" t="s">
        <v>619</v>
      </c>
      <c r="E207" s="172" t="s">
        <v>497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7.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63" x14ac:dyDescent="0.4">
      <c r="A215" s="138" t="s">
        <v>142</v>
      </c>
      <c r="B215" s="122">
        <v>1</v>
      </c>
      <c r="C215" s="126"/>
      <c r="D215" s="123" t="s">
        <v>499</v>
      </c>
      <c r="E215" s="123" t="s">
        <v>498</v>
      </c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 t="s">
        <v>30</v>
      </c>
      <c r="C217" s="126"/>
      <c r="D217" s="417"/>
      <c r="E217" s="417"/>
      <c r="F217" s="123"/>
      <c r="G217" s="114"/>
    </row>
    <row r="218" spans="1:7" ht="105" x14ac:dyDescent="0.4">
      <c r="A218" s="168" t="s">
        <v>393</v>
      </c>
      <c r="B218" s="122">
        <v>0</v>
      </c>
      <c r="C218" s="198">
        <f>IF(B218=0, -5, "0")</f>
        <v>-5</v>
      </c>
      <c r="D218" s="172" t="s">
        <v>500</v>
      </c>
      <c r="E218" s="123" t="s">
        <v>501</v>
      </c>
      <c r="F218" s="123"/>
      <c r="G218" s="129"/>
    </row>
    <row r="219" spans="1:7" ht="336" x14ac:dyDescent="0.4">
      <c r="A219" s="199" t="s">
        <v>133</v>
      </c>
      <c r="B219" s="122">
        <v>0</v>
      </c>
      <c r="C219" s="174">
        <f>IF(B219=0, -5, "0")</f>
        <v>-5</v>
      </c>
      <c r="D219" s="417" t="s">
        <v>502</v>
      </c>
      <c r="E219" s="172" t="s">
        <v>503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22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0.52380952380952384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62.75" customHeight="1" x14ac:dyDescent="0.4">
      <c r="A235" s="197" t="s">
        <v>413</v>
      </c>
      <c r="B235" s="122">
        <v>0</v>
      </c>
      <c r="C235" s="143">
        <f>IF(B235=0, -10, IF(B235=1, -5, "0"))</f>
        <v>-10</v>
      </c>
      <c r="D235" s="170" t="s">
        <v>602</v>
      </c>
      <c r="E235" s="170" t="s">
        <v>504</v>
      </c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30" customHeight="1" x14ac:dyDescent="0.4">
      <c r="A241" s="188" t="s">
        <v>318</v>
      </c>
      <c r="B241" s="122">
        <v>2</v>
      </c>
      <c r="C241" s="174"/>
      <c r="D241" s="128"/>
      <c r="E241" s="170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0.5</v>
      </c>
      <c r="E244" s="147"/>
      <c r="F244" s="123"/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11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0.42307692307692307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49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0.58333333333333337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43623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3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52" x14ac:dyDescent="0.4">
      <c r="A272" s="138" t="s">
        <v>202</v>
      </c>
      <c r="B272" s="122">
        <v>0</v>
      </c>
      <c r="C272" s="122"/>
      <c r="D272" s="194" t="s">
        <v>505</v>
      </c>
      <c r="E272" s="172" t="s">
        <v>506</v>
      </c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10" x14ac:dyDescent="0.4">
      <c r="A278" s="121" t="s">
        <v>117</v>
      </c>
      <c r="B278" s="122">
        <v>1</v>
      </c>
      <c r="C278" s="122"/>
      <c r="D278" s="194" t="s">
        <v>512</v>
      </c>
      <c r="E278" s="123" t="s">
        <v>513</v>
      </c>
      <c r="F278" s="123"/>
      <c r="G278" s="114"/>
    </row>
    <row r="279" spans="1:7" ht="354.7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603</v>
      </c>
      <c r="E279" s="123" t="s">
        <v>507</v>
      </c>
      <c r="F279" s="123"/>
      <c r="G279" s="114"/>
    </row>
    <row r="280" spans="1:7" ht="33.7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0.75" customHeight="1" x14ac:dyDescent="0.4">
      <c r="A282" s="121" t="s">
        <v>142</v>
      </c>
      <c r="B282" s="122">
        <v>0</v>
      </c>
      <c r="C282" s="122"/>
      <c r="D282" s="128" t="s">
        <v>604</v>
      </c>
      <c r="E282" s="123" t="s">
        <v>508</v>
      </c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114" customHeight="1" x14ac:dyDescent="0.4">
      <c r="A288" s="201" t="s">
        <v>426</v>
      </c>
      <c r="B288" s="122">
        <v>1</v>
      </c>
      <c r="C288" s="122"/>
      <c r="D288" s="421" t="s">
        <v>620</v>
      </c>
      <c r="E288" s="123" t="s">
        <v>605</v>
      </c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91.5" customHeight="1" x14ac:dyDescent="0.4">
      <c r="A296" s="157" t="s">
        <v>318</v>
      </c>
      <c r="B296" s="122">
        <v>1</v>
      </c>
      <c r="C296" s="174"/>
      <c r="D296" s="128" t="s">
        <v>509</v>
      </c>
      <c r="E296" s="128" t="s">
        <v>510</v>
      </c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0.66700000000000004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0.7068965517241379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0.77027027027027029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43623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84" x14ac:dyDescent="0.4">
      <c r="A312" s="164" t="s">
        <v>49</v>
      </c>
      <c r="B312" s="122">
        <v>2</v>
      </c>
      <c r="C312" s="122"/>
      <c r="D312" s="123" t="s">
        <v>511</v>
      </c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F326" s="123"/>
      <c r="G326" s="114"/>
    </row>
    <row r="327" spans="1:7" ht="21" x14ac:dyDescent="0.4">
      <c r="A327" s="121" t="s">
        <v>53</v>
      </c>
      <c r="B327" s="122">
        <v>0</v>
      </c>
      <c r="C327" s="122"/>
      <c r="D327" s="123"/>
      <c r="E327" s="123"/>
      <c r="F327" s="123"/>
      <c r="G327" s="114"/>
    </row>
    <row r="328" spans="1:7" ht="84" x14ac:dyDescent="0.4">
      <c r="A328" s="291" t="s">
        <v>440</v>
      </c>
      <c r="B328" s="122">
        <v>0</v>
      </c>
      <c r="C328" s="143">
        <f>IF(B328=0, -10, IF(B328=1, -5, "0"))</f>
        <v>-10</v>
      </c>
      <c r="D328" s="196" t="s">
        <v>514</v>
      </c>
      <c r="E328" s="123" t="s">
        <v>515</v>
      </c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63" x14ac:dyDescent="0.4">
      <c r="A330" s="138" t="s">
        <v>142</v>
      </c>
      <c r="B330" s="122">
        <v>1</v>
      </c>
      <c r="C330" s="122"/>
      <c r="D330" s="123" t="s">
        <v>516</v>
      </c>
      <c r="E330" s="123" t="s">
        <v>517</v>
      </c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409.5" x14ac:dyDescent="0.4">
      <c r="A337" s="168" t="s">
        <v>58</v>
      </c>
      <c r="B337" s="122">
        <v>0</v>
      </c>
      <c r="C337" s="174">
        <f>IF(B337=0, -5, "0")</f>
        <v>-5</v>
      </c>
      <c r="D337" s="424" t="s">
        <v>606</v>
      </c>
      <c r="E337" s="123" t="s">
        <v>582</v>
      </c>
      <c r="F337" s="123"/>
      <c r="G337" s="129"/>
    </row>
    <row r="338" spans="1:7" ht="46.5" customHeight="1" x14ac:dyDescent="0.4">
      <c r="A338" s="290" t="s">
        <v>354</v>
      </c>
      <c r="B338" s="122">
        <v>2</v>
      </c>
      <c r="C338" s="142" t="str">
        <f>IF(B338=0, -2, "0")</f>
        <v>0</v>
      </c>
      <c r="D338" s="123"/>
      <c r="E338" s="123"/>
      <c r="F338" s="123"/>
      <c r="G338" s="129"/>
    </row>
    <row r="339" spans="1:7" ht="63" customHeight="1" x14ac:dyDescent="0.4">
      <c r="A339" s="290" t="s">
        <v>63</v>
      </c>
      <c r="B339" s="122">
        <v>2</v>
      </c>
      <c r="C339" s="142" t="str">
        <f>IF(B339=0, -2, "0")</f>
        <v>0</v>
      </c>
      <c r="D339" s="128"/>
      <c r="E339" s="128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42" x14ac:dyDescent="0.4">
      <c r="A341" s="121" t="s">
        <v>402</v>
      </c>
      <c r="B341" s="122">
        <v>1</v>
      </c>
      <c r="C341" s="296"/>
      <c r="D341" s="123" t="s">
        <v>518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105" x14ac:dyDescent="0.4">
      <c r="A343" s="201" t="s">
        <v>426</v>
      </c>
      <c r="B343" s="122">
        <v>0</v>
      </c>
      <c r="C343" s="126"/>
      <c r="D343" s="129" t="s">
        <v>519</v>
      </c>
      <c r="E343" s="170" t="s">
        <v>520</v>
      </c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15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0.34090909090909088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189" x14ac:dyDescent="0.4">
      <c r="A361" s="125" t="s">
        <v>376</v>
      </c>
      <c r="B361" s="122">
        <v>1</v>
      </c>
      <c r="C361" s="126"/>
      <c r="D361" s="207" t="s">
        <v>621</v>
      </c>
      <c r="E361" s="128" t="s">
        <v>583</v>
      </c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189" x14ac:dyDescent="0.4">
      <c r="A365" s="125" t="s">
        <v>415</v>
      </c>
      <c r="B365" s="122">
        <v>1</v>
      </c>
      <c r="C365" s="183"/>
      <c r="D365" s="161" t="s">
        <v>622</v>
      </c>
      <c r="E365" s="170" t="s">
        <v>584</v>
      </c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0.94117647058823528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63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0.67021276595744683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43623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6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98.25" customHeight="1" x14ac:dyDescent="0.4">
      <c r="A381" s="157" t="s">
        <v>216</v>
      </c>
      <c r="B381" s="122">
        <v>1</v>
      </c>
      <c r="C381" s="122"/>
      <c r="D381" s="172" t="s">
        <v>522</v>
      </c>
      <c r="E381" s="170" t="s">
        <v>521</v>
      </c>
      <c r="F381" s="123"/>
      <c r="G381" s="173"/>
    </row>
    <row r="382" spans="1:7" s="6" customFormat="1" ht="84" x14ac:dyDescent="0.4">
      <c r="A382" s="157" t="s">
        <v>332</v>
      </c>
      <c r="B382" s="122">
        <v>1</v>
      </c>
      <c r="C382" s="122"/>
      <c r="D382" s="123" t="s">
        <v>623</v>
      </c>
      <c r="E382" s="128" t="s">
        <v>523</v>
      </c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84" x14ac:dyDescent="0.4">
      <c r="A384" s="157" t="s">
        <v>146</v>
      </c>
      <c r="B384" s="122">
        <v>1</v>
      </c>
      <c r="C384" s="122"/>
      <c r="D384" s="128" t="s">
        <v>524</v>
      </c>
      <c r="E384" s="128" t="s">
        <v>585</v>
      </c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19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0.86363636363636365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84" x14ac:dyDescent="0.4">
      <c r="A398" s="121" t="s">
        <v>117</v>
      </c>
      <c r="B398" s="122">
        <v>1</v>
      </c>
      <c r="C398" s="122"/>
      <c r="D398" s="193" t="s">
        <v>525</v>
      </c>
      <c r="E398" s="128" t="s">
        <v>526</v>
      </c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49.5" customHeight="1" x14ac:dyDescent="0.4">
      <c r="A402" s="230" t="s">
        <v>316</v>
      </c>
      <c r="B402" s="122">
        <v>2</v>
      </c>
      <c r="C402" s="143" t="str">
        <f>IF(B402=0, -10, "0")</f>
        <v>0</v>
      </c>
      <c r="D402" s="418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63" x14ac:dyDescent="0.4">
      <c r="A404" s="121" t="s">
        <v>142</v>
      </c>
      <c r="B404" s="122">
        <v>1</v>
      </c>
      <c r="C404" s="122"/>
      <c r="D404" s="193" t="s">
        <v>516</v>
      </c>
      <c r="E404" s="128" t="s">
        <v>517</v>
      </c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42" x14ac:dyDescent="0.4">
      <c r="A406" s="121" t="s">
        <v>416</v>
      </c>
      <c r="B406" s="122" t="s">
        <v>30</v>
      </c>
      <c r="C406" s="126"/>
      <c r="D406" s="229" t="s">
        <v>527</v>
      </c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8"/>
      <c r="F407" s="123"/>
      <c r="G407" s="173"/>
    </row>
    <row r="408" spans="1:7" s="6" customFormat="1" ht="40.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6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1</v>
      </c>
      <c r="C421" s="126"/>
      <c r="D421" s="229"/>
      <c r="E421" s="127"/>
      <c r="F421" s="123"/>
      <c r="G421" s="173"/>
    </row>
    <row r="422" spans="1:7" s="6" customFormat="1" ht="105" x14ac:dyDescent="0.4">
      <c r="A422" s="188" t="s">
        <v>318</v>
      </c>
      <c r="B422" s="122">
        <v>1</v>
      </c>
      <c r="C422" s="126"/>
      <c r="D422" s="229" t="s">
        <v>528</v>
      </c>
      <c r="E422" s="128" t="s">
        <v>586</v>
      </c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">
        <v>615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0.90909090909090906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59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0.89393939393939392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43623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3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63" x14ac:dyDescent="0.4">
      <c r="A450" s="121" t="s">
        <v>274</v>
      </c>
      <c r="B450" s="122">
        <v>1</v>
      </c>
      <c r="C450" s="122"/>
      <c r="D450" s="123" t="s">
        <v>530</v>
      </c>
      <c r="E450" s="123" t="s">
        <v>531</v>
      </c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1" x14ac:dyDescent="0.4">
      <c r="A452" s="215" t="s">
        <v>361</v>
      </c>
      <c r="B452" s="122">
        <v>2</v>
      </c>
      <c r="C452" s="174" t="str">
        <f>IF(B452=0, -5, "0")</f>
        <v>0</v>
      </c>
      <c r="D452" s="158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1</v>
      </c>
      <c r="C454" s="126"/>
      <c r="D454" s="158" t="s">
        <v>532</v>
      </c>
      <c r="E454" s="123" t="s">
        <v>533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84" x14ac:dyDescent="0.4">
      <c r="A468" s="188" t="s">
        <v>318</v>
      </c>
      <c r="B468" s="122">
        <v>1</v>
      </c>
      <c r="C468" s="126"/>
      <c r="D468" s="128" t="s">
        <v>534</v>
      </c>
      <c r="E468" s="128" t="s">
        <v>535</v>
      </c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39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0.9285714285714286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55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0.94827586206896552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s="258" customFormat="1" ht="21" customHeight="1" x14ac:dyDescent="0.4">
      <c r="A479" s="234">
        <f>B11</f>
        <v>43623</v>
      </c>
      <c r="G479" s="114"/>
    </row>
    <row r="480" spans="1:7" s="258" customFormat="1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s="258" customFormat="1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s="258" customFormat="1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s="258" customFormat="1" ht="22.5" customHeight="1" x14ac:dyDescent="0.4">
      <c r="A531" s="234">
        <f>B11</f>
        <v>43623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s="258" customFormat="1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s="258" customFormat="1" ht="105" x14ac:dyDescent="0.4">
      <c r="A536" s="235" t="s">
        <v>6</v>
      </c>
      <c r="B536" s="122">
        <v>1</v>
      </c>
      <c r="C536" s="122"/>
      <c r="D536" s="128" t="s">
        <v>587</v>
      </c>
      <c r="E536" s="123" t="s">
        <v>529</v>
      </c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2" t="s">
        <v>34</v>
      </c>
      <c r="B542" s="463"/>
      <c r="C542" s="464"/>
      <c r="D542" s="407">
        <f>SUM(B536:C541)</f>
        <v>11</v>
      </c>
      <c r="E542" s="248"/>
      <c r="F542" s="248"/>
      <c r="G542" s="114"/>
    </row>
    <row r="543" spans="1:7" s="258" customFormat="1" ht="21" customHeight="1" x14ac:dyDescent="0.4">
      <c r="A543" s="462" t="s">
        <v>33</v>
      </c>
      <c r="B543" s="463"/>
      <c r="C543" s="464"/>
      <c r="D543" s="388">
        <f>D542/(COUNT(B536:C541)*2)</f>
        <v>0.91666666666666663</v>
      </c>
      <c r="E543" s="248"/>
      <c r="F543" s="248"/>
      <c r="G543" s="114"/>
    </row>
    <row r="544" spans="1:7" s="258" customFormat="1" ht="21" x14ac:dyDescent="0.4">
      <c r="A544" s="436"/>
      <c r="B544" s="436"/>
      <c r="C544" s="436"/>
      <c r="D544" s="436"/>
      <c r="E544" s="436"/>
      <c r="F544" s="436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84" x14ac:dyDescent="0.4">
      <c r="A549" s="121" t="s">
        <v>114</v>
      </c>
      <c r="B549" s="122">
        <v>1</v>
      </c>
      <c r="C549" s="122"/>
      <c r="D549" s="201" t="s">
        <v>536</v>
      </c>
      <c r="E549" s="128" t="s">
        <v>537</v>
      </c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s="258" customFormat="1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4" t="s">
        <v>34</v>
      </c>
      <c r="B566" s="454"/>
      <c r="C566" s="455"/>
      <c r="D566" s="358">
        <f>SUM(B558:C565,B546:C555)</f>
        <v>35</v>
      </c>
      <c r="E566" s="108"/>
      <c r="F566" s="114"/>
      <c r="G566" s="114"/>
    </row>
    <row r="567" spans="1:7" s="258" customFormat="1" ht="21" x14ac:dyDescent="0.4">
      <c r="A567" s="454" t="s">
        <v>33</v>
      </c>
      <c r="B567" s="454"/>
      <c r="C567" s="454"/>
      <c r="D567" s="388">
        <f>D566/(COUNT(B558:C565,B546:C555)*2)</f>
        <v>0.97222222222222221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43623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s="258" customFormat="1" ht="21" x14ac:dyDescent="0.4">
      <c r="A588" s="454" t="s">
        <v>34</v>
      </c>
      <c r="B588" s="454"/>
      <c r="C588" s="455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54" t="s">
        <v>33</v>
      </c>
      <c r="B589" s="454"/>
      <c r="C589" s="454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>
        <v>2</v>
      </c>
      <c r="C592" s="122"/>
      <c r="D592" s="200"/>
      <c r="E592" s="123"/>
      <c r="F592" s="123"/>
      <c r="G592" s="129"/>
    </row>
    <row r="593" spans="1:7" ht="91.5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538</v>
      </c>
      <c r="E593" s="172" t="s">
        <v>477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63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616</v>
      </c>
      <c r="E596" s="271" t="s">
        <v>617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105" x14ac:dyDescent="0.4">
      <c r="A602" s="157" t="s">
        <v>377</v>
      </c>
      <c r="B602" s="122">
        <v>1</v>
      </c>
      <c r="C602" s="122"/>
      <c r="D602" s="419" t="s">
        <v>539</v>
      </c>
      <c r="E602" s="422" t="s">
        <v>588</v>
      </c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54" t="s">
        <v>34</v>
      </c>
      <c r="B606" s="454"/>
      <c r="C606" s="455"/>
      <c r="D606" s="358">
        <f>SUM(B592:C605)</f>
        <v>12</v>
      </c>
      <c r="E606" s="108"/>
      <c r="F606" s="114"/>
      <c r="G606" s="114"/>
    </row>
    <row r="607" spans="1:7" s="258" customFormat="1" ht="21" x14ac:dyDescent="0.4">
      <c r="A607" s="454" t="s">
        <v>33</v>
      </c>
      <c r="B607" s="454"/>
      <c r="C607" s="454"/>
      <c r="D607" s="388">
        <f>D606/(COUNT(B592:C605)*2)</f>
        <v>0.42857142857142855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28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>
        <f>D609/(COUNT(B579:C587,B592:C605)*2)</f>
        <v>0.63636363636363635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43623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42" x14ac:dyDescent="0.4">
      <c r="A624" s="164" t="s">
        <v>203</v>
      </c>
      <c r="B624" s="122">
        <v>2</v>
      </c>
      <c r="C624" s="122"/>
      <c r="D624" s="121" t="s">
        <v>624</v>
      </c>
      <c r="E624" s="123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58">
        <f>SUM(B618:C626)</f>
        <v>18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>
        <f>D627/(COUNT(B618:C626)*2)</f>
        <v>1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105" x14ac:dyDescent="0.4">
      <c r="A631" s="138" t="s">
        <v>83</v>
      </c>
      <c r="B631" s="122">
        <v>1</v>
      </c>
      <c r="C631" s="122"/>
      <c r="D631" s="193" t="s">
        <v>540</v>
      </c>
      <c r="E631" s="123" t="s">
        <v>589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84" x14ac:dyDescent="0.4">
      <c r="A633" s="138" t="s">
        <v>186</v>
      </c>
      <c r="B633" s="122">
        <v>1</v>
      </c>
      <c r="C633" s="122"/>
      <c r="D633" s="229" t="s">
        <v>541</v>
      </c>
      <c r="E633" s="172" t="s">
        <v>542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72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0.97297297297297303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43623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126" x14ac:dyDescent="0.4">
      <c r="A683" s="138" t="s">
        <v>43</v>
      </c>
      <c r="B683" s="122">
        <v>1</v>
      </c>
      <c r="C683" s="122"/>
      <c r="D683" s="123" t="s">
        <v>590</v>
      </c>
      <c r="E683" s="123" t="s">
        <v>591</v>
      </c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84" x14ac:dyDescent="0.4">
      <c r="A688" s="403" t="s">
        <v>296</v>
      </c>
      <c r="B688" s="122">
        <v>0</v>
      </c>
      <c r="C688" s="169">
        <f>IF(B688=0, -5, "0")</f>
        <v>-5</v>
      </c>
      <c r="D688" s="200" t="s">
        <v>543</v>
      </c>
      <c r="E688" s="200" t="s">
        <v>544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69.75" customHeight="1" x14ac:dyDescent="0.4">
      <c r="A692" s="237" t="s">
        <v>179</v>
      </c>
      <c r="B692" s="122">
        <v>1</v>
      </c>
      <c r="C692" s="275"/>
      <c r="D692" s="255" t="s">
        <v>569</v>
      </c>
      <c r="E692" s="123" t="s">
        <v>592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419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0.67647058823529416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43623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42" x14ac:dyDescent="0.4">
      <c r="A710" s="160" t="s">
        <v>220</v>
      </c>
      <c r="B710" s="275">
        <v>0</v>
      </c>
      <c r="C710" s="275"/>
      <c r="D710" s="200" t="s">
        <v>593</v>
      </c>
      <c r="E710" s="200" t="s">
        <v>546</v>
      </c>
      <c r="F710" s="200"/>
      <c r="G710" s="274"/>
    </row>
    <row r="711" spans="1:7" ht="63" x14ac:dyDescent="0.4">
      <c r="A711" s="160" t="s">
        <v>317</v>
      </c>
      <c r="B711" s="275">
        <v>1</v>
      </c>
      <c r="C711" s="275"/>
      <c r="D711" s="200" t="s">
        <v>594</v>
      </c>
      <c r="E711" s="200" t="s">
        <v>545</v>
      </c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7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>
        <f>D715/(COUNT(B710:C714)*2)</f>
        <v>0.7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0.8125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0.89400000000000002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563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0.79971590909090906</v>
      </c>
      <c r="E730" s="259"/>
      <c r="F730" s="259"/>
    </row>
  </sheetData>
  <sheetProtection algorithmName="SHA-512" hashValue="hzeGl6mOlzFT143krM1na9TCokmWv6E/ukVlZFRms9LHj2IVSZeblZkIV5bUinZ3ns0KMKzhpUp29cEascfbew==" saltValue="pYH0vVbHqysuQ1ePMM1MEQ==" spinCount="100000" sheet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79:B389 B359:B366 B56:B63 B324:B343 B39:B42 B546:B555 B618:B626 B558:B565 B85:B102 B631:B638 B122:B128 B681:B700 B579:B587 B66:B82 B312:B319 B506:B516 B465:B471 B519:B525 B417:B424 B492:B504 B292:B299 B592:B605 B662:B668 B437:B444 B719:B721 B257:B264 B348:B356 B178:B185 B536:B541 B654:B660 B269:B289 B231:B235 B710:B714 B105:B110 B140:B146 B237:B244 B449:B463 B528:B529 B484:B490 B643:B649 B30:B37 B394:B41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51"/>
      <c r="E1" s="551"/>
      <c r="F1" s="551"/>
      <c r="G1" s="551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52" t="s">
        <v>46</v>
      </c>
      <c r="B6" s="552"/>
      <c r="C6" s="552"/>
      <c r="D6" s="552"/>
      <c r="E6" s="552"/>
      <c r="F6" s="552"/>
      <c r="G6" s="92"/>
    </row>
    <row r="7" spans="1:7" s="2" customFormat="1" ht="21.75" customHeight="1" x14ac:dyDescent="0.5">
      <c r="A7" s="553" t="str">
        <f>'Page de garde'!D18</f>
        <v>Le Kram</v>
      </c>
      <c r="B7" s="553"/>
      <c r="C7" s="553"/>
      <c r="D7" s="553"/>
      <c r="E7" s="553"/>
      <c r="F7" s="553"/>
      <c r="G7" s="92"/>
    </row>
    <row r="8" spans="1:7" s="2" customFormat="1" ht="24.75" x14ac:dyDescent="0.5">
      <c r="A8" s="4" t="s">
        <v>39</v>
      </c>
      <c r="B8" s="554" t="str">
        <f>'A1 Exploitation'!B9:F9</f>
        <v>Dr Raja Bouhalfaya</v>
      </c>
      <c r="C8" s="554"/>
      <c r="D8" s="554"/>
      <c r="E8" s="554"/>
      <c r="F8" s="554"/>
      <c r="G8" s="92"/>
    </row>
    <row r="9" spans="1:7" s="2" customFormat="1" ht="24.75" x14ac:dyDescent="0.5">
      <c r="A9" s="5" t="s">
        <v>41</v>
      </c>
      <c r="B9" s="555" t="str">
        <f>'A1 Exploitation'!B10:F10</f>
        <v>Directeur magasin et chefs rayons</v>
      </c>
      <c r="C9" s="555"/>
      <c r="D9" s="555"/>
      <c r="E9" s="555"/>
      <c r="F9" s="555"/>
      <c r="G9" s="92"/>
    </row>
    <row r="10" spans="1:7" s="2" customFormat="1" ht="24.75" x14ac:dyDescent="0.5">
      <c r="A10" s="4" t="s">
        <v>40</v>
      </c>
      <c r="B10" s="550">
        <f>'A1 Exploitation'!B11:F11</f>
        <v>43623</v>
      </c>
      <c r="C10" s="550"/>
      <c r="D10" s="550"/>
      <c r="E10" s="550"/>
      <c r="F10" s="550"/>
      <c r="G10" s="92"/>
    </row>
    <row r="11" spans="1:7" s="2" customFormat="1" ht="24.75" x14ac:dyDescent="0.5">
      <c r="A11" s="4" t="s">
        <v>250</v>
      </c>
      <c r="B11" s="547">
        <f>D199</f>
        <v>0.84545454545454546</v>
      </c>
      <c r="C11" s="547"/>
      <c r="D11" s="547"/>
      <c r="E11" s="547"/>
      <c r="F11" s="547"/>
      <c r="G11" s="92"/>
    </row>
    <row r="12" spans="1:7" s="2" customFormat="1" ht="22.5" x14ac:dyDescent="0.45">
      <c r="A12" s="1"/>
      <c r="D12" s="513"/>
      <c r="E12" s="513"/>
      <c r="F12" s="513"/>
      <c r="G12" s="513"/>
    </row>
    <row r="13" spans="1:7" s="2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ht="66" x14ac:dyDescent="0.3">
      <c r="A17" s="7" t="s">
        <v>225</v>
      </c>
      <c r="B17" s="62">
        <v>1</v>
      </c>
      <c r="C17" s="62"/>
      <c r="D17" s="63" t="s">
        <v>548</v>
      </c>
      <c r="E17" s="81" t="s">
        <v>547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4" t="s">
        <v>34</v>
      </c>
      <c r="B22" s="540"/>
      <c r="C22" s="541"/>
      <c r="D22" s="99">
        <f>SUM(B17:C21)</f>
        <v>9</v>
      </c>
    </row>
    <row r="23" spans="1:7" x14ac:dyDescent="0.3">
      <c r="A23" s="529" t="s">
        <v>251</v>
      </c>
      <c r="B23" s="530"/>
      <c r="C23" s="531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9" t="s">
        <v>34</v>
      </c>
      <c r="B33" s="530"/>
      <c r="C33" s="531"/>
      <c r="D33" s="97">
        <f>SUM(B26:C32)</f>
        <v>14</v>
      </c>
    </row>
    <row r="34" spans="1:7" x14ac:dyDescent="0.3">
      <c r="A34" s="529" t="s">
        <v>251</v>
      </c>
      <c r="B34" s="530"/>
      <c r="C34" s="531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9" t="s">
        <v>34</v>
      </c>
      <c r="B42" s="530"/>
      <c r="C42" s="531"/>
      <c r="D42" s="97">
        <f>SUM(B37:C41)</f>
        <v>10</v>
      </c>
      <c r="E42" s="3"/>
      <c r="F42" s="3"/>
      <c r="G42" s="93"/>
    </row>
    <row r="43" spans="1:7" s="10" customFormat="1" x14ac:dyDescent="0.3">
      <c r="A43" s="529" t="s">
        <v>251</v>
      </c>
      <c r="B43" s="530"/>
      <c r="C43" s="531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49.5" x14ac:dyDescent="0.3">
      <c r="A48" s="7" t="s">
        <v>192</v>
      </c>
      <c r="B48" s="265">
        <v>1</v>
      </c>
      <c r="C48" s="62"/>
      <c r="D48" s="63" t="s">
        <v>551</v>
      </c>
      <c r="E48" s="63" t="s">
        <v>611</v>
      </c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549</v>
      </c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3"/>
      <c r="E51" s="62"/>
      <c r="F51" s="62"/>
    </row>
    <row r="52" spans="1:7" x14ac:dyDescent="0.3">
      <c r="A52" s="529" t="s">
        <v>34</v>
      </c>
      <c r="B52" s="530"/>
      <c r="C52" s="531"/>
      <c r="D52" s="97">
        <f>SUM(B46:C51)</f>
        <v>9</v>
      </c>
    </row>
    <row r="53" spans="1:7" x14ac:dyDescent="0.3">
      <c r="A53" s="529" t="s">
        <v>251</v>
      </c>
      <c r="B53" s="530"/>
      <c r="C53" s="531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49.5" x14ac:dyDescent="0.3">
      <c r="A58" s="11" t="s">
        <v>205</v>
      </c>
      <c r="B58" s="265">
        <v>1</v>
      </c>
      <c r="C58" s="62"/>
      <c r="D58" s="63" t="s">
        <v>550</v>
      </c>
      <c r="E58" s="63" t="s">
        <v>552</v>
      </c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116.25" x14ac:dyDescent="0.35">
      <c r="A60" s="29" t="s">
        <v>182</v>
      </c>
      <c r="B60" s="265">
        <v>2</v>
      </c>
      <c r="C60" s="88" t="str">
        <f>IF(B60=0, -5, "0")</f>
        <v>0</v>
      </c>
      <c r="D60" s="63" t="s">
        <v>553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9" t="s">
        <v>34</v>
      </c>
      <c r="B63" s="530"/>
      <c r="C63" s="531"/>
      <c r="D63" s="97">
        <f>SUM(B56:C62)</f>
        <v>13</v>
      </c>
    </row>
    <row r="64" spans="1:7" x14ac:dyDescent="0.3">
      <c r="A64" s="529" t="s">
        <v>251</v>
      </c>
      <c r="B64" s="530"/>
      <c r="C64" s="531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420"/>
      <c r="E68" s="81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63" t="s">
        <v>554</v>
      </c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63"/>
      <c r="F78" s="62"/>
      <c r="G78" s="93"/>
    </row>
    <row r="79" spans="1:7" x14ac:dyDescent="0.3">
      <c r="A79" s="7" t="s">
        <v>149</v>
      </c>
      <c r="B79" s="68">
        <v>2</v>
      </c>
      <c r="C79" s="62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555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9" t="s">
        <v>34</v>
      </c>
      <c r="B84" s="530"/>
      <c r="C84" s="531"/>
      <c r="D84" s="97">
        <f>SUM(B67:C83)</f>
        <v>24</v>
      </c>
    </row>
    <row r="85" spans="1:7" x14ac:dyDescent="0.3">
      <c r="A85" s="529" t="s">
        <v>251</v>
      </c>
      <c r="B85" s="530"/>
      <c r="C85" s="531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 t="s">
        <v>30</v>
      </c>
      <c r="C91" s="69"/>
      <c r="D91" s="75"/>
      <c r="E91" s="62"/>
      <c r="F91" s="62"/>
    </row>
    <row r="92" spans="1:7" ht="19.5" x14ac:dyDescent="0.4">
      <c r="A92" s="8" t="s">
        <v>207</v>
      </c>
      <c r="B92" s="78" t="s">
        <v>30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3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0</v>
      </c>
      <c r="C99" s="88">
        <f>IF(B99=0, -5, "0")</f>
        <v>-5</v>
      </c>
      <c r="D99" s="63" t="s">
        <v>612</v>
      </c>
      <c r="E99" s="538" t="s">
        <v>556</v>
      </c>
      <c r="F99" s="62"/>
    </row>
    <row r="100" spans="1:7" ht="33.75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557</v>
      </c>
      <c r="E100" s="539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9" t="s">
        <v>34</v>
      </c>
      <c r="B102" s="530"/>
      <c r="C102" s="531"/>
      <c r="D102" s="97">
        <f>SUM(B88:C101)</f>
        <v>14</v>
      </c>
    </row>
    <row r="103" spans="1:7" x14ac:dyDescent="0.3">
      <c r="A103" s="529" t="s">
        <v>251</v>
      </c>
      <c r="B103" s="530"/>
      <c r="C103" s="531"/>
      <c r="D103" s="21">
        <f>D102/(COUNT(B88:C101)*2)</f>
        <v>0.58333333333333337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83.25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558</v>
      </c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50.25" x14ac:dyDescent="0.35">
      <c r="A115" s="32" t="s">
        <v>268</v>
      </c>
      <c r="B115" s="78">
        <v>0</v>
      </c>
      <c r="C115" s="88">
        <f>IF(B115=0, -5, "0")</f>
        <v>-5</v>
      </c>
      <c r="D115" s="63" t="s">
        <v>559</v>
      </c>
      <c r="E115" s="63" t="s">
        <v>560</v>
      </c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ht="66" x14ac:dyDescent="0.3">
      <c r="A117" s="37" t="s">
        <v>193</v>
      </c>
      <c r="B117" s="78">
        <v>1</v>
      </c>
      <c r="C117" s="62"/>
      <c r="D117" s="63" t="s">
        <v>561</v>
      </c>
      <c r="E117" s="63" t="s">
        <v>562</v>
      </c>
      <c r="F117" s="62"/>
      <c r="G117" s="93"/>
    </row>
    <row r="118" spans="1:7" s="10" customFormat="1" x14ac:dyDescent="0.3">
      <c r="A118" s="529" t="s">
        <v>34</v>
      </c>
      <c r="B118" s="530"/>
      <c r="C118" s="531"/>
      <c r="D118" s="97">
        <f>SUM(B107:C117)</f>
        <v>14</v>
      </c>
      <c r="E118" s="3"/>
      <c r="F118" s="3"/>
      <c r="G118" s="93"/>
    </row>
    <row r="119" spans="1:7" s="10" customFormat="1" x14ac:dyDescent="0.3">
      <c r="A119" s="529" t="s">
        <v>251</v>
      </c>
      <c r="B119" s="530"/>
      <c r="C119" s="531"/>
      <c r="D119" s="21">
        <f>D118/(COUNT(B107:C117)*2)</f>
        <v>0.58333333333333337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34.5" x14ac:dyDescent="0.4">
      <c r="A126" s="7" t="s">
        <v>248</v>
      </c>
      <c r="B126" s="79">
        <v>1</v>
      </c>
      <c r="C126" s="69"/>
      <c r="D126" s="63" t="s">
        <v>613</v>
      </c>
      <c r="E126" s="63" t="s">
        <v>564</v>
      </c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563</v>
      </c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565</v>
      </c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50.25" x14ac:dyDescent="0.35">
      <c r="A130" s="29" t="s">
        <v>164</v>
      </c>
      <c r="B130" s="79">
        <v>2</v>
      </c>
      <c r="C130" s="88" t="str">
        <f>IF(B130=0, -5, "0")</f>
        <v>0</v>
      </c>
      <c r="D130" s="423" t="s">
        <v>566</v>
      </c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33.75" x14ac:dyDescent="0.35">
      <c r="A132" s="31" t="s">
        <v>272</v>
      </c>
      <c r="B132" s="79">
        <v>2</v>
      </c>
      <c r="C132" s="88" t="str">
        <f>IF(B132=0, -5, "0")</f>
        <v>0</v>
      </c>
      <c r="D132" s="63" t="s">
        <v>567</v>
      </c>
      <c r="E132" s="63"/>
      <c r="F132" s="62"/>
    </row>
    <row r="133" spans="1:7" x14ac:dyDescent="0.3">
      <c r="A133" s="529" t="s">
        <v>34</v>
      </c>
      <c r="B133" s="530"/>
      <c r="C133" s="531"/>
      <c r="D133" s="97">
        <f>SUM(B122:C132)</f>
        <v>21</v>
      </c>
    </row>
    <row r="134" spans="1:7" x14ac:dyDescent="0.3">
      <c r="A134" s="529" t="s">
        <v>251</v>
      </c>
      <c r="B134" s="530"/>
      <c r="C134" s="531"/>
      <c r="D134" s="20">
        <f>D133/(COUNT(B122:C132)*2)</f>
        <v>0.95454545454545459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34.5" x14ac:dyDescent="0.4">
      <c r="A137" s="11" t="s">
        <v>258</v>
      </c>
      <c r="B137" s="78">
        <v>1</v>
      </c>
      <c r="C137" s="69"/>
      <c r="D137" s="63" t="s">
        <v>580</v>
      </c>
      <c r="E137" s="63" t="s">
        <v>581</v>
      </c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3"/>
      <c r="E144" s="63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3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49.5" x14ac:dyDescent="0.3">
      <c r="A147" s="36" t="s">
        <v>175</v>
      </c>
      <c r="B147" s="78">
        <v>1</v>
      </c>
      <c r="C147" s="63"/>
      <c r="D147" s="63" t="s">
        <v>568</v>
      </c>
      <c r="E147" s="63" t="s">
        <v>614</v>
      </c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9" t="s">
        <v>34</v>
      </c>
      <c r="B149" s="530"/>
      <c r="C149" s="531"/>
      <c r="D149" s="97">
        <f>SUM(B137:C148)</f>
        <v>18</v>
      </c>
    </row>
    <row r="150" spans="1:7" x14ac:dyDescent="0.3">
      <c r="A150" s="529" t="s">
        <v>251</v>
      </c>
      <c r="B150" s="530"/>
      <c r="C150" s="531"/>
      <c r="D150" s="21">
        <f>D149/(COUNT(B137:C148)*2)</f>
        <v>0.9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3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3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1</v>
      </c>
      <c r="C159" s="62"/>
      <c r="D159" s="63" t="s">
        <v>571</v>
      </c>
      <c r="E159" s="62" t="s">
        <v>572</v>
      </c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9" t="s">
        <v>34</v>
      </c>
      <c r="B161" s="540"/>
      <c r="C161" s="541"/>
      <c r="D161" s="99">
        <f>SUM(B153:C160)</f>
        <v>15</v>
      </c>
    </row>
    <row r="162" spans="1:7" x14ac:dyDescent="0.3">
      <c r="A162" s="529" t="s">
        <v>251</v>
      </c>
      <c r="B162" s="530"/>
      <c r="C162" s="531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83.25" x14ac:dyDescent="0.35">
      <c r="A165" s="28" t="s">
        <v>242</v>
      </c>
      <c r="B165" s="62">
        <v>1</v>
      </c>
      <c r="C165" s="88" t="str">
        <f>IF(B165=0, -5, "0")</f>
        <v>0</v>
      </c>
      <c r="D165" s="63" t="s">
        <v>573</v>
      </c>
      <c r="E165" s="63" t="s">
        <v>574</v>
      </c>
      <c r="F165" s="62"/>
    </row>
    <row r="166" spans="1:7" ht="115.5" x14ac:dyDescent="0.3">
      <c r="A166" s="7" t="s">
        <v>243</v>
      </c>
      <c r="B166" s="265">
        <v>1</v>
      </c>
      <c r="C166" s="62"/>
      <c r="D166" s="81" t="s">
        <v>575</v>
      </c>
      <c r="E166" s="81" t="s">
        <v>570</v>
      </c>
      <c r="F166" s="62"/>
    </row>
    <row r="167" spans="1:7" ht="49.5" x14ac:dyDescent="0.3">
      <c r="A167" s="30" t="s">
        <v>176</v>
      </c>
      <c r="B167" s="265">
        <v>1</v>
      </c>
      <c r="C167" s="62"/>
      <c r="D167" s="63" t="s">
        <v>479</v>
      </c>
      <c r="E167" s="63" t="s">
        <v>478</v>
      </c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9" t="s">
        <v>34</v>
      </c>
      <c r="B169" s="530"/>
      <c r="C169" s="531"/>
      <c r="D169" s="97">
        <f>SUM(B165:C168)</f>
        <v>5</v>
      </c>
    </row>
    <row r="170" spans="1:7" x14ac:dyDescent="0.3">
      <c r="A170" s="529" t="s">
        <v>251</v>
      </c>
      <c r="B170" s="530"/>
      <c r="C170" s="531"/>
      <c r="D170" s="21">
        <f>D169/(COUNT(B165:C168)*2)</f>
        <v>0.625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x14ac:dyDescent="0.3">
      <c r="A173" s="8" t="s">
        <v>152</v>
      </c>
      <c r="B173" s="62">
        <v>2</v>
      </c>
      <c r="C173" s="62"/>
      <c r="D173" s="63"/>
      <c r="E173" s="63"/>
      <c r="F173" s="62"/>
    </row>
    <row r="174" spans="1:7" ht="49.5" x14ac:dyDescent="0.3">
      <c r="A174" s="7" t="s">
        <v>74</v>
      </c>
      <c r="B174" s="265">
        <v>1</v>
      </c>
      <c r="C174" s="62"/>
      <c r="D174" s="63" t="s">
        <v>576</v>
      </c>
      <c r="E174" s="63" t="s">
        <v>609</v>
      </c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9" t="s">
        <v>34</v>
      </c>
      <c r="B177" s="530"/>
      <c r="C177" s="531"/>
      <c r="D177" s="97">
        <f>SUM(B173:C176)</f>
        <v>7</v>
      </c>
    </row>
    <row r="178" spans="1:7" x14ac:dyDescent="0.3">
      <c r="A178" s="529" t="s">
        <v>251</v>
      </c>
      <c r="B178" s="530"/>
      <c r="C178" s="531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ht="49.5" x14ac:dyDescent="0.3">
      <c r="A181" s="30" t="s">
        <v>270</v>
      </c>
      <c r="B181" s="62">
        <v>1</v>
      </c>
      <c r="C181" s="62"/>
      <c r="D181" s="63" t="s">
        <v>577</v>
      </c>
      <c r="E181" s="63" t="s">
        <v>578</v>
      </c>
      <c r="F181" s="62"/>
    </row>
    <row r="182" spans="1:7" ht="118.5" customHeight="1" x14ac:dyDescent="0.3">
      <c r="A182" s="38" t="s">
        <v>181</v>
      </c>
      <c r="B182" s="265">
        <v>1</v>
      </c>
      <c r="C182" s="62"/>
      <c r="D182" s="63" t="s">
        <v>610</v>
      </c>
      <c r="E182" s="63" t="s">
        <v>607</v>
      </c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9" t="s">
        <v>34</v>
      </c>
      <c r="B186" s="530"/>
      <c r="C186" s="531"/>
      <c r="D186" s="97">
        <f>SUM(B181:C185)</f>
        <v>8</v>
      </c>
    </row>
    <row r="187" spans="1:7" x14ac:dyDescent="0.3">
      <c r="A187" s="529" t="s">
        <v>251</v>
      </c>
      <c r="B187" s="530"/>
      <c r="C187" s="531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115.5" x14ac:dyDescent="0.3">
      <c r="A192" s="8" t="s">
        <v>267</v>
      </c>
      <c r="B192" s="265">
        <v>1</v>
      </c>
      <c r="C192" s="62"/>
      <c r="D192" s="63" t="s">
        <v>579</v>
      </c>
      <c r="E192" s="425" t="s">
        <v>608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9" t="s">
        <v>34</v>
      </c>
      <c r="B194" s="530"/>
      <c r="C194" s="531"/>
      <c r="D194" s="40">
        <f>SUM(B190:C193)</f>
        <v>5</v>
      </c>
    </row>
    <row r="195" spans="1:6" x14ac:dyDescent="0.3">
      <c r="A195" s="529" t="s">
        <v>251</v>
      </c>
      <c r="B195" s="530"/>
      <c r="C195" s="531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0.76900000000000002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186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0.84545454545454546</v>
      </c>
    </row>
  </sheetData>
  <sheetProtection algorithmName="SHA-512" hashValue="7e0m8oIXo3m53F7BvKGQyGfqWO1DdTT0flwr9lY+MEVUAPjQ+x/kjIjx2r6ACT3pBGtPbOHdkpDpDWLRSBT87Q==" saltValue="+P5knfZNZsiSpU9UjFaUdg==" spinCount="100000" sheet="1" objects="1" scenarios="1" formatCells="0" formatColumns="0" formatRows="0"/>
  <mergeCells count="60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E99:E100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90:B193 B165:B168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1" manualBreakCount="1"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42" sqref="B14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Le Kram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/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/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/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 t="e">
        <f>D730</f>
        <v>#DIV/0!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6" t="s">
        <v>16</v>
      </c>
      <c r="B29" s="557"/>
      <c r="C29" s="557"/>
      <c r="D29" s="557"/>
      <c r="E29" s="557"/>
      <c r="F29" s="55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6" t="s">
        <v>311</v>
      </c>
      <c r="B38" s="557"/>
      <c r="C38" s="557"/>
      <c r="D38" s="557"/>
      <c r="E38" s="557"/>
      <c r="F38" s="55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9"/>
      <c r="B165" s="437"/>
      <c r="C165" s="437"/>
      <c r="D165" s="437"/>
      <c r="E165" s="437"/>
      <c r="F165" s="437"/>
      <c r="G165" s="114"/>
    </row>
    <row r="166" spans="1:7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260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260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2" t="s">
        <v>34</v>
      </c>
      <c r="B542" s="463"/>
      <c r="C542" s="46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2" t="s">
        <v>33</v>
      </c>
      <c r="B543" s="463"/>
      <c r="C543" s="46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4" t="s">
        <v>34</v>
      </c>
      <c r="B566" s="454"/>
      <c r="C566" s="455"/>
      <c r="D566" s="378">
        <f>SUM(B558:C565,B546:C555)</f>
        <v>0</v>
      </c>
      <c r="E566" s="108"/>
      <c r="F566" s="114"/>
      <c r="G566" s="114"/>
    </row>
    <row r="567" spans="1:7" ht="21" x14ac:dyDescent="0.4">
      <c r="A567" s="454" t="s">
        <v>33</v>
      </c>
      <c r="B567" s="454"/>
      <c r="C567" s="45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4" t="s">
        <v>34</v>
      </c>
      <c r="B588" s="454"/>
      <c r="C588" s="455"/>
      <c r="D588" s="378">
        <f>SUM(B579:C587)</f>
        <v>0</v>
      </c>
      <c r="E588" s="108"/>
      <c r="F588" s="114"/>
      <c r="G588" s="114"/>
    </row>
    <row r="589" spans="1:7" ht="21" x14ac:dyDescent="0.4">
      <c r="A589" s="454" t="s">
        <v>33</v>
      </c>
      <c r="B589" s="454"/>
      <c r="C589" s="45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4" t="s">
        <v>34</v>
      </c>
      <c r="B606" s="454"/>
      <c r="C606" s="455"/>
      <c r="D606" s="378">
        <f>SUM(B592:C605)</f>
        <v>0</v>
      </c>
      <c r="E606" s="108"/>
      <c r="F606" s="114"/>
      <c r="G606" s="114"/>
    </row>
    <row r="607" spans="1:7" ht="21" x14ac:dyDescent="0.4">
      <c r="A607" s="454" t="s">
        <v>33</v>
      </c>
      <c r="B607" s="454"/>
      <c r="C607" s="45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78">
        <f>SUM(B618:C626)</f>
        <v>0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 t="e">
        <f>D627/(COUNT(B618:C626)*2)</f>
        <v>#DIV/0!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51"/>
      <c r="E1" s="551"/>
      <c r="F1" s="551"/>
      <c r="G1" s="55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52" t="s">
        <v>46</v>
      </c>
      <c r="B6" s="552"/>
      <c r="C6" s="552"/>
      <c r="D6" s="552"/>
      <c r="E6" s="552"/>
      <c r="F6" s="552"/>
      <c r="G6" s="92"/>
    </row>
    <row r="7" spans="1:7" s="258" customFormat="1" ht="21.75" customHeight="1" x14ac:dyDescent="0.5">
      <c r="A7" s="553" t="str">
        <f>'Page de garde'!D18</f>
        <v>Le Kram</v>
      </c>
      <c r="B7" s="553"/>
      <c r="C7" s="553"/>
      <c r="D7" s="553"/>
      <c r="E7" s="553"/>
      <c r="F7" s="553"/>
      <c r="G7" s="92"/>
    </row>
    <row r="8" spans="1:7" s="258" customFormat="1" ht="24.75" x14ac:dyDescent="0.5">
      <c r="A8" s="4" t="s">
        <v>39</v>
      </c>
      <c r="B8" s="554" t="str">
        <f>'A1 Exploitation'!B9:F9</f>
        <v>Dr Raja Bouhalfaya</v>
      </c>
      <c r="C8" s="554"/>
      <c r="D8" s="554"/>
      <c r="E8" s="554"/>
      <c r="F8" s="554"/>
      <c r="G8" s="92"/>
    </row>
    <row r="9" spans="1:7" s="258" customFormat="1" ht="24.75" x14ac:dyDescent="0.5">
      <c r="A9" s="5" t="s">
        <v>41</v>
      </c>
      <c r="B9" s="555" t="str">
        <f>'A1 Exploitation'!B10:F10</f>
        <v>Directeur magasin et chefs rayons</v>
      </c>
      <c r="C9" s="555"/>
      <c r="D9" s="555"/>
      <c r="E9" s="555"/>
      <c r="F9" s="555"/>
      <c r="G9" s="92"/>
    </row>
    <row r="10" spans="1:7" s="258" customFormat="1" ht="24.75" x14ac:dyDescent="0.5">
      <c r="A10" s="4" t="s">
        <v>40</v>
      </c>
      <c r="B10" s="550">
        <f>'A1 Exploitation'!B11:F11</f>
        <v>43623</v>
      </c>
      <c r="C10" s="550"/>
      <c r="D10" s="550"/>
      <c r="E10" s="550"/>
      <c r="F10" s="550"/>
      <c r="G10" s="92"/>
    </row>
    <row r="11" spans="1:7" s="258" customFormat="1" ht="24.75" x14ac:dyDescent="0.5">
      <c r="A11" s="4" t="s">
        <v>250</v>
      </c>
      <c r="B11" s="547" t="e">
        <f>D199</f>
        <v>#DIV/0!</v>
      </c>
      <c r="C11" s="547"/>
      <c r="D11" s="547"/>
      <c r="E11" s="547"/>
      <c r="F11" s="547"/>
      <c r="G11" s="92"/>
    </row>
    <row r="12" spans="1:7" s="258" customFormat="1" ht="22.5" x14ac:dyDescent="0.45">
      <c r="A12" s="1"/>
      <c r="D12" s="513"/>
      <c r="E12" s="513"/>
      <c r="F12" s="513"/>
      <c r="G12" s="513"/>
    </row>
    <row r="13" spans="1:7" s="258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58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40"/>
      <c r="C22" s="541"/>
      <c r="D22" s="381">
        <f>SUM(B17:C21)</f>
        <v>0</v>
      </c>
    </row>
    <row r="23" spans="1:7" x14ac:dyDescent="0.3">
      <c r="A23" s="529" t="s">
        <v>251</v>
      </c>
      <c r="B23" s="530"/>
      <c r="C23" s="53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0"/>
      <c r="C33" s="531"/>
      <c r="D33" s="380">
        <f>SUM(B26:C32)</f>
        <v>0</v>
      </c>
    </row>
    <row r="34" spans="1:7" x14ac:dyDescent="0.3">
      <c r="A34" s="529" t="s">
        <v>251</v>
      </c>
      <c r="B34" s="530"/>
      <c r="C34" s="53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0"/>
      <c r="C42" s="531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0"/>
      <c r="C43" s="53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0"/>
      <c r="C52" s="531"/>
      <c r="D52" s="380">
        <f>SUM(B46:C51)</f>
        <v>0</v>
      </c>
    </row>
    <row r="53" spans="1:7" x14ac:dyDescent="0.3">
      <c r="A53" s="529" t="s">
        <v>251</v>
      </c>
      <c r="B53" s="530"/>
      <c r="C53" s="53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0"/>
      <c r="C63" s="531"/>
      <c r="D63" s="380">
        <f>SUM(B56:C62)</f>
        <v>0</v>
      </c>
    </row>
    <row r="64" spans="1:7" x14ac:dyDescent="0.3">
      <c r="A64" s="529" t="s">
        <v>251</v>
      </c>
      <c r="B64" s="530"/>
      <c r="C64" s="53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0"/>
      <c r="C84" s="531"/>
      <c r="D84" s="380">
        <f>SUM(B67:C83)</f>
        <v>0</v>
      </c>
    </row>
    <row r="85" spans="1:7" x14ac:dyDescent="0.3">
      <c r="A85" s="529" t="s">
        <v>251</v>
      </c>
      <c r="B85" s="530"/>
      <c r="C85" s="53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0"/>
      <c r="C102" s="531"/>
      <c r="D102" s="380">
        <f>SUM(B88:C101)</f>
        <v>0</v>
      </c>
    </row>
    <row r="103" spans="1:7" x14ac:dyDescent="0.3">
      <c r="A103" s="529" t="s">
        <v>251</v>
      </c>
      <c r="B103" s="530"/>
      <c r="C103" s="53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0"/>
      <c r="C118" s="53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0"/>
      <c r="C119" s="53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0"/>
      <c r="C133" s="531"/>
      <c r="D133" s="380">
        <f>SUM(B122:C132)</f>
        <v>0</v>
      </c>
    </row>
    <row r="134" spans="1:7" x14ac:dyDescent="0.3">
      <c r="A134" s="529" t="s">
        <v>251</v>
      </c>
      <c r="B134" s="530"/>
      <c r="C134" s="53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0"/>
      <c r="C149" s="531"/>
      <c r="D149" s="380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40"/>
      <c r="C161" s="541"/>
      <c r="D161" s="381">
        <f>SUM(B153:C160)</f>
        <v>0</v>
      </c>
    </row>
    <row r="162" spans="1:7" x14ac:dyDescent="0.3">
      <c r="A162" s="529" t="s">
        <v>251</v>
      </c>
      <c r="B162" s="530"/>
      <c r="C162" s="53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0"/>
      <c r="C169" s="531"/>
      <c r="D169" s="380">
        <f>SUM(B165:C168)</f>
        <v>0</v>
      </c>
    </row>
    <row r="170" spans="1:7" x14ac:dyDescent="0.3">
      <c r="A170" s="529" t="s">
        <v>251</v>
      </c>
      <c r="B170" s="530"/>
      <c r="C170" s="53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0"/>
      <c r="C177" s="531"/>
      <c r="D177" s="380">
        <f>SUM(B173:C176)</f>
        <v>0</v>
      </c>
    </row>
    <row r="178" spans="1:7" x14ac:dyDescent="0.3">
      <c r="A178" s="529" t="s">
        <v>251</v>
      </c>
      <c r="B178" s="530"/>
      <c r="C178" s="53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0"/>
      <c r="C186" s="531"/>
      <c r="D186" s="380">
        <f>SUM(B181:C185)</f>
        <v>0</v>
      </c>
    </row>
    <row r="187" spans="1:7" x14ac:dyDescent="0.3">
      <c r="A187" s="529" t="s">
        <v>251</v>
      </c>
      <c r="B187" s="530"/>
      <c r="C187" s="53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0"/>
      <c r="C194" s="531"/>
      <c r="D194" s="40">
        <f>SUM(B190:C193)</f>
        <v>0</v>
      </c>
    </row>
    <row r="195" spans="1:6" x14ac:dyDescent="0.3">
      <c r="A195" s="529" t="s">
        <v>251</v>
      </c>
      <c r="B195" s="530"/>
      <c r="C195" s="53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Le Kram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/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/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/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 t="e">
        <f>D730</f>
        <v>#DIV/0!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6" t="s">
        <v>16</v>
      </c>
      <c r="B29" s="557"/>
      <c r="C29" s="557"/>
      <c r="D29" s="557"/>
      <c r="E29" s="557"/>
      <c r="F29" s="55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6" t="s">
        <v>311</v>
      </c>
      <c r="B38" s="557"/>
      <c r="C38" s="557"/>
      <c r="D38" s="557"/>
      <c r="E38" s="557"/>
      <c r="F38" s="55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9"/>
      <c r="B165" s="437"/>
      <c r="C165" s="437"/>
      <c r="D165" s="437"/>
      <c r="E165" s="437"/>
      <c r="F165" s="437"/>
      <c r="G165" s="114"/>
    </row>
    <row r="166" spans="1:7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260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260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2" t="s">
        <v>34</v>
      </c>
      <c r="B542" s="463"/>
      <c r="C542" s="46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2" t="s">
        <v>33</v>
      </c>
      <c r="B543" s="463"/>
      <c r="C543" s="46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4" t="s">
        <v>34</v>
      </c>
      <c r="B566" s="454"/>
      <c r="C566" s="455"/>
      <c r="D566" s="378">
        <f>SUM(B558:C565,B546:C555)</f>
        <v>0</v>
      </c>
      <c r="E566" s="108"/>
      <c r="F566" s="114"/>
      <c r="G566" s="114"/>
    </row>
    <row r="567" spans="1:7" ht="21" x14ac:dyDescent="0.4">
      <c r="A567" s="454" t="s">
        <v>33</v>
      </c>
      <c r="B567" s="454"/>
      <c r="C567" s="45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4" t="s">
        <v>34</v>
      </c>
      <c r="B588" s="454"/>
      <c r="C588" s="455"/>
      <c r="D588" s="378">
        <f>SUM(B579:C587)</f>
        <v>0</v>
      </c>
      <c r="E588" s="108"/>
      <c r="F588" s="114"/>
      <c r="G588" s="114"/>
    </row>
    <row r="589" spans="1:7" ht="21" x14ac:dyDescent="0.4">
      <c r="A589" s="454" t="s">
        <v>33</v>
      </c>
      <c r="B589" s="454"/>
      <c r="C589" s="45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4" t="s">
        <v>34</v>
      </c>
      <c r="B606" s="454"/>
      <c r="C606" s="455"/>
      <c r="D606" s="378">
        <f>SUM(B592:C605)</f>
        <v>0</v>
      </c>
      <c r="E606" s="108"/>
      <c r="F606" s="114"/>
      <c r="G606" s="114"/>
    </row>
    <row r="607" spans="1:7" ht="21" x14ac:dyDescent="0.4">
      <c r="A607" s="454" t="s">
        <v>33</v>
      </c>
      <c r="B607" s="454"/>
      <c r="C607" s="45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78">
        <f>SUM(B618:C626)</f>
        <v>0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 t="e">
        <f>D627/(COUNT(B618:C626)*2)</f>
        <v>#DIV/0!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51"/>
      <c r="E1" s="551"/>
      <c r="F1" s="551"/>
      <c r="G1" s="55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52" t="s">
        <v>46</v>
      </c>
      <c r="B6" s="552"/>
      <c r="C6" s="552"/>
      <c r="D6" s="552"/>
      <c r="E6" s="552"/>
      <c r="F6" s="552"/>
      <c r="G6" s="92"/>
    </row>
    <row r="7" spans="1:7" s="258" customFormat="1" ht="21.75" customHeight="1" x14ac:dyDescent="0.5">
      <c r="A7" s="553" t="str">
        <f>'Page de garde'!D18</f>
        <v>Le Kram</v>
      </c>
      <c r="B7" s="553"/>
      <c r="C7" s="553"/>
      <c r="D7" s="553"/>
      <c r="E7" s="553"/>
      <c r="F7" s="553"/>
      <c r="G7" s="92"/>
    </row>
    <row r="8" spans="1:7" s="258" customFormat="1" ht="24.75" x14ac:dyDescent="0.5">
      <c r="A8" s="4" t="s">
        <v>39</v>
      </c>
      <c r="B8" s="554" t="str">
        <f>'A1 Exploitation'!B9:F9</f>
        <v>Dr Raja Bouhalfaya</v>
      </c>
      <c r="C8" s="554"/>
      <c r="D8" s="554"/>
      <c r="E8" s="554"/>
      <c r="F8" s="554"/>
      <c r="G8" s="92"/>
    </row>
    <row r="9" spans="1:7" s="258" customFormat="1" ht="24.75" x14ac:dyDescent="0.5">
      <c r="A9" s="5" t="s">
        <v>41</v>
      </c>
      <c r="B9" s="555" t="str">
        <f>'A1 Exploitation'!B10:F10</f>
        <v>Directeur magasin et chefs rayons</v>
      </c>
      <c r="C9" s="555"/>
      <c r="D9" s="555"/>
      <c r="E9" s="555"/>
      <c r="F9" s="555"/>
      <c r="G9" s="92"/>
    </row>
    <row r="10" spans="1:7" s="258" customFormat="1" ht="24.75" x14ac:dyDescent="0.5">
      <c r="A10" s="4" t="s">
        <v>40</v>
      </c>
      <c r="B10" s="550">
        <f>'A1 Exploitation'!B11:F11</f>
        <v>43623</v>
      </c>
      <c r="C10" s="550"/>
      <c r="D10" s="550"/>
      <c r="E10" s="550"/>
      <c r="F10" s="550"/>
      <c r="G10" s="92"/>
    </row>
    <row r="11" spans="1:7" s="258" customFormat="1" ht="24.75" x14ac:dyDescent="0.5">
      <c r="A11" s="4" t="s">
        <v>250</v>
      </c>
      <c r="B11" s="547" t="e">
        <f>D199</f>
        <v>#DIV/0!</v>
      </c>
      <c r="C11" s="547"/>
      <c r="D11" s="547"/>
      <c r="E11" s="547"/>
      <c r="F11" s="547"/>
      <c r="G11" s="92"/>
    </row>
    <row r="12" spans="1:7" s="258" customFormat="1" ht="22.5" x14ac:dyDescent="0.45">
      <c r="A12" s="1"/>
      <c r="D12" s="513"/>
      <c r="E12" s="513"/>
      <c r="F12" s="513"/>
      <c r="G12" s="513"/>
    </row>
    <row r="13" spans="1:7" s="258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58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40"/>
      <c r="C22" s="541"/>
      <c r="D22" s="381">
        <f>SUM(B17:C21)</f>
        <v>0</v>
      </c>
    </row>
    <row r="23" spans="1:7" x14ac:dyDescent="0.3">
      <c r="A23" s="529" t="s">
        <v>251</v>
      </c>
      <c r="B23" s="530"/>
      <c r="C23" s="53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0"/>
      <c r="C33" s="531"/>
      <c r="D33" s="380">
        <f>SUM(B26:C32)</f>
        <v>0</v>
      </c>
    </row>
    <row r="34" spans="1:7" x14ac:dyDescent="0.3">
      <c r="A34" s="529" t="s">
        <v>251</v>
      </c>
      <c r="B34" s="530"/>
      <c r="C34" s="53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0"/>
      <c r="C42" s="531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0"/>
      <c r="C43" s="53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0"/>
      <c r="C52" s="531"/>
      <c r="D52" s="380">
        <f>SUM(B46:C51)</f>
        <v>0</v>
      </c>
    </row>
    <row r="53" spans="1:7" x14ac:dyDescent="0.3">
      <c r="A53" s="529" t="s">
        <v>251</v>
      </c>
      <c r="B53" s="530"/>
      <c r="C53" s="53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0"/>
      <c r="C63" s="531"/>
      <c r="D63" s="380">
        <f>SUM(B56:C62)</f>
        <v>0</v>
      </c>
    </row>
    <row r="64" spans="1:7" x14ac:dyDescent="0.3">
      <c r="A64" s="529" t="s">
        <v>251</v>
      </c>
      <c r="B64" s="530"/>
      <c r="C64" s="53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0"/>
      <c r="C84" s="531"/>
      <c r="D84" s="380">
        <f>SUM(B67:C83)</f>
        <v>0</v>
      </c>
    </row>
    <row r="85" spans="1:7" x14ac:dyDescent="0.3">
      <c r="A85" s="529" t="s">
        <v>251</v>
      </c>
      <c r="B85" s="530"/>
      <c r="C85" s="53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0"/>
      <c r="C102" s="531"/>
      <c r="D102" s="380">
        <f>SUM(B88:C101)</f>
        <v>0</v>
      </c>
    </row>
    <row r="103" spans="1:7" x14ac:dyDescent="0.3">
      <c r="A103" s="529" t="s">
        <v>251</v>
      </c>
      <c r="B103" s="530"/>
      <c r="C103" s="53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0"/>
      <c r="C118" s="53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0"/>
      <c r="C119" s="53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0"/>
      <c r="C133" s="531"/>
      <c r="D133" s="380">
        <f>SUM(B122:C132)</f>
        <v>0</v>
      </c>
    </row>
    <row r="134" spans="1:7" x14ac:dyDescent="0.3">
      <c r="A134" s="529" t="s">
        <v>251</v>
      </c>
      <c r="B134" s="530"/>
      <c r="C134" s="53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0"/>
      <c r="C149" s="531"/>
      <c r="D149" s="380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40"/>
      <c r="C161" s="541"/>
      <c r="D161" s="381">
        <f>SUM(B153:C160)</f>
        <v>0</v>
      </c>
    </row>
    <row r="162" spans="1:7" x14ac:dyDescent="0.3">
      <c r="A162" s="529" t="s">
        <v>251</v>
      </c>
      <c r="B162" s="530"/>
      <c r="C162" s="53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0"/>
      <c r="C169" s="531"/>
      <c r="D169" s="380">
        <f>SUM(B165:C168)</f>
        <v>0</v>
      </c>
    </row>
    <row r="170" spans="1:7" x14ac:dyDescent="0.3">
      <c r="A170" s="529" t="s">
        <v>251</v>
      </c>
      <c r="B170" s="530"/>
      <c r="C170" s="53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0"/>
      <c r="C177" s="531"/>
      <c r="D177" s="380">
        <f>SUM(B173:C176)</f>
        <v>0</v>
      </c>
    </row>
    <row r="178" spans="1:7" x14ac:dyDescent="0.3">
      <c r="A178" s="529" t="s">
        <v>251</v>
      </c>
      <c r="B178" s="530"/>
      <c r="C178" s="53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0"/>
      <c r="C186" s="531"/>
      <c r="D186" s="380">
        <f>SUM(B181:C185)</f>
        <v>0</v>
      </c>
    </row>
    <row r="187" spans="1:7" x14ac:dyDescent="0.3">
      <c r="A187" s="529" t="s">
        <v>251</v>
      </c>
      <c r="B187" s="530"/>
      <c r="C187" s="53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0"/>
      <c r="C194" s="531"/>
      <c r="D194" s="40">
        <f>SUM(B190:C193)</f>
        <v>0</v>
      </c>
    </row>
    <row r="195" spans="1:6" x14ac:dyDescent="0.3">
      <c r="A195" s="529" t="s">
        <v>251</v>
      </c>
      <c r="B195" s="530"/>
      <c r="C195" s="53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3" zoomScale="60" zoomScaleNormal="100" workbookViewId="0">
      <selection activeCell="A165" sqref="A165:F1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Le Kram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/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/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/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 t="e">
        <f>D730</f>
        <v>#DIV/0!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6" t="s">
        <v>16</v>
      </c>
      <c r="B29" s="557"/>
      <c r="C29" s="557"/>
      <c r="D29" s="557"/>
      <c r="E29" s="557"/>
      <c r="F29" s="55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6" t="s">
        <v>311</v>
      </c>
      <c r="B38" s="557"/>
      <c r="C38" s="557"/>
      <c r="D38" s="557"/>
      <c r="E38" s="557"/>
      <c r="F38" s="55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9"/>
      <c r="B165" s="437"/>
      <c r="C165" s="437"/>
      <c r="D165" s="437"/>
      <c r="E165" s="437"/>
      <c r="F165" s="437"/>
      <c r="G165" s="114"/>
    </row>
    <row r="166" spans="1:7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260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260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2" t="s">
        <v>34</v>
      </c>
      <c r="B542" s="463"/>
      <c r="C542" s="46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2" t="s">
        <v>33</v>
      </c>
      <c r="B543" s="463"/>
      <c r="C543" s="46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4" t="s">
        <v>34</v>
      </c>
      <c r="B566" s="454"/>
      <c r="C566" s="455"/>
      <c r="D566" s="378">
        <f>SUM(B558:C565,B546:C555)</f>
        <v>0</v>
      </c>
      <c r="E566" s="108"/>
      <c r="F566" s="114"/>
      <c r="G566" s="114"/>
    </row>
    <row r="567" spans="1:7" ht="21" x14ac:dyDescent="0.4">
      <c r="A567" s="454" t="s">
        <v>33</v>
      </c>
      <c r="B567" s="454"/>
      <c r="C567" s="45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4" t="s">
        <v>34</v>
      </c>
      <c r="B588" s="454"/>
      <c r="C588" s="455"/>
      <c r="D588" s="378">
        <f>SUM(B579:C587)</f>
        <v>0</v>
      </c>
      <c r="E588" s="108"/>
      <c r="F588" s="114"/>
      <c r="G588" s="114"/>
    </row>
    <row r="589" spans="1:7" ht="21" x14ac:dyDescent="0.4">
      <c r="A589" s="454" t="s">
        <v>33</v>
      </c>
      <c r="B589" s="454"/>
      <c r="C589" s="45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4" t="s">
        <v>34</v>
      </c>
      <c r="B606" s="454"/>
      <c r="C606" s="455"/>
      <c r="D606" s="378">
        <f>SUM(B592:C605)</f>
        <v>0</v>
      </c>
      <c r="E606" s="108"/>
      <c r="F606" s="114"/>
      <c r="G606" s="114"/>
    </row>
    <row r="607" spans="1:7" ht="21" x14ac:dyDescent="0.4">
      <c r="A607" s="454" t="s">
        <v>33</v>
      </c>
      <c r="B607" s="454"/>
      <c r="C607" s="45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78">
        <f>SUM(B618:C626)</f>
        <v>0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 t="e">
        <f>D627/(COUNT(B618:C626)*2)</f>
        <v>#DIV/0!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K189" sqref="K189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51"/>
      <c r="E1" s="551"/>
      <c r="F1" s="551"/>
      <c r="G1" s="551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52" t="s">
        <v>46</v>
      </c>
      <c r="B6" s="552"/>
      <c r="C6" s="552"/>
      <c r="D6" s="552"/>
      <c r="E6" s="552"/>
      <c r="F6" s="552"/>
      <c r="G6" s="92"/>
    </row>
    <row r="7" spans="1:7" s="258" customFormat="1" ht="21.75" customHeight="1" x14ac:dyDescent="0.5">
      <c r="A7" s="553" t="str">
        <f>'Page de garde'!D18</f>
        <v>Le Kram</v>
      </c>
      <c r="B7" s="553"/>
      <c r="C7" s="553"/>
      <c r="D7" s="553"/>
      <c r="E7" s="553"/>
      <c r="F7" s="553"/>
      <c r="G7" s="92"/>
    </row>
    <row r="8" spans="1:7" s="258" customFormat="1" ht="24.75" x14ac:dyDescent="0.5">
      <c r="A8" s="4" t="s">
        <v>39</v>
      </c>
      <c r="B8" s="554" t="str">
        <f>'A1 Exploitation'!B9:F9</f>
        <v>Dr Raja Bouhalfaya</v>
      </c>
      <c r="C8" s="554"/>
      <c r="D8" s="554"/>
      <c r="E8" s="554"/>
      <c r="F8" s="554"/>
      <c r="G8" s="92"/>
    </row>
    <row r="9" spans="1:7" s="258" customFormat="1" ht="24.75" x14ac:dyDescent="0.5">
      <c r="A9" s="5" t="s">
        <v>41</v>
      </c>
      <c r="B9" s="555" t="str">
        <f>'A1 Exploitation'!B10:F10</f>
        <v>Directeur magasin et chefs rayons</v>
      </c>
      <c r="C9" s="555"/>
      <c r="D9" s="555"/>
      <c r="E9" s="555"/>
      <c r="F9" s="555"/>
      <c r="G9" s="92"/>
    </row>
    <row r="10" spans="1:7" s="258" customFormat="1" ht="24.75" x14ac:dyDescent="0.5">
      <c r="A10" s="4" t="s">
        <v>40</v>
      </c>
      <c r="B10" s="550">
        <f>'A1 Exploitation'!B11:F11</f>
        <v>43623</v>
      </c>
      <c r="C10" s="550"/>
      <c r="D10" s="550"/>
      <c r="E10" s="550"/>
      <c r="F10" s="550"/>
      <c r="G10" s="92"/>
    </row>
    <row r="11" spans="1:7" s="258" customFormat="1" ht="24.75" x14ac:dyDescent="0.5">
      <c r="A11" s="4" t="s">
        <v>250</v>
      </c>
      <c r="B11" s="547" t="e">
        <f>D199</f>
        <v>#DIV/0!</v>
      </c>
      <c r="C11" s="547"/>
      <c r="D11" s="547"/>
      <c r="E11" s="547"/>
      <c r="F11" s="547"/>
      <c r="G11" s="92"/>
    </row>
    <row r="12" spans="1:7" s="258" customFormat="1" ht="22.5" x14ac:dyDescent="0.45">
      <c r="A12" s="1"/>
      <c r="D12" s="513"/>
      <c r="E12" s="513"/>
      <c r="F12" s="513"/>
      <c r="G12" s="513"/>
    </row>
    <row r="13" spans="1:7" s="258" customFormat="1" ht="11.25" customHeight="1" x14ac:dyDescent="0.3">
      <c r="A13" s="548" t="s">
        <v>28</v>
      </c>
      <c r="B13" s="549" t="s">
        <v>29</v>
      </c>
      <c r="C13" s="549"/>
      <c r="D13" s="549" t="s">
        <v>42</v>
      </c>
      <c r="E13" s="549" t="s">
        <v>160</v>
      </c>
      <c r="F13" s="549" t="s">
        <v>161</v>
      </c>
      <c r="G13" s="80"/>
    </row>
    <row r="14" spans="1:7" s="258" customFormat="1" ht="12.75" customHeight="1" x14ac:dyDescent="0.3">
      <c r="A14" s="548"/>
      <c r="B14" s="22" t="s">
        <v>32</v>
      </c>
      <c r="C14" s="22" t="s">
        <v>31</v>
      </c>
      <c r="D14" s="549"/>
      <c r="E14" s="549"/>
      <c r="F14" s="549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40"/>
      <c r="C22" s="541"/>
      <c r="D22" s="381">
        <f>SUM(B17:C21)</f>
        <v>0</v>
      </c>
    </row>
    <row r="23" spans="1:7" x14ac:dyDescent="0.3">
      <c r="A23" s="529" t="s">
        <v>251</v>
      </c>
      <c r="B23" s="530"/>
      <c r="C23" s="53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0"/>
      <c r="C33" s="531"/>
      <c r="D33" s="380">
        <f>SUM(B26:C32)</f>
        <v>0</v>
      </c>
    </row>
    <row r="34" spans="1:7" x14ac:dyDescent="0.3">
      <c r="A34" s="529" t="s">
        <v>251</v>
      </c>
      <c r="B34" s="530"/>
      <c r="C34" s="53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0"/>
      <c r="C42" s="531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0"/>
      <c r="C43" s="53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0"/>
      <c r="C52" s="531"/>
      <c r="D52" s="380">
        <f>SUM(B46:C51)</f>
        <v>0</v>
      </c>
    </row>
    <row r="53" spans="1:7" x14ac:dyDescent="0.3">
      <c r="A53" s="529" t="s">
        <v>251</v>
      </c>
      <c r="B53" s="530"/>
      <c r="C53" s="53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0"/>
      <c r="C63" s="531"/>
      <c r="D63" s="380">
        <f>SUM(B56:C62)</f>
        <v>0</v>
      </c>
    </row>
    <row r="64" spans="1:7" x14ac:dyDescent="0.3">
      <c r="A64" s="529" t="s">
        <v>251</v>
      </c>
      <c r="B64" s="530"/>
      <c r="C64" s="53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0"/>
      <c r="C84" s="531"/>
      <c r="D84" s="380">
        <f>SUM(B67:C83)</f>
        <v>0</v>
      </c>
    </row>
    <row r="85" spans="1:7" x14ac:dyDescent="0.3">
      <c r="A85" s="529" t="s">
        <v>251</v>
      </c>
      <c r="B85" s="530"/>
      <c r="C85" s="53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0"/>
      <c r="C102" s="531"/>
      <c r="D102" s="380">
        <f>SUM(B88:C101)</f>
        <v>0</v>
      </c>
    </row>
    <row r="103" spans="1:7" x14ac:dyDescent="0.3">
      <c r="A103" s="529" t="s">
        <v>251</v>
      </c>
      <c r="B103" s="530"/>
      <c r="C103" s="53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0"/>
      <c r="C118" s="53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0"/>
      <c r="C119" s="53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0"/>
      <c r="C133" s="531"/>
      <c r="D133" s="380">
        <f>SUM(B122:C132)</f>
        <v>0</v>
      </c>
    </row>
    <row r="134" spans="1:7" x14ac:dyDescent="0.3">
      <c r="A134" s="529" t="s">
        <v>251</v>
      </c>
      <c r="B134" s="530"/>
      <c r="C134" s="53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0"/>
      <c r="C149" s="531"/>
      <c r="D149" s="380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40"/>
      <c r="C161" s="541"/>
      <c r="D161" s="381">
        <f>SUM(B153:C160)</f>
        <v>0</v>
      </c>
    </row>
    <row r="162" spans="1:7" x14ac:dyDescent="0.3">
      <c r="A162" s="529" t="s">
        <v>251</v>
      </c>
      <c r="B162" s="530"/>
      <c r="C162" s="53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0"/>
      <c r="C169" s="531"/>
      <c r="D169" s="380">
        <f>SUM(B165:C168)</f>
        <v>0</v>
      </c>
    </row>
    <row r="170" spans="1:7" x14ac:dyDescent="0.3">
      <c r="A170" s="529" t="s">
        <v>251</v>
      </c>
      <c r="B170" s="530"/>
      <c r="C170" s="53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0"/>
      <c r="C177" s="531"/>
      <c r="D177" s="380">
        <f>SUM(B173:C176)</f>
        <v>0</v>
      </c>
    </row>
    <row r="178" spans="1:7" x14ac:dyDescent="0.3">
      <c r="A178" s="529" t="s">
        <v>251</v>
      </c>
      <c r="B178" s="530"/>
      <c r="C178" s="53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0"/>
      <c r="C186" s="531"/>
      <c r="D186" s="380">
        <f>SUM(B181:C185)</f>
        <v>0</v>
      </c>
    </row>
    <row r="187" spans="1:7" x14ac:dyDescent="0.3">
      <c r="A187" s="529" t="s">
        <v>251</v>
      </c>
      <c r="B187" s="530"/>
      <c r="C187" s="53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0"/>
      <c r="C194" s="531"/>
      <c r="D194" s="40">
        <f>SUM(B190:C193)</f>
        <v>0</v>
      </c>
    </row>
    <row r="195" spans="1:6" x14ac:dyDescent="0.3">
      <c r="A195" s="529" t="s">
        <v>251</v>
      </c>
      <c r="B195" s="530"/>
      <c r="C195" s="53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2019-06-18T09:03:00Z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