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Affaires clients\uhd\Audit magasin\Audits par magasins\le kram\2017\mai\"/>
    </mc:Choice>
  </mc:AlternateContent>
  <bookViews>
    <workbookView xWindow="0" yWindow="0" windowWidth="20490" windowHeight="7755" tabRatio="99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3" i="29" l="1"/>
  <c r="B182" i="29"/>
  <c r="B181" i="29"/>
  <c r="B180" i="29"/>
  <c r="B179" i="29"/>
  <c r="B174" i="29"/>
  <c r="B173" i="29"/>
  <c r="B172" i="29"/>
  <c r="B171" i="29"/>
  <c r="B165" i="29"/>
  <c r="B164" i="29"/>
  <c r="B163" i="29"/>
  <c r="B162" i="29"/>
  <c r="B156" i="29"/>
  <c r="B155" i="29"/>
  <c r="B154" i="29"/>
  <c r="B153" i="29"/>
  <c r="B152" i="29"/>
  <c r="B147" i="29"/>
  <c r="B146" i="29"/>
  <c r="B145" i="29"/>
  <c r="B144" i="29"/>
  <c r="B143" i="29"/>
  <c r="B138" i="29"/>
  <c r="B137" i="29"/>
  <c r="B136" i="29"/>
  <c r="B135" i="29"/>
  <c r="B134" i="29"/>
  <c r="B48" i="29"/>
  <c r="B47" i="29"/>
  <c r="B46" i="29"/>
  <c r="B45" i="29"/>
  <c r="B44" i="29"/>
  <c r="B39" i="29"/>
  <c r="B38" i="29"/>
  <c r="B37" i="29"/>
  <c r="B36" i="29"/>
  <c r="B29" i="29"/>
  <c r="B28" i="29"/>
  <c r="B27" i="29"/>
  <c r="B26" i="29"/>
  <c r="C36" i="19"/>
  <c r="C477" i="18"/>
  <c r="C476" i="18"/>
  <c r="C426" i="18"/>
  <c r="C374" i="18"/>
  <c r="C369" i="18"/>
  <c r="C341" i="18"/>
  <c r="C333" i="18"/>
  <c r="C331" i="18"/>
  <c r="C330" i="18"/>
  <c r="C315" i="18"/>
  <c r="C311" i="18"/>
  <c r="C309" i="18"/>
  <c r="C300" i="18"/>
  <c r="C224" i="18"/>
  <c r="C222" i="18"/>
  <c r="C214" i="18"/>
  <c r="C211" i="18"/>
  <c r="C204" i="18"/>
  <c r="C203" i="18"/>
  <c r="C195" i="18"/>
  <c r="C180" i="18"/>
  <c r="C176" i="18"/>
  <c r="C174" i="18"/>
  <c r="C172" i="18"/>
  <c r="C143" i="18"/>
  <c r="C141" i="18"/>
  <c r="C140" i="18"/>
  <c r="C129" i="18"/>
  <c r="C127" i="18"/>
  <c r="C125" i="18"/>
  <c r="C121" i="18"/>
  <c r="D134" i="18" s="1"/>
  <c r="D135" i="18" s="1"/>
  <c r="C109" i="18"/>
  <c r="A8" i="16" l="1"/>
  <c r="A7" i="17" s="1"/>
  <c r="B9" i="17" l="1"/>
  <c r="B8" i="17"/>
  <c r="C26" i="17"/>
  <c r="B10" i="17"/>
  <c r="D503" i="18" l="1"/>
  <c r="D503" i="22"/>
  <c r="D503" i="16" l="1"/>
  <c r="C51" i="16"/>
  <c r="D23" i="16"/>
  <c r="B10" i="21" l="1"/>
  <c r="B9" i="21"/>
  <c r="B8" i="21"/>
  <c r="B10" i="23"/>
  <c r="B9" i="23"/>
  <c r="B8" i="23"/>
  <c r="B10" i="27"/>
  <c r="B9" i="27"/>
  <c r="B8" i="27"/>
  <c r="B10" i="25"/>
  <c r="B9" i="25"/>
  <c r="B8" i="25"/>
  <c r="B10" i="19"/>
  <c r="B9" i="19"/>
  <c r="B8" i="19"/>
  <c r="D193" i="27"/>
  <c r="C190" i="27"/>
  <c r="D185" i="27"/>
  <c r="D186" i="27" s="1"/>
  <c r="D177" i="27"/>
  <c r="D176" i="27"/>
  <c r="C164" i="27"/>
  <c r="D168" i="27" s="1"/>
  <c r="D169" i="27" s="1"/>
  <c r="C156" i="27"/>
  <c r="C155" i="27"/>
  <c r="C154" i="27"/>
  <c r="C144" i="27"/>
  <c r="C143" i="27"/>
  <c r="C137" i="27"/>
  <c r="D148" i="27" s="1"/>
  <c r="D149" i="27" s="1"/>
  <c r="C131" i="27"/>
  <c r="C129" i="27"/>
  <c r="C127" i="27"/>
  <c r="C126" i="27"/>
  <c r="D132" i="27" s="1"/>
  <c r="D133" i="27" s="1"/>
  <c r="C115" i="27"/>
  <c r="C114" i="27"/>
  <c r="D117" i="27" s="1"/>
  <c r="D118" i="27" s="1"/>
  <c r="C111" i="27"/>
  <c r="C99" i="27"/>
  <c r="C98" i="27"/>
  <c r="C93" i="27"/>
  <c r="C92" i="27"/>
  <c r="C81" i="27"/>
  <c r="C79" i="27"/>
  <c r="C76" i="27"/>
  <c r="C75" i="27"/>
  <c r="C74" i="27"/>
  <c r="D83" i="27" s="1"/>
  <c r="D84" i="27" s="1"/>
  <c r="C60" i="27"/>
  <c r="C59" i="27"/>
  <c r="C55" i="27"/>
  <c r="D62" i="27" s="1"/>
  <c r="D63" i="27" s="1"/>
  <c r="C50" i="27"/>
  <c r="D51" i="27" s="1"/>
  <c r="D52" i="27" s="1"/>
  <c r="D41" i="27"/>
  <c r="D42" i="27" s="1"/>
  <c r="C36" i="27"/>
  <c r="C26" i="27"/>
  <c r="D32" i="27" s="1"/>
  <c r="D33" i="27" s="1"/>
  <c r="D22" i="27"/>
  <c r="D23" i="27" s="1"/>
  <c r="D193" i="25"/>
  <c r="C190" i="25"/>
  <c r="D186" i="25"/>
  <c r="D185" i="25"/>
  <c r="D177" i="25"/>
  <c r="D176" i="25"/>
  <c r="C164" i="25"/>
  <c r="D168" i="25" s="1"/>
  <c r="D169" i="25" s="1"/>
  <c r="C156" i="25"/>
  <c r="C155" i="25"/>
  <c r="C154" i="25"/>
  <c r="D160" i="25" s="1"/>
  <c r="D161" i="25" s="1"/>
  <c r="C144" i="25"/>
  <c r="C143" i="25"/>
  <c r="C137" i="25"/>
  <c r="C131" i="25"/>
  <c r="C129" i="25"/>
  <c r="C127" i="25"/>
  <c r="C126" i="25"/>
  <c r="C115" i="25"/>
  <c r="C114" i="25"/>
  <c r="C111" i="25"/>
  <c r="C99" i="25"/>
  <c r="C98" i="25"/>
  <c r="C93" i="25"/>
  <c r="C92" i="25"/>
  <c r="C81" i="25"/>
  <c r="C79" i="25"/>
  <c r="C76" i="25"/>
  <c r="C75" i="25"/>
  <c r="C74" i="25"/>
  <c r="C60" i="25"/>
  <c r="D62" i="25" s="1"/>
  <c r="D63" i="25" s="1"/>
  <c r="C59" i="25"/>
  <c r="C55" i="25"/>
  <c r="C50" i="25"/>
  <c r="D51" i="25" s="1"/>
  <c r="D52" i="25" s="1"/>
  <c r="D41" i="25"/>
  <c r="D42" i="25" s="1"/>
  <c r="C36" i="25"/>
  <c r="C26" i="25"/>
  <c r="D32" i="25" s="1"/>
  <c r="D33" i="25" s="1"/>
  <c r="D22" i="25"/>
  <c r="D23" i="25" s="1"/>
  <c r="C190" i="23"/>
  <c r="D193" i="23" s="1"/>
  <c r="D185" i="23"/>
  <c r="D186" i="23" s="1"/>
  <c r="D176" i="23"/>
  <c r="D177" i="23" s="1"/>
  <c r="C164" i="23"/>
  <c r="D168" i="23" s="1"/>
  <c r="D169" i="23" s="1"/>
  <c r="C156" i="23"/>
  <c r="C155" i="23"/>
  <c r="C154" i="23"/>
  <c r="D160" i="23" s="1"/>
  <c r="D161" i="23" s="1"/>
  <c r="C144" i="23"/>
  <c r="C143" i="23"/>
  <c r="C137" i="23"/>
  <c r="C131" i="23"/>
  <c r="C129" i="23"/>
  <c r="C127" i="23"/>
  <c r="C126" i="23"/>
  <c r="C115" i="23"/>
  <c r="C114" i="23"/>
  <c r="C111" i="23"/>
  <c r="C99" i="23"/>
  <c r="C98" i="23"/>
  <c r="C93" i="23"/>
  <c r="C92" i="23"/>
  <c r="C81" i="23"/>
  <c r="C79" i="23"/>
  <c r="C76" i="23"/>
  <c r="C75" i="23"/>
  <c r="C74" i="23"/>
  <c r="C60" i="23"/>
  <c r="C59" i="23"/>
  <c r="D62" i="23" s="1"/>
  <c r="D63" i="23" s="1"/>
  <c r="C55" i="23"/>
  <c r="C50" i="23"/>
  <c r="D51" i="23" s="1"/>
  <c r="D52" i="23" s="1"/>
  <c r="C36" i="23"/>
  <c r="D41" i="23" s="1"/>
  <c r="D42" i="23" s="1"/>
  <c r="C26" i="23"/>
  <c r="D32" i="23" s="1"/>
  <c r="D33" i="23" s="1"/>
  <c r="D22" i="23"/>
  <c r="D23" i="23" s="1"/>
  <c r="C190" i="21"/>
  <c r="D193" i="21" s="1"/>
  <c r="D186" i="21"/>
  <c r="D185" i="21"/>
  <c r="D176" i="21"/>
  <c r="D177" i="21" s="1"/>
  <c r="C164" i="21"/>
  <c r="D168" i="21" s="1"/>
  <c r="D169" i="21" s="1"/>
  <c r="C156" i="21"/>
  <c r="C155" i="21"/>
  <c r="C154" i="21"/>
  <c r="C144" i="21"/>
  <c r="C143" i="21"/>
  <c r="C137" i="21"/>
  <c r="C131" i="21"/>
  <c r="C129" i="21"/>
  <c r="C127" i="21"/>
  <c r="C126" i="21"/>
  <c r="C115" i="21"/>
  <c r="C114" i="21"/>
  <c r="D117" i="21" s="1"/>
  <c r="D118" i="21" s="1"/>
  <c r="C111" i="21"/>
  <c r="C99" i="21"/>
  <c r="C98" i="21"/>
  <c r="C93" i="21"/>
  <c r="C92" i="21"/>
  <c r="C81" i="21"/>
  <c r="C79" i="21"/>
  <c r="C76" i="21"/>
  <c r="C75" i="21"/>
  <c r="C74" i="21"/>
  <c r="C60" i="21"/>
  <c r="C59" i="21"/>
  <c r="C55" i="21"/>
  <c r="D62" i="21" s="1"/>
  <c r="D63" i="21" s="1"/>
  <c r="C50" i="21"/>
  <c r="D51" i="21" s="1"/>
  <c r="D52" i="21" s="1"/>
  <c r="D41" i="21"/>
  <c r="D42" i="21" s="1"/>
  <c r="C36" i="2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D62" i="19" s="1"/>
  <c r="D63" i="19" s="1"/>
  <c r="C50" i="19"/>
  <c r="D51" i="19" s="1"/>
  <c r="D52" i="19" s="1"/>
  <c r="D41" i="19"/>
  <c r="D42" i="19" s="1"/>
  <c r="D32" i="19"/>
  <c r="D33" i="19" s="1"/>
  <c r="D22" i="19"/>
  <c r="D23" i="19" s="1"/>
  <c r="D503" i="26"/>
  <c r="C498" i="26"/>
  <c r="D500" i="26" s="1"/>
  <c r="D491" i="26"/>
  <c r="D492" i="26" s="1"/>
  <c r="C477" i="26"/>
  <c r="C476" i="26"/>
  <c r="C467" i="26"/>
  <c r="D470" i="26" s="1"/>
  <c r="D471" i="26" s="1"/>
  <c r="D461" i="26"/>
  <c r="D462" i="26" s="1"/>
  <c r="D448" i="26"/>
  <c r="D442" i="26"/>
  <c r="D443" i="26" s="1"/>
  <c r="C439" i="26"/>
  <c r="A436" i="26"/>
  <c r="C426" i="26"/>
  <c r="C423" i="26"/>
  <c r="C419" i="26"/>
  <c r="C413" i="26"/>
  <c r="D415" i="26" s="1"/>
  <c r="D416" i="26" s="1"/>
  <c r="A406" i="26"/>
  <c r="C396" i="26"/>
  <c r="C395" i="26"/>
  <c r="D399" i="26" s="1"/>
  <c r="C387" i="26"/>
  <c r="C384" i="26"/>
  <c r="D388" i="26" s="1"/>
  <c r="D389" i="26" s="1"/>
  <c r="C374" i="26"/>
  <c r="C369" i="26"/>
  <c r="D379" i="26" s="1"/>
  <c r="D380" i="26" s="1"/>
  <c r="C359" i="26"/>
  <c r="D363" i="26" s="1"/>
  <c r="D364" i="26" s="1"/>
  <c r="A353" i="26"/>
  <c r="C341" i="26"/>
  <c r="D346" i="26" s="1"/>
  <c r="C333" i="26"/>
  <c r="C331" i="26"/>
  <c r="C330" i="26"/>
  <c r="A325" i="26"/>
  <c r="C315" i="26"/>
  <c r="C311" i="26"/>
  <c r="C309" i="26"/>
  <c r="C300" i="26"/>
  <c r="D302" i="26" s="1"/>
  <c r="D303" i="26" s="1"/>
  <c r="A292" i="26"/>
  <c r="C279" i="26"/>
  <c r="C277" i="26"/>
  <c r="C271" i="26"/>
  <c r="D285" i="26" s="1"/>
  <c r="C260" i="26"/>
  <c r="D263" i="26" s="1"/>
  <c r="D264" i="26" s="1"/>
  <c r="C256" i="26"/>
  <c r="C251" i="26"/>
  <c r="A249" i="26"/>
  <c r="C236" i="26"/>
  <c r="D242" i="26" s="1"/>
  <c r="C235" i="26"/>
  <c r="C224" i="26"/>
  <c r="C222" i="26"/>
  <c r="C214" i="26"/>
  <c r="C211" i="26"/>
  <c r="C204" i="26"/>
  <c r="C203" i="26"/>
  <c r="C195" i="26"/>
  <c r="D206" i="26" s="1"/>
  <c r="D207" i="26" s="1"/>
  <c r="A193" i="26"/>
  <c r="C180" i="26"/>
  <c r="C176" i="26"/>
  <c r="C174" i="26"/>
  <c r="C172" i="26"/>
  <c r="C160" i="26"/>
  <c r="D163" i="26" s="1"/>
  <c r="A153" i="26"/>
  <c r="C143" i="26"/>
  <c r="C141" i="26"/>
  <c r="C140" i="26"/>
  <c r="C129" i="26"/>
  <c r="C127" i="26"/>
  <c r="C125" i="26"/>
  <c r="C121" i="26"/>
  <c r="C109" i="26"/>
  <c r="D110" i="26" s="1"/>
  <c r="D111" i="26" s="1"/>
  <c r="C107" i="26"/>
  <c r="A100" i="26"/>
  <c r="C87" i="26"/>
  <c r="D93" i="26" s="1"/>
  <c r="D94" i="26" s="1"/>
  <c r="C76" i="26"/>
  <c r="C75" i="26"/>
  <c r="C70" i="26"/>
  <c r="C64" i="26"/>
  <c r="C62" i="26"/>
  <c r="D81" i="26" s="1"/>
  <c r="C53" i="26"/>
  <c r="C51" i="26"/>
  <c r="D54" i="26" s="1"/>
  <c r="D55" i="26" s="1"/>
  <c r="A44" i="26"/>
  <c r="D37" i="26"/>
  <c r="C33" i="26"/>
  <c r="C28" i="26"/>
  <c r="D23" i="26"/>
  <c r="D24" i="26" s="1"/>
  <c r="A17" i="26"/>
  <c r="A8" i="26"/>
  <c r="D503" i="24"/>
  <c r="D500" i="24"/>
  <c r="D501" i="24" s="1"/>
  <c r="C498" i="24"/>
  <c r="C477" i="24"/>
  <c r="C476" i="24"/>
  <c r="D491" i="24" s="1"/>
  <c r="D492" i="24" s="1"/>
  <c r="C467" i="24"/>
  <c r="D470" i="24" s="1"/>
  <c r="D471" i="24" s="1"/>
  <c r="D461" i="24"/>
  <c r="D462" i="24" s="1"/>
  <c r="D448" i="24"/>
  <c r="D449" i="24" s="1"/>
  <c r="C439" i="24"/>
  <c r="D442" i="24" s="1"/>
  <c r="A436" i="24"/>
  <c r="C426" i="24"/>
  <c r="C423" i="24"/>
  <c r="C419" i="24"/>
  <c r="D415" i="24"/>
  <c r="D416" i="24" s="1"/>
  <c r="C413" i="24"/>
  <c r="A406" i="24"/>
  <c r="C396" i="24"/>
  <c r="C395" i="24"/>
  <c r="D399" i="24" s="1"/>
  <c r="C387" i="24"/>
  <c r="C384" i="24"/>
  <c r="D388" i="24" s="1"/>
  <c r="D389" i="24" s="1"/>
  <c r="C374" i="24"/>
  <c r="C369" i="24"/>
  <c r="D379" i="24" s="1"/>
  <c r="D380" i="24" s="1"/>
  <c r="C359" i="24"/>
  <c r="D363" i="24" s="1"/>
  <c r="D364" i="24" s="1"/>
  <c r="A353" i="24"/>
  <c r="C341" i="24"/>
  <c r="D346" i="24" s="1"/>
  <c r="C333" i="24"/>
  <c r="C331" i="24"/>
  <c r="C330" i="24"/>
  <c r="A325" i="24"/>
  <c r="C315" i="24"/>
  <c r="C311" i="24"/>
  <c r="C309" i="24"/>
  <c r="D302" i="24"/>
  <c r="D303" i="24" s="1"/>
  <c r="C300" i="24"/>
  <c r="A292" i="24"/>
  <c r="C279" i="24"/>
  <c r="C277" i="24"/>
  <c r="C271" i="24"/>
  <c r="C260" i="24"/>
  <c r="C256" i="24"/>
  <c r="C251" i="24"/>
  <c r="A249" i="24"/>
  <c r="C236" i="24"/>
  <c r="C235" i="24"/>
  <c r="D242" i="24" s="1"/>
  <c r="C224" i="24"/>
  <c r="C222" i="24"/>
  <c r="C214" i="24"/>
  <c r="C211" i="24"/>
  <c r="C204" i="24"/>
  <c r="C203" i="24"/>
  <c r="C195" i="24"/>
  <c r="A193" i="24"/>
  <c r="C180" i="24"/>
  <c r="C176" i="24"/>
  <c r="C174" i="24"/>
  <c r="C172" i="24"/>
  <c r="C160" i="24"/>
  <c r="D163" i="24" s="1"/>
  <c r="A153" i="24"/>
  <c r="C143" i="24"/>
  <c r="C141" i="24"/>
  <c r="C140" i="24"/>
  <c r="D146" i="24" s="1"/>
  <c r="C129" i="24"/>
  <c r="C127" i="24"/>
  <c r="C125" i="24"/>
  <c r="C121" i="24"/>
  <c r="D134" i="24" s="1"/>
  <c r="D135" i="24" s="1"/>
  <c r="C109" i="24"/>
  <c r="C107" i="24"/>
  <c r="D110" i="24" s="1"/>
  <c r="D111" i="24" s="1"/>
  <c r="A100" i="24"/>
  <c r="C87" i="24"/>
  <c r="D93" i="24" s="1"/>
  <c r="D94" i="24" s="1"/>
  <c r="C76" i="24"/>
  <c r="C75" i="24"/>
  <c r="C70" i="24"/>
  <c r="C64" i="24"/>
  <c r="C62" i="24"/>
  <c r="D54" i="24"/>
  <c r="D55" i="24" s="1"/>
  <c r="C53" i="24"/>
  <c r="C51" i="24"/>
  <c r="A44" i="24"/>
  <c r="D37" i="24"/>
  <c r="C33" i="24"/>
  <c r="C28" i="24"/>
  <c r="D23" i="24"/>
  <c r="D24" i="24" s="1"/>
  <c r="A17" i="24"/>
  <c r="A8" i="24"/>
  <c r="C498" i="22"/>
  <c r="D500" i="22" s="1"/>
  <c r="C477" i="22"/>
  <c r="D491" i="22" s="1"/>
  <c r="D492" i="22" s="1"/>
  <c r="C476" i="22"/>
  <c r="C467" i="22"/>
  <c r="D470" i="22" s="1"/>
  <c r="D471" i="22" s="1"/>
  <c r="D461" i="22"/>
  <c r="D462" i="22" s="1"/>
  <c r="D448" i="22"/>
  <c r="C439" i="22"/>
  <c r="D442" i="22" s="1"/>
  <c r="D443" i="22" s="1"/>
  <c r="A436" i="22"/>
  <c r="C426" i="22"/>
  <c r="C423" i="22"/>
  <c r="C419" i="22"/>
  <c r="C413" i="22"/>
  <c r="D415" i="22" s="1"/>
  <c r="D416" i="22" s="1"/>
  <c r="A406" i="22"/>
  <c r="C396" i="22"/>
  <c r="C395" i="22"/>
  <c r="D399" i="22" s="1"/>
  <c r="C387" i="22"/>
  <c r="C384" i="22"/>
  <c r="D388" i="22" s="1"/>
  <c r="D389" i="22" s="1"/>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D285" i="22" s="1"/>
  <c r="C260" i="22"/>
  <c r="C256" i="22"/>
  <c r="C251" i="22"/>
  <c r="A249" i="22"/>
  <c r="C236" i="22"/>
  <c r="C235" i="22"/>
  <c r="C224" i="22"/>
  <c r="C222" i="22"/>
  <c r="C214" i="22"/>
  <c r="C211" i="22"/>
  <c r="C204" i="22"/>
  <c r="C203" i="22"/>
  <c r="C195" i="22"/>
  <c r="D206" i="22" s="1"/>
  <c r="D207" i="22" s="1"/>
  <c r="A193" i="22"/>
  <c r="C180" i="22"/>
  <c r="C176" i="22"/>
  <c r="C174" i="22"/>
  <c r="C172" i="22"/>
  <c r="C160" i="22"/>
  <c r="D163" i="22" s="1"/>
  <c r="A153" i="22"/>
  <c r="C143" i="22"/>
  <c r="C141" i="22"/>
  <c r="C140" i="22"/>
  <c r="D146" i="22" s="1"/>
  <c r="C129" i="22"/>
  <c r="C127" i="22"/>
  <c r="C125" i="22"/>
  <c r="C121" i="22"/>
  <c r="D134" i="22" s="1"/>
  <c r="D135" i="22" s="1"/>
  <c r="C109" i="22"/>
  <c r="D110" i="22" s="1"/>
  <c r="D111" i="22" s="1"/>
  <c r="C107" i="22"/>
  <c r="A100" i="22"/>
  <c r="C87" i="22"/>
  <c r="D93" i="22" s="1"/>
  <c r="D94" i="22" s="1"/>
  <c r="C76" i="22"/>
  <c r="C75" i="22"/>
  <c r="C70" i="22"/>
  <c r="C64" i="22"/>
  <c r="C62" i="22"/>
  <c r="C53" i="22"/>
  <c r="C51" i="22"/>
  <c r="D54" i="22" s="1"/>
  <c r="D55" i="22" s="1"/>
  <c r="A44" i="22"/>
  <c r="C33" i="22"/>
  <c r="C28" i="22"/>
  <c r="D23" i="22"/>
  <c r="D24" i="22" s="1"/>
  <c r="A17" i="22"/>
  <c r="A8" i="22"/>
  <c r="D503" i="20"/>
  <c r="C498" i="20"/>
  <c r="D500" i="20" s="1"/>
  <c r="C477" i="20"/>
  <c r="C476" i="20"/>
  <c r="D491" i="20" s="1"/>
  <c r="D492" i="20" s="1"/>
  <c r="D470" i="20"/>
  <c r="D471" i="20" s="1"/>
  <c r="C467" i="20"/>
  <c r="D461" i="20"/>
  <c r="D462" i="20" s="1"/>
  <c r="D448" i="20"/>
  <c r="C439" i="20"/>
  <c r="D442" i="20" s="1"/>
  <c r="D443" i="20" s="1"/>
  <c r="A436" i="20"/>
  <c r="C426" i="20"/>
  <c r="C423" i="20"/>
  <c r="C419" i="20"/>
  <c r="C413" i="20"/>
  <c r="D415" i="20" s="1"/>
  <c r="D416" i="20" s="1"/>
  <c r="A406" i="20"/>
  <c r="C396" i="20"/>
  <c r="C395" i="20"/>
  <c r="C387" i="20"/>
  <c r="C384" i="20"/>
  <c r="D388" i="20" s="1"/>
  <c r="D389" i="20" s="1"/>
  <c r="C374" i="20"/>
  <c r="C369" i="20"/>
  <c r="C359" i="20"/>
  <c r="D363" i="20" s="1"/>
  <c r="D364" i="20" s="1"/>
  <c r="A353" i="20"/>
  <c r="D346" i="20"/>
  <c r="C341" i="20"/>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D229" i="20" s="1"/>
  <c r="D230" i="20" s="1"/>
  <c r="C204" i="20"/>
  <c r="C203" i="20"/>
  <c r="C195" i="20"/>
  <c r="D206" i="20" s="1"/>
  <c r="D207" i="20" s="1"/>
  <c r="A193" i="20"/>
  <c r="C180" i="20"/>
  <c r="C176" i="20"/>
  <c r="C174" i="20"/>
  <c r="C172" i="20"/>
  <c r="D186" i="20" s="1"/>
  <c r="D187" i="20" s="1"/>
  <c r="C160" i="20"/>
  <c r="D163" i="20" s="1"/>
  <c r="A153" i="20"/>
  <c r="C143" i="20"/>
  <c r="C141" i="20"/>
  <c r="C140" i="20"/>
  <c r="C129" i="20"/>
  <c r="C127" i="20"/>
  <c r="C125" i="20"/>
  <c r="C121" i="20"/>
  <c r="C109" i="20"/>
  <c r="C107" i="20"/>
  <c r="D110" i="20" s="1"/>
  <c r="D111" i="20" s="1"/>
  <c r="A100" i="20"/>
  <c r="C87" i="20"/>
  <c r="D93" i="20" s="1"/>
  <c r="D94" i="20" s="1"/>
  <c r="C76" i="20"/>
  <c r="C75" i="20"/>
  <c r="C70" i="20"/>
  <c r="C64" i="20"/>
  <c r="C62" i="20"/>
  <c r="C53" i="20"/>
  <c r="C51" i="20"/>
  <c r="A44" i="20"/>
  <c r="C33" i="20"/>
  <c r="D37" i="20" s="1"/>
  <c r="D38" i="20" s="1"/>
  <c r="C28" i="20"/>
  <c r="D23" i="20"/>
  <c r="D24" i="20" s="1"/>
  <c r="A17" i="20"/>
  <c r="A8" i="20"/>
  <c r="C498" i="18"/>
  <c r="D500" i="18" s="1"/>
  <c r="D470" i="18"/>
  <c r="D471" i="18" s="1"/>
  <c r="B161" i="29" s="1"/>
  <c r="C467" i="18"/>
  <c r="D461" i="18"/>
  <c r="D462" i="18" s="1"/>
  <c r="D448" i="18"/>
  <c r="C439" i="18"/>
  <c r="D442" i="18" s="1"/>
  <c r="D443" i="18" s="1"/>
  <c r="A436" i="18"/>
  <c r="C423" i="18"/>
  <c r="C419" i="18"/>
  <c r="C413" i="18"/>
  <c r="D415" i="18" s="1"/>
  <c r="D416" i="18" s="1"/>
  <c r="A406" i="18"/>
  <c r="C396" i="18"/>
  <c r="C395" i="18"/>
  <c r="C387" i="18"/>
  <c r="C384" i="18"/>
  <c r="D379" i="18"/>
  <c r="D380" i="18" s="1"/>
  <c r="C359" i="18"/>
  <c r="D363" i="18" s="1"/>
  <c r="D364" i="18" s="1"/>
  <c r="A353" i="18"/>
  <c r="D346" i="18"/>
  <c r="A325" i="18"/>
  <c r="D302" i="18"/>
  <c r="D303" i="18" s="1"/>
  <c r="A292" i="18"/>
  <c r="C279" i="18"/>
  <c r="C277" i="18"/>
  <c r="C271" i="18"/>
  <c r="C260" i="18"/>
  <c r="C256" i="18"/>
  <c r="C251" i="18"/>
  <c r="A249" i="18"/>
  <c r="C236" i="18"/>
  <c r="C235" i="18"/>
  <c r="A193" i="18"/>
  <c r="C160" i="18"/>
  <c r="D163" i="18" s="1"/>
  <c r="A153" i="18"/>
  <c r="D146" i="18"/>
  <c r="C107" i="18"/>
  <c r="D110" i="18" s="1"/>
  <c r="D111" i="18" s="1"/>
  <c r="A100" i="18"/>
  <c r="C87" i="18"/>
  <c r="D93" i="18" s="1"/>
  <c r="D94" i="18" s="1"/>
  <c r="C76" i="18"/>
  <c r="C75" i="18"/>
  <c r="C70" i="18"/>
  <c r="C64" i="18"/>
  <c r="C62" i="18"/>
  <c r="C53" i="18"/>
  <c r="C51" i="18"/>
  <c r="A44" i="18"/>
  <c r="C33" i="18"/>
  <c r="C28" i="18"/>
  <c r="D23" i="18"/>
  <c r="D24" i="18" s="1"/>
  <c r="A17" i="18"/>
  <c r="A8" i="18"/>
  <c r="C419" i="16"/>
  <c r="C423" i="16"/>
  <c r="D160" i="19" l="1"/>
  <c r="D161" i="19" s="1"/>
  <c r="D132" i="19"/>
  <c r="D133" i="19" s="1"/>
  <c r="D83" i="19"/>
  <c r="D84" i="19" s="1"/>
  <c r="D148" i="19"/>
  <c r="D149" i="19" s="1"/>
  <c r="D81" i="18"/>
  <c r="D82" i="18" s="1"/>
  <c r="D388" i="18"/>
  <c r="D389" i="18" s="1"/>
  <c r="D491" i="18"/>
  <c r="D492" i="18" s="1"/>
  <c r="B170" i="29" s="1"/>
  <c r="D399" i="18"/>
  <c r="D400" i="18" s="1"/>
  <c r="D54" i="18"/>
  <c r="D55" i="18" s="1"/>
  <c r="D37" i="18"/>
  <c r="D38" i="18" s="1"/>
  <c r="D451" i="24"/>
  <c r="D452" i="24" s="1"/>
  <c r="D443" i="24"/>
  <c r="D451" i="18"/>
  <c r="D452" i="18" s="1"/>
  <c r="D186" i="18"/>
  <c r="D187" i="18" s="1"/>
  <c r="D81" i="20"/>
  <c r="D82" i="20" s="1"/>
  <c r="D242" i="20"/>
  <c r="D263" i="20"/>
  <c r="D264" i="20" s="1"/>
  <c r="D429" i="22"/>
  <c r="D186" i="24"/>
  <c r="D187" i="24" s="1"/>
  <c r="D229" i="24"/>
  <c r="D230" i="24" s="1"/>
  <c r="D263" i="24"/>
  <c r="D264" i="24" s="1"/>
  <c r="D318" i="26"/>
  <c r="D336" i="26"/>
  <c r="D337" i="26" s="1"/>
  <c r="D429" i="26"/>
  <c r="D101" i="19"/>
  <c r="D102" i="19" s="1"/>
  <c r="D101" i="27"/>
  <c r="D102" i="27" s="1"/>
  <c r="D206" i="18"/>
  <c r="D207" i="18" s="1"/>
  <c r="D242" i="18"/>
  <c r="D263" i="18"/>
  <c r="D264" i="18" s="1"/>
  <c r="D285" i="20"/>
  <c r="D288" i="20" s="1"/>
  <c r="D289" i="20" s="1"/>
  <c r="D318" i="20"/>
  <c r="D336" i="20"/>
  <c r="D337" i="20" s="1"/>
  <c r="D429" i="20"/>
  <c r="D37" i="22"/>
  <c r="D38" i="22" s="1"/>
  <c r="D186" i="22"/>
  <c r="D187" i="22" s="1"/>
  <c r="D81" i="24"/>
  <c r="D206" i="24"/>
  <c r="D207" i="24" s="1"/>
  <c r="D318" i="24"/>
  <c r="D319" i="24" s="1"/>
  <c r="D336" i="24"/>
  <c r="D337" i="24" s="1"/>
  <c r="D429" i="24"/>
  <c r="D134" i="26"/>
  <c r="D135" i="26" s="1"/>
  <c r="D146" i="26"/>
  <c r="D147" i="26" s="1"/>
  <c r="D451" i="26"/>
  <c r="D452" i="26" s="1"/>
  <c r="D117" i="19"/>
  <c r="D118" i="19" s="1"/>
  <c r="D83" i="21"/>
  <c r="D84" i="21" s="1"/>
  <c r="D132" i="21"/>
  <c r="D133" i="21" s="1"/>
  <c r="D148" i="21"/>
  <c r="D149" i="21" s="1"/>
  <c r="D160" i="21"/>
  <c r="D161" i="21" s="1"/>
  <c r="D83" i="23"/>
  <c r="D84" i="23" s="1"/>
  <c r="D132" i="23"/>
  <c r="D133" i="23" s="1"/>
  <c r="D148" i="23"/>
  <c r="D149" i="23" s="1"/>
  <c r="D83" i="25"/>
  <c r="D84" i="25" s="1"/>
  <c r="D132" i="25"/>
  <c r="D133" i="25" s="1"/>
  <c r="D148" i="25"/>
  <c r="D149" i="25" s="1"/>
  <c r="D229" i="18"/>
  <c r="D230" i="18" s="1"/>
  <c r="D285" i="18"/>
  <c r="D318" i="18"/>
  <c r="D321" i="18" s="1"/>
  <c r="D322" i="18" s="1"/>
  <c r="D336" i="18"/>
  <c r="D337" i="18" s="1"/>
  <c r="D429" i="18"/>
  <c r="D430" i="18" s="1"/>
  <c r="D54" i="20"/>
  <c r="D55" i="20" s="1"/>
  <c r="D134" i="20"/>
  <c r="D135" i="20" s="1"/>
  <c r="D146" i="20"/>
  <c r="D147" i="20" s="1"/>
  <c r="D379" i="20"/>
  <c r="D380" i="20" s="1"/>
  <c r="D399" i="20"/>
  <c r="D81" i="22"/>
  <c r="D229" i="22"/>
  <c r="D230" i="22" s="1"/>
  <c r="D242" i="22"/>
  <c r="D263" i="22"/>
  <c r="D264" i="22" s="1"/>
  <c r="D318" i="22"/>
  <c r="D336" i="22"/>
  <c r="D337" i="22" s="1"/>
  <c r="D451" i="22"/>
  <c r="D452" i="22" s="1"/>
  <c r="D285" i="24"/>
  <c r="D186" i="26"/>
  <c r="D187" i="26" s="1"/>
  <c r="D229" i="26"/>
  <c r="D230" i="26" s="1"/>
  <c r="D101" i="21"/>
  <c r="D102" i="21" s="1"/>
  <c r="D101" i="23"/>
  <c r="D102" i="23" s="1"/>
  <c r="D117" i="23"/>
  <c r="D118" i="23" s="1"/>
  <c r="D101" i="25"/>
  <c r="D102" i="25" s="1"/>
  <c r="D117" i="25"/>
  <c r="D118" i="25" s="1"/>
  <c r="D160" i="27"/>
  <c r="D161" i="27" s="1"/>
  <c r="D40" i="18"/>
  <c r="D41" i="18" s="1"/>
  <c r="D40" i="24"/>
  <c r="D41" i="24" s="1"/>
  <c r="D40" i="26"/>
  <c r="D41" i="26" s="1"/>
  <c r="D197" i="27"/>
  <c r="D198" i="27" s="1"/>
  <c r="B11" i="27" s="1"/>
  <c r="D194" i="27"/>
  <c r="D197" i="25"/>
  <c r="D198" i="25" s="1"/>
  <c r="B11" i="25" s="1"/>
  <c r="D194" i="25"/>
  <c r="D194" i="23"/>
  <c r="D197" i="21"/>
  <c r="D198" i="21" s="1"/>
  <c r="B11" i="21" s="1"/>
  <c r="D194" i="21"/>
  <c r="D194" i="19"/>
  <c r="D245" i="26"/>
  <c r="D246" i="26" s="1"/>
  <c r="D243" i="26"/>
  <c r="D286" i="26"/>
  <c r="D288" i="26"/>
  <c r="D289" i="26" s="1"/>
  <c r="D321" i="26"/>
  <c r="D322" i="26" s="1"/>
  <c r="D319" i="26"/>
  <c r="D432" i="26"/>
  <c r="D433" i="26" s="1"/>
  <c r="D430" i="26"/>
  <c r="D501" i="26"/>
  <c r="D96" i="26"/>
  <c r="D97" i="26" s="1"/>
  <c r="D82" i="26"/>
  <c r="D149" i="26"/>
  <c r="D150" i="26" s="1"/>
  <c r="D164" i="26"/>
  <c r="D189" i="26"/>
  <c r="D190" i="26" s="1"/>
  <c r="D400" i="26"/>
  <c r="D402" i="26"/>
  <c r="D403" i="26" s="1"/>
  <c r="D38" i="26"/>
  <c r="D347" i="26"/>
  <c r="D449" i="26"/>
  <c r="D286" i="24"/>
  <c r="D288" i="24"/>
  <c r="D289" i="24" s="1"/>
  <c r="D245" i="24"/>
  <c r="D246" i="24" s="1"/>
  <c r="D243" i="24"/>
  <c r="D147" i="24"/>
  <c r="D149" i="24"/>
  <c r="D150" i="24" s="1"/>
  <c r="D164" i="24"/>
  <c r="D400" i="24"/>
  <c r="D402" i="24"/>
  <c r="D403" i="24" s="1"/>
  <c r="D96" i="24"/>
  <c r="D97" i="24" s="1"/>
  <c r="D82" i="24"/>
  <c r="D321" i="24"/>
  <c r="D322" i="24" s="1"/>
  <c r="D432" i="24"/>
  <c r="D433" i="24" s="1"/>
  <c r="D430" i="24"/>
  <c r="D38" i="24"/>
  <c r="D347" i="24"/>
  <c r="D288" i="22"/>
  <c r="D289" i="22" s="1"/>
  <c r="D286" i="22"/>
  <c r="D349" i="22"/>
  <c r="D350" i="22" s="1"/>
  <c r="D347" i="22"/>
  <c r="D40" i="22"/>
  <c r="D41" i="22" s="1"/>
  <c r="D501" i="22"/>
  <c r="D402" i="22"/>
  <c r="D403" i="22" s="1"/>
  <c r="D400" i="22"/>
  <c r="D164" i="22"/>
  <c r="D189" i="22"/>
  <c r="D190" i="22" s="1"/>
  <c r="D432" i="22"/>
  <c r="D433" i="22" s="1"/>
  <c r="D430" i="22"/>
  <c r="D82" i="22"/>
  <c r="D96" i="22"/>
  <c r="D97" i="22" s="1"/>
  <c r="D149" i="22"/>
  <c r="D150" i="22" s="1"/>
  <c r="D243" i="22"/>
  <c r="D319" i="22"/>
  <c r="D321" i="22"/>
  <c r="D322" i="22" s="1"/>
  <c r="D147" i="22"/>
  <c r="D449" i="22"/>
  <c r="D321" i="20"/>
  <c r="D322" i="20" s="1"/>
  <c r="D319" i="20"/>
  <c r="D432" i="20"/>
  <c r="D433" i="20" s="1"/>
  <c r="D430" i="20"/>
  <c r="D149" i="20"/>
  <c r="D150" i="20" s="1"/>
  <c r="D349" i="20"/>
  <c r="D350" i="20" s="1"/>
  <c r="D501" i="20"/>
  <c r="D286" i="20"/>
  <c r="D189" i="20"/>
  <c r="D190" i="20" s="1"/>
  <c r="D164" i="20"/>
  <c r="D400" i="20"/>
  <c r="D402" i="20"/>
  <c r="D403" i="20" s="1"/>
  <c r="D96" i="20"/>
  <c r="D97" i="20" s="1"/>
  <c r="D245" i="20"/>
  <c r="D246" i="20" s="1"/>
  <c r="D243" i="20"/>
  <c r="D451" i="20"/>
  <c r="D452" i="20" s="1"/>
  <c r="D347" i="20"/>
  <c r="D40" i="20"/>
  <c r="D41" i="20" s="1"/>
  <c r="D449" i="20"/>
  <c r="D286" i="18"/>
  <c r="D432" i="18"/>
  <c r="D433" i="18" s="1"/>
  <c r="D501" i="18"/>
  <c r="D149" i="18"/>
  <c r="D150" i="18" s="1"/>
  <c r="D147" i="18"/>
  <c r="D164" i="18"/>
  <c r="D402" i="18"/>
  <c r="D403" i="18" s="1"/>
  <c r="D347" i="18"/>
  <c r="D449" i="18"/>
  <c r="D96" i="18" l="1"/>
  <c r="D97" i="18" s="1"/>
  <c r="D197" i="19"/>
  <c r="D198" i="19" s="1"/>
  <c r="B11" i="19" s="1"/>
  <c r="D319" i="18"/>
  <c r="D245" i="18"/>
  <c r="D246" i="18" s="1"/>
  <c r="B89" i="29" s="1"/>
  <c r="D288" i="18"/>
  <c r="D289" i="18" s="1"/>
  <c r="D243" i="18"/>
  <c r="D189" i="18"/>
  <c r="D190" i="18" s="1"/>
  <c r="B80" i="29" s="1"/>
  <c r="D245" i="22"/>
  <c r="D246" i="22" s="1"/>
  <c r="D189" i="24"/>
  <c r="D190" i="24" s="1"/>
  <c r="D349" i="24"/>
  <c r="D350" i="24" s="1"/>
  <c r="D197" i="23"/>
  <c r="D198" i="23" s="1"/>
  <c r="B11" i="23" s="1"/>
  <c r="D349" i="26"/>
  <c r="D350" i="26" s="1"/>
  <c r="D349" i="18"/>
  <c r="D350" i="18" s="1"/>
  <c r="D504" i="26"/>
  <c r="D505" i="26" s="1"/>
  <c r="B12" i="26" s="1"/>
  <c r="D504" i="24"/>
  <c r="D505" i="24" s="1"/>
  <c r="B12" i="24" s="1"/>
  <c r="D504" i="22"/>
  <c r="D505" i="22" s="1"/>
  <c r="B12" i="22" s="1"/>
  <c r="D504" i="20"/>
  <c r="D505" i="20" s="1"/>
  <c r="B12" i="20" s="1"/>
  <c r="B125" i="29"/>
  <c r="B53" i="29"/>
  <c r="B93" i="29"/>
  <c r="B75" i="29"/>
  <c r="B128" i="29"/>
  <c r="B101" i="29"/>
  <c r="B100" i="29"/>
  <c r="B55" i="29"/>
  <c r="B99" i="29"/>
  <c r="B126" i="29"/>
  <c r="B116" i="29"/>
  <c r="B107" i="29"/>
  <c r="B71" i="29"/>
  <c r="B98" i="29"/>
  <c r="B192" i="29"/>
  <c r="B191" i="29"/>
  <c r="B129" i="29"/>
  <c r="B127"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B188" i="29" l="1"/>
  <c r="D504" i="18"/>
  <c r="D505" i="18" s="1"/>
  <c r="A7" i="25"/>
  <c r="A7" i="27"/>
  <c r="A7" i="19"/>
  <c r="A7" i="21"/>
  <c r="A7" i="23"/>
  <c r="B62" i="29"/>
  <c r="B190" i="29"/>
  <c r="B189" i="29"/>
  <c r="J186" i="29"/>
  <c r="J177" i="29"/>
  <c r="J168" i="29"/>
  <c r="J159" i="29"/>
  <c r="J150" i="29"/>
  <c r="J141" i="29"/>
  <c r="J132" i="29"/>
  <c r="J123" i="29"/>
  <c r="J114" i="29"/>
  <c r="J105" i="29"/>
  <c r="J96" i="29"/>
  <c r="J87" i="29"/>
  <c r="J78" i="29"/>
  <c r="J69" i="29"/>
  <c r="J60" i="29"/>
  <c r="J51" i="29"/>
  <c r="J42" i="29"/>
  <c r="J33" i="29"/>
  <c r="J23" i="29"/>
  <c r="B12" i="18" l="1"/>
  <c r="B35" i="29"/>
  <c r="B2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D51" i="17"/>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70" i="16" l="1"/>
  <c r="D471" i="16" s="1"/>
  <c r="B160" i="29" s="1"/>
  <c r="D491" i="16"/>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285" i="16" l="1"/>
  <c r="D160" i="17"/>
  <c r="D161" i="17" s="1"/>
  <c r="D42" i="17"/>
  <c r="D197" i="17"/>
  <c r="D198" i="17" s="1"/>
  <c r="B187" i="29" s="1"/>
  <c r="D318" i="16"/>
  <c r="D319" i="16" s="1"/>
  <c r="D146" i="16"/>
  <c r="D147" i="16" s="1"/>
  <c r="D263" i="16"/>
  <c r="D264" i="16" s="1"/>
  <c r="D336" i="16"/>
  <c r="D337" i="16" s="1"/>
  <c r="D134" i="16"/>
  <c r="D135" i="16" s="1"/>
  <c r="D364" i="16"/>
  <c r="D402" i="16"/>
  <c r="D230" i="16"/>
  <c r="D245" i="16"/>
  <c r="D246" i="16" s="1"/>
  <c r="B88" i="29" s="1"/>
  <c r="D347" i="16"/>
  <c r="D321" i="16" l="1"/>
  <c r="D322" i="16" s="1"/>
  <c r="B106" i="29" s="1"/>
  <c r="B11" i="17"/>
  <c r="D349" i="16"/>
  <c r="D350" i="16" s="1"/>
  <c r="B115" i="29" s="1"/>
  <c r="D149" i="16"/>
  <c r="D150" i="16" s="1"/>
  <c r="B70" i="29" s="1"/>
  <c r="D403" i="16"/>
  <c r="B124" i="29" s="1"/>
  <c r="D286" i="16"/>
  <c r="D288" i="16"/>
  <c r="D289" i="16" s="1"/>
  <c r="B97" i="29" s="1"/>
  <c r="D504" i="16" l="1"/>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<sst xmlns="http://schemas.openxmlformats.org/spreadsheetml/2006/main" count="4599" uniqueCount="542">
  <si>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</si>
  <si>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</si>
  <si>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</si>
  <si>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</si>
  <si>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</si>
  <si>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</si>
  <si>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</si>
  <si>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</si>
  <si>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</si>
  <si>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</si>
  <si>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</si>
  <si>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</si>
  <si>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</si>
  <si>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</si>
  <si>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</si>
  <si>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</si>
  <si>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</si>
  <si>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</si>
  <si>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</si>
  <si>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</si>
  <si>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</si>
  <si>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</si>
  <si>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</si>
  <si>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</si>
  <si>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</si>
  <si>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</si>
  <si>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</si>
  <si>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</si>
  <si>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</si>
  <si>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</si>
  <si>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</si>
  <si>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</si>
  <si>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</si>
  <si>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</si>
  <si>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</si>
  <si>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</si>
  <si>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</si>
  <si>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</si>
  <si>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</si>
  <si>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</si>
  <si>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</si>
  <si>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</si>
  <si>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</si>
  <si>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</si>
  <si>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</si>
  <si>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</si>
  <si>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</si>
  <si>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</si>
  <si>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</si>
  <si>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</si>
  <si>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</si>
  <si>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</si>
  <si>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</si>
  <si>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</si>
  <si>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</si>
  <si>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</si>
  <si>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</si>
  <si>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</si>
  <si>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</si>
  <si>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</si>
  <si>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</si>
  <si>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</si>
  <si>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</si>
  <si>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</si>
  <si>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</si>
  <si>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</si>
  <si>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</si>
  <si>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</si>
  <si>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</si>
  <si>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</si>
  <si>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</si>
  <si>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</si>
  <si>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</si>
  <si>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</si>
  <si>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</si>
  <si>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</si>
  <si>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</si>
  <si>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</si>
  <si>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</si>
  <si>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</si>
  <si>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</si>
  <si>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</si>
  <si>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</si>
  <si>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</si>
  <si>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</si>
  <si>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</si>
  <si>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</si>
  <si>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</si>
  <si>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</si>
  <si>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</si>
  <si>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</si>
  <si>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</si>
  <si>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</si>
  <si>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</si>
  <si>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</si>
  <si>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</si>
  <si>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</si>
  <si>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</si>
  <si>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</si>
  <si>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</si>
  <si>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</si>
  <si>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</si>
  <si>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</si>
  <si>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</si>
  <si>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</si>
  <si>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</si>
  <si>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</si>
  <si>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</si>
  <si>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</si>
  <si>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</si>
  <si>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</si>
  <si>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</si>
  <si>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</si>
  <si>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</si>
  <si>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</si>
  <si>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</si>
  <si>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</si>
  <si>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</si>
  <si>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</si>
  <si>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</si>
  <si>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</si>
  <si>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</si>
  <si>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</si>
  <si>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</si>
  <si>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</si>
  <si>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</si>
  <si>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</si>
  <si>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</si>
  <si>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</si>
  <si>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</si>
  <si>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</si>
  <si>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</si>
  <si>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</si>
  <si>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</si>
  <si>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</si>
  <si>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</si>
  <si>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</si>
  <si>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</si>
  <si>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</si>
  <si>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</si>
  <si>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</si>
  <si>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</si>
  <si>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</si>
  <si>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</si>
  <si>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</si>
  <si>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</si>
  <si>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</si>
  <si>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</si>
  <si>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</si>
  <si>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</si>
  <si>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</si>
  <si>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</si>
  <si>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</si>
  <si>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</si>
  <si>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</si>
  <si>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</si>
  <si>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</si>
  <si>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</si>
  <si>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</si>
  <si>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</si>
  <si>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</si>
  <si>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</si>
  <si>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</si>
  <si>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</si>
  <si>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</si>
  <si>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</si>
  <si>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</si>
  <si>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</si>
  <si>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</si>
  <si>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</si>
  <si>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</si>
  <si>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</si>
  <si>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</si>
  <si>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</si>
  <si>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</si>
  <si>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</si>
  <si>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</si>
  <si>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</si>
  <si>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</si>
  <si>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</si>
  <si>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</si>
  <si>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</si>
  <si>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</si>
  <si>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</si>
  <si>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</si>
  <si>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</si>
  <si>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</si>
  <si>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</si>
  <si>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</si>
  <si>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</si>
  <si>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</si>
  <si>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</si>
  <si>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</si>
  <si>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</si>
  <si>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</si>
  <si>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</si>
  <si>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</si>
  <si>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</si>
  <si>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</si>
  <si>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</si>
  <si>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</si>
  <si>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</si>
  <si>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</si>
  <si>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</si>
  <si>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</si>
  <si>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</si>
  <si>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</si>
  <si>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</si>
  <si>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</si>
  <si>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</si>
  <si>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</si>
  <si>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</si>
  <si>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</si>
  <si>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</si>
  <si>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</si>
  <si>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</si>
  <si>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</si>
  <si>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</si>
  <si>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</si>
  <si>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</si>
  <si>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</si>
  <si>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</si>
  <si>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</si>
  <si>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</si>
  <si>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</si>
  <si>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</si>
  <si>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</si>
  <si>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</si>
  <si>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</si>
  <si>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</si>
  <si>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</si>
  <si>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</si>
  <si>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</si>
  <si>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</si>
  <si>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</si>
  <si>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</si>
  <si>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</si>
  <si>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</si>
  <si>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</si>
  <si>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</si>
  <si>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</si>
  <si>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</si>
  <si>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</si>
  <si>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</si>
  <si>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</si>
  <si>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</si>
  <si>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</si>
  <si>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</si>
  <si>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</si>
  <si>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</si>
  <si>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</si>
  <si>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</si>
  <si>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</si>
  <si>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</si>
  <si>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</si>
  <si>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</si>
  <si>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</si>
  <si>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</si>
  <si>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</si>
  <si>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</si>
  <si>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</si>
  <si>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</si>
  <si>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</si>
  <si>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</si>
  <si>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</si>
  <si>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</si>
  <si>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</si>
  <si>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</si>
  <si>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</si>
  <si>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</si>
  <si>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</si>
  <si>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</si>
  <si>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</si>
  <si>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</si>
  <si>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</si>
  <si>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</si>
  <si>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</si>
  <si>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</si>
  <si>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</si>
  <si>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</si>
  <si>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</si>
  <si>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</si>
  <si>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</si>
  <si>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</si>
  <si>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</si>
  <si>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</si>
  <si>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</si>
  <si>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</si>
  <si>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</si>
  <si>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</si>
  <si>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</si>
  <si>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</si>
  <si>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</si>
  <si>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</si>
  <si>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</si>
  <si>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</si>
  <si>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</si>
  <si>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</si>
  <si>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</si>
  <si>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</si>
  <si>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</si>
  <si>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</si>
  <si>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</si>
  <si>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</si>
  <si>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</si>
  <si>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</si>
  <si>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</si>
  <si>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</si>
  <si>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</si>
  <si>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</si>
  <si>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</si>
  <si>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</si>
  <si>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</si>
  <si>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</si>
  <si>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</si>
  <si>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</si>
  <si>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</si>
  <si>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</si>
  <si>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</si>
  <si>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</si>
  <si>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</si>
  <si>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</si>
  <si>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</si>
  <si>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</si>
  <si>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</si>
  <si>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</si>
  <si>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</si>
  <si>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</si>
  <si>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</si>
  <si>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</si>
  <si>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</si>
  <si>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</si>
  <si>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</si>
  <si>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</si>
  <si>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</si>
  <si>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</si>
  <si>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</si>
  <si>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</si>
  <si>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</si>
  <si>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</si>
  <si>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</si>
  <si>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</si>
  <si>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</si>
  <si>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</si>
  <si>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</si>
  <si>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</si>
  <si>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</si>
  <si>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</si>
  <si>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</si>
  <si>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</si>
  <si>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</si>
  <si>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</si>
  <si>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</si>
  <si>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</si>
  <si>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</si>
  <si>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</si>
  <si>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</si>
  <si>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</si>
  <si>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</si>
  <si>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</si>
  <si>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</si>
  <si>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</si>
  <si>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</si>
  <si>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</si>
  <si>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</si>
  <si>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</si>
  <si>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</si>
  <si>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</si>
  <si>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</si>
  <si>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</si>
  <si>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</si>
  <si>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</si>
  <si>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</si>
  <si>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</si>
  <si>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</si>
  <si>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</si>
  <si>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</si>
  <si>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</si>
  <si>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</si>
  <si>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</si>
  <si>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</si>
  <si>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</si>
  <si>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</si>
  <si>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</si>
  <si>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</si>
  <si>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</si>
  <si>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</si>
  <si>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</si>
  <si>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</si>
  <si>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</si>
  <si>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</si>
  <si>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</si>
  <si>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</si>
  <si>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</si>
  <si>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</si>
  <si>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</si>
  <si>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</si>
  <si>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</si>
  <si>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</si>
  <si>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</si>
  <si>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</si>
  <si>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</si>
  <si>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</si>
  <si>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</si>
  <si>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</si>
  <si>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</si>
  <si>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</si>
  <si>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</si>
  <si>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</si>
  <si>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</si>
  <si>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</si>
  <si>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Durée d'exposition des produits</t>
  </si>
  <si>
    <t>Les instructions sont imprimées en couleur noir et blanc</t>
  </si>
  <si>
    <t>Renforcer le nettoyage à ce niveau</t>
  </si>
  <si>
    <t>Les horaires de sortie de la poubelle ne sont pas fixés</t>
  </si>
  <si>
    <t xml:space="preserve">Le linéaire des légumes et celui des produits préemballés manquaient de propreté. </t>
  </si>
  <si>
    <t>Propreté moyenne</t>
  </si>
  <si>
    <t>Taux d'humidité 57°C</t>
  </si>
  <si>
    <t xml:space="preserve">Le carrelage du sol de la réserve est crevassé </t>
  </si>
  <si>
    <t>Le Kram</t>
  </si>
  <si>
    <t>Directeur magasin</t>
  </si>
  <si>
    <t>Mme Sameh SLAIMI &amp; M. Bilel HAMDI</t>
  </si>
  <si>
    <t>La zone de réception manquait de propreté</t>
  </si>
  <si>
    <t>Afficher les instructions de décontamination et respecter la séparation des opérations de traitement dans le temps</t>
  </si>
  <si>
    <t>L'enregistrement du poids se fait pour un seul échantillon. Utiliser la nouvelle version de l'enregistrement et remplir correctement les informations</t>
  </si>
  <si>
    <t>Absence de thermomètre pour ce rayon</t>
  </si>
  <si>
    <t>Le carrelage de la chambre froide positive est crevassé, le drainage de l'eau de nettoyage n'est pas optimale. Revêtir le sol de la chambre froide</t>
  </si>
  <si>
    <t>Température de la chambre froide négative
affichée -17,1°C
mesurée -19°C</t>
  </si>
  <si>
    <t>Température du linéaire des gâteaux
affichée 1,9°C
mesurée 4,9°C</t>
  </si>
  <si>
    <t>Le meuble manquait de propreté</t>
  </si>
  <si>
    <t>La température d'exposition du poulet était à +38°C (après une heure et 30min de fin de cuisson). Le meuble d'exposition était maintenu à chaud doux le jour de l'audit. Une sensibilisation à été menée.</t>
  </si>
  <si>
    <t>Le prélèvement de la température à cœur des produits stockés et le relevé mensuel des afficheurs ne sont pas enregistrés</t>
  </si>
  <si>
    <t>Absence de produits casse le jour de l'audit</t>
  </si>
  <si>
    <t>La planche de découpe n'était pas propre. Un rabotage est nécessaire à ce niveau</t>
  </si>
  <si>
    <t>Propreté insuffisante, la zone sous les palettes n'est pas propre</t>
  </si>
  <si>
    <t>Interdir de fumer dans les vestiaires</t>
  </si>
  <si>
    <t>Absence de plan de formation 2017</t>
  </si>
  <si>
    <t>Absence de pelle pour quelques produits</t>
  </si>
  <si>
    <t>Température du meuble des surgelés
affiché : -21°C
mesuré : -16°C</t>
  </si>
  <si>
    <t>Les rideaux des meubles d'exposition ne sont pas fonctionnels</t>
  </si>
  <si>
    <t>Réparer les meubles</t>
  </si>
  <si>
    <t>Absence d'un distributeur de papier pour les sanitaires femmes et hommes</t>
  </si>
  <si>
    <t>Absence de local poubelle</t>
  </si>
  <si>
    <t>prévoir un local pour les déchets solides</t>
  </si>
  <si>
    <t>Les portes-appâts ne sont pas fixés au sol</t>
  </si>
  <si>
    <t>Température Meuble volaillerie TRAD 
affiché -2,6°C 
mesuré 3,3°C
L'afficheur est erroné</t>
  </si>
  <si>
    <t>L'afficheur du meuble de charcuterie n'est pas fonctionnel</t>
  </si>
  <si>
    <t>Le dispositif de manipulation du sucre n'est pas conforme</t>
  </si>
  <si>
    <t>Renforcer le nettoyage</t>
  </si>
  <si>
    <t>La vitre du meuble d'exposition des poulets rôtis est brisée</t>
  </si>
  <si>
    <t xml:space="preserve">1/ La portière et les parois internes du rôtissoire n'étaient pas propres.
2/ Le four n'est pas propre </t>
  </si>
  <si>
    <t>La jointure du four est usée</t>
  </si>
  <si>
    <t>Le système à pédale de la poubelle de la pâtisserie est défaillant</t>
  </si>
  <si>
    <t>Présence de traces de rouille sur le sol provenant de l'écoulement d'eau depuis la gaine de canalisation</t>
  </si>
  <si>
    <t xml:space="preserve">Le chariot n'était pas propre. </t>
  </si>
  <si>
    <t xml:space="preserve">Le robinet de la plonge est desserré </t>
  </si>
  <si>
    <t>Le linéaire manquait de propreté</t>
  </si>
  <si>
    <t>Le revêtement des supports caisses au niveau du linéaire est ébréché</t>
  </si>
  <si>
    <t>1/ Les portes étiquettes des produits surgelés sont brisés
2/ La poignée du meuble est détachée
3/ Le revêtement des étagères du meuble est ébréché</t>
  </si>
  <si>
    <t>1/ Remplacer les portes etiquettes
2/ Remplacer la poignée 
3/ Revêtir le meuble</t>
  </si>
  <si>
    <t>1/ Plusieurs de produits sont couverts de poussière (huile d'olives, les produits de conserves, …)
2/ La datage des bouteilles "Hot Sauce" est illisible</t>
  </si>
  <si>
    <t xml:space="preserve">Les opérations de décontamination des œufs et fruits ne sont pas séparées dans le temps </t>
  </si>
  <si>
    <t>Mettre à jour le planning de formation de l'année en cours</t>
  </si>
  <si>
    <t>Tomate cerise SANLUCAR exposée à T ambiante, T exigée par le fournisseur &lt;10°C</t>
  </si>
  <si>
    <t>Le personnel chargée de la réception portait des vêtements de ville (chemise, pantallon et chaussures). Selon le Directeur du magasin, les chaussures de travail n'ont pas été envoyés au personnel du magasin</t>
  </si>
  <si>
    <t>1/ Le cadencier de cuisson n'est pas correctement enregistré : l'heure de début de cuisson et l'heure de début d'expostion sont identiques pour les journées du 25, 26, 27, 28 mars 2017,
2/ La cuisson du poulet : les écarts entre la cuisson et la vente des dates du 23/03/2017 et 25/03/2017 sont respectivement 1 et 2. La destination de ces poulets n'est pas connue</t>
  </si>
  <si>
    <t>Interdir cette pratique. Assurer l’exposition des produits à une température   ambiante</t>
  </si>
  <si>
    <t>Le rangement n'est pas satisfaisant. L'eau minérale est stockée au niveau de la zone de réception, cet emplacement n'est pas correct vu l'exposition de ce produit au rayon du soleil et aux impuretés du milieu environnant</t>
  </si>
  <si>
    <t>Cuvette de toilette des femmes non propre</t>
  </si>
  <si>
    <t>Fournir des distributeurs papier</t>
  </si>
  <si>
    <t>Haithem Bougalech</t>
  </si>
  <si>
    <t xml:space="preserve">Les produits réceptionnés depuis l'entrepôt ne faisaient pas l'objet de contrôle à la réception.  </t>
  </si>
  <si>
    <t>Le thermomètre était en panne.</t>
  </si>
  <si>
    <t>Fournir un nouveau thermomètre.</t>
  </si>
  <si>
    <t>L'opérateur n'était pas muni de son badge.</t>
  </si>
  <si>
    <t>L'autocontrôle n'était pas journalier.</t>
  </si>
  <si>
    <t>Utilisation de produits de nettoyage non homologués.
L'emballage des produits de nettoyage fournis par l'entrepôt étaient fortement souillés.</t>
  </si>
  <si>
    <t>Renforcer le nettoyage des meubles d'exposition.</t>
  </si>
  <si>
    <t>Le tableau d'enregistrement des vérifications mensuelles des températures à la thermosonde (petit tableau) n'était pas rempli.</t>
  </si>
  <si>
    <t>Le tableau d'enregistrement des vérifications mensuelles des températures de la chambre froide à la thermosonde (petit tableau) n'était pas rempli.</t>
  </si>
  <si>
    <t>La vérification du thermomètre n'était pas réalisée.
Seulement deux thermomètres était à la disposition du secteur PFT.</t>
  </si>
  <si>
    <t>Absence de la traçabilité des sandwichs.</t>
  </si>
  <si>
    <t>Les opérateurs n'étaient pas munis de leurs badges.</t>
  </si>
  <si>
    <t>La vérification mensuelles du thermomètre n'était pas réalisée. Seulement deux thermomètres étaient à la disposition du secteur PFT.</t>
  </si>
  <si>
    <t>L'opérateur ne portait pas son badge.</t>
  </si>
  <si>
    <t>Non respect du code couleur au niveau des couteaux. Les couteaux jaunes étaient utilisés pour la découpe des fromages, les couteaux rouges étaient destinés à la découpe de volaille.</t>
  </si>
  <si>
    <t>Nettoyer davantage les palettes et le sol de la chambre froide.</t>
  </si>
  <si>
    <t>L'opérateur ne portait pas son badge le jour de l'audit.</t>
  </si>
  <si>
    <t>Les linéaires manquaient de propreté.</t>
  </si>
  <si>
    <t>Présence d'odeur de cigarettes.</t>
  </si>
  <si>
    <t>L'horaire d'évacuation des déchets n'était pas affichée.</t>
  </si>
  <si>
    <t>En cours</t>
  </si>
  <si>
    <t>Absence des certificats de salubrité sans le rayon boucherie.</t>
  </si>
  <si>
    <t>Certains meubles d'exposition étaient usés et écaillés.</t>
  </si>
  <si>
    <t xml:space="preserve">Les meubles d'exposition des boulangeries étaient usés. </t>
  </si>
  <si>
    <t>La zone d'entreposage de la balance au niveau du quai de réception manquait de propreté; le risque de contamination des produits pesés sur la balance est couru.
Un nettoyage est recommandé à ce niveau.</t>
  </si>
  <si>
    <t>Le tableau d'enregistrement des vérifications mensuelles des températures à la thermosonde (petit tableau) n'était pas rempli.
Les températures à cœurs des produits n'était pas prélevée.</t>
  </si>
  <si>
    <t xml:space="preserve">Glaçage étiquetage des produits </t>
  </si>
  <si>
    <t>Les zones sous palettes étaient souillées, certaines zones étaient moisies.
Renforcer le nettoyage de la réserve.</t>
  </si>
  <si>
    <t>Le nombre de louches étaient insuffisant.</t>
  </si>
  <si>
    <t>La Température prélevée du meuble d'exposition était 2,4°C, celle affichée était 0,1°C.</t>
  </si>
  <si>
    <t>La température des boudins de salami était de 7°C.</t>
  </si>
  <si>
    <t>La température des produits trad exposés était 6°C</t>
  </si>
  <si>
    <t>Les porte-appâts n'étaient pas fixés</t>
  </si>
  <si>
    <t>Absence de local poubelle.</t>
  </si>
  <si>
    <t>Développement de givre au niveau de la chambre froide des produits surgelés.</t>
  </si>
  <si>
    <t>Le carrelage de la chambre froide positive était crevassé.</t>
  </si>
  <si>
    <t>Les tubes néons au niveau du plafond du laboratoire étaient souillés.</t>
  </si>
  <si>
    <t>Le sol de la réserve était crevassé.</t>
  </si>
  <si>
    <t>L'afficheur du meuble d'exposition était en panne.
T° prélevée du meuble 4,9°C</t>
  </si>
  <si>
    <t>Absence de dispositif de séchage des mains au niveau des deux vestiaires (hommes et femmes).</t>
  </si>
  <si>
    <t>Prévoir un local de déchet climatisé.</t>
  </si>
  <si>
    <t>Taux de réalisation du plan d'action précédent</t>
  </si>
  <si>
    <t>Les systèmes à pédale de la poubelle au niveau du laboratoire de la pâtisserie et au niveau du rayon olives, épices et condiments étaient non fonctionnels.</t>
  </si>
  <si>
    <t>Développement de toile d'araignée au niveau du plafond dans la salle de pause.</t>
  </si>
  <si>
    <t>Absence d'essuie-mains dans les deux vestiaires (hommes et femmes).</t>
  </si>
  <si>
    <t>Veiller au port des badges.</t>
  </si>
  <si>
    <t>L'étagère au niveau de la chambre froide était rouillé.</t>
  </si>
  <si>
    <t xml:space="preserve">Présence de trace de rouille au niveau du pied du mur du laboratoire de la pâtisserie.
</t>
  </si>
  <si>
    <t>La températures prélevée au niveau du linéaire était de 3,9°C, la température affichée était 4°C.
Meuble surgelé: T°C affichée -19°C, T°C prélevée -17°C.</t>
  </si>
  <si>
    <t>L'autocontrôle de nettoyage n'était pas journalier. 
Adopter les nouvelles dispositives de contrôle P ou S/P.</t>
  </si>
  <si>
    <t>Chevauchement entre les différents produits exposés (volaille trad). Exposer chaque type de produit dans un plateau propre à lui.</t>
  </si>
  <si>
    <t>La vérification du thermomètre n'était pas réalisée.
Seulement deux thermomètres étaient à la disposition du secteur PFT.</t>
  </si>
  <si>
    <t>Absence d'enregistrements.</t>
  </si>
  <si>
    <t>Seulement les enregistrements correspendant au 03/05/2017 étaient disponibles.</t>
  </si>
  <si>
    <t>Chefs rayons - Directeur absent</t>
  </si>
  <si>
    <t xml:space="preserve">La version du tableau des températures réglementaires n'était pas à jour. Télécharger la dernière version du portail </t>
  </si>
  <si>
    <t>Les opérateurs n'étaient pas munis de leurs badges. 
Un opérateur n'était pas rasé.</t>
  </si>
  <si>
    <t>Manipulation des produits du rayon traiteur (ex sandwichs) au niveau du laboratoire de la pâtisserie. Une séparation dans le temps est requise</t>
  </si>
  <si>
    <t>Tous les enregistrements doivent être conservés dans le lieu de leur utilisation pendant une durée de 6 mois.</t>
  </si>
  <si>
    <t>L'étiquette  des produits DORIA ne mentionnait pas la liste des ingrédients.
Les makroudh en provenance d'ESSAADA ne mentionnait pas la présence du sésame dans le produit.</t>
  </si>
  <si>
    <t>La table sur laquelle était entreposée la friteuse manquait de propreté.</t>
  </si>
  <si>
    <t>Les sandwichs étaient préparés dans le laboratoire de la pâtisserie. Une séparation dans le temps est requise.</t>
  </si>
  <si>
    <t>Noter les températures de stockage à cœur afin de démontrer la maîtrise du système HACCP.</t>
  </si>
  <si>
    <t>Certains emballage de fromage râpés présentaient une condensation de gouttelettes d'eau témoignant d'un choc thermique.</t>
  </si>
  <si>
    <t>Les certificats de salubrités doivent être conservés dans le rayon et mis à la disposition pendant une durée de 2 ans</t>
  </si>
  <si>
    <t xml:space="preserve">La vitre de la porte du bureau du réceptionnaire était brisé. </t>
  </si>
  <si>
    <t>Abence de laboratoire pour la préparation des sandwiches</t>
  </si>
  <si>
    <t>Perte de maîtrise totale au niveau de la traçabilité; les tableaux ne sont pas remplis.</t>
  </si>
  <si>
    <t>Tout gâteau ayant été sorti de la chambre froide doit faire l'objet d'une traçabilité. Télécharger les dernières versions des tableaux de traçabilité et procéder aux enregistrements.</t>
  </si>
  <si>
    <t>Utilisation d'un appât chimique facilement accessible au niveau de la pâtisserie. Le porte appât doit être fixé et maintenu fermé</t>
  </si>
  <si>
    <t>Installer des distributeurs de papier</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</si>
</sst>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4"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4">
    <xf numFmtId="0" fontId="0" fillId="0" borderId="0"/>
    <xf numFmtId="0" fontId="2" fillId="0" borderId="0"/>
    <xf numFmtId="0" fontId="2" fillId="0" borderId="0"/>
    <xf numFmtId="9" fontId="53" fillId="0" borderId="0" applyFont="0" applyFill="0" applyBorder="0" applyAlignment="0" applyProtection="0"/>
  </cellStyleXfs>
  <cellXfs count="323">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9" fontId="0" fillId="0" borderId="1" xfId="0" applyNumberFormat="1" applyBorder="1" applyAlignment="1" applyProtection="1">
      <alignment vertical="center" wrapText="1"/>
      <protection locked="0"/>
    </xf>
    <xf numFmtId="0" fontId="0" fillId="0" borderId="1" xfId="0" applyFill="1" applyBorder="1" applyAlignment="1" applyProtection="1">
      <alignment vertical="center" wrapText="1"/>
      <protection locked="0"/>
    </xf>
    <xf numFmtId="0" fontId="11" fillId="0" borderId="1" xfId="0" applyFont="1" applyBorder="1" applyAlignment="1" applyProtection="1">
      <alignment vertical="center" wrapText="1"/>
      <protection locked="0"/>
    </xf>
    <xf numFmtId="0" fontId="11" fillId="0" borderId="1" xfId="0" applyFont="1" applyBorder="1" applyAlignment="1" applyProtection="1">
      <alignment vertical="center" wrapText="1"/>
    </xf>
    <xf numFmtId="0" fontId="19" fillId="2" borderId="1" xfId="1" applyFont="1" applyFill="1" applyBorder="1" applyAlignment="1" applyProtection="1">
      <alignment horizontal="left" vertical="center" wrapText="1"/>
      <protection locked="0"/>
    </xf>
    <xf numFmtId="0" fontId="11" fillId="0" borderId="1" xfId="0" applyFont="1" applyFill="1" applyBorder="1" applyAlignment="1" applyProtection="1">
      <alignment vertical="center" wrapText="1"/>
      <protection locked="0"/>
    </xf>
    <xf numFmtId="9" fontId="24" fillId="0" borderId="1" xfId="3" applyFont="1" applyBorder="1" applyAlignment="1" applyProtection="1">
      <alignment vertical="center" wrapText="1"/>
      <protection locked="0"/>
    </xf>
    <xf numFmtId="9" fontId="0" fillId="0" borderId="1" xfId="3" applyFont="1" applyBorder="1" applyAlignment="1" applyProtection="1">
      <alignment vertical="center" wrapText="1"/>
      <protection locked="0"/>
    </xf>
    <xf numFmtId="9" fontId="0" fillId="0" borderId="1" xfId="3" applyFont="1" applyBorder="1" applyAlignment="1" applyProtection="1">
      <alignment horizontal="right" vertical="center" wrapText="1"/>
      <protection locked="0"/>
    </xf>
    <xf numFmtId="9" fontId="0" fillId="0" borderId="7" xfId="3" applyFont="1" applyBorder="1" applyAlignment="1" applyProtection="1">
      <alignment vertical="center" wrapText="1"/>
      <protection locked="0"/>
    </xf>
    <xf numFmtId="0" fontId="9" fillId="12" borderId="1" xfId="0" applyFont="1" applyFill="1" applyBorder="1" applyAlignment="1">
      <alignment vertical="center" wrapText="1"/>
    </xf>
    <xf numFmtId="0" fontId="11" fillId="0" borderId="1" xfId="0" applyFont="1" applyBorder="1" applyAlignment="1" applyProtection="1">
      <alignment vertical="center"/>
    </xf>
    <xf numFmtId="0" fontId="11" fillId="0" borderId="0" xfId="0" applyFont="1" applyAlignment="1">
      <alignment vertical="center" wrapText="1"/>
    </xf>
    <xf numFmtId="0" fontId="11" fillId="0" borderId="1" xfId="0" applyFont="1" applyBorder="1" applyAlignment="1" applyProtection="1">
      <alignment vertical="center"/>
      <protection locked="0"/>
    </xf>
    <xf numFmtId="0" fontId="0" fillId="0" borderId="0" xfId="0" applyAlignment="1">
      <alignment vertical="center" wrapText="1"/>
    </xf>
    <xf numFmtId="0" fontId="0" fillId="0" borderId="1" xfId="0" applyFont="1" applyFill="1" applyBorder="1" applyAlignment="1" applyProtection="1">
      <alignment vertical="center" wrapText="1"/>
      <protection locked="0"/>
    </xf>
    <xf numFmtId="0" fontId="24" fillId="0" borderId="1" xfId="0" applyFont="1" applyFill="1" applyBorder="1" applyAlignment="1" applyProtection="1">
      <alignment horizontal="center" vertical="center" wrapText="1"/>
      <protection locked="0"/>
    </xf>
    <xf numFmtId="0" fontId="24" fillId="2" borderId="1" xfId="0" applyFont="1" applyFill="1" applyBorder="1" applyAlignment="1" applyProtection="1">
      <alignment vertical="center" wrapText="1"/>
      <protection locked="0"/>
    </xf>
    <xf numFmtId="9" fontId="0" fillId="0" borderId="1" xfId="0" applyNumberFormat="1" applyFill="1" applyBorder="1" applyAlignment="1" applyProtection="1">
      <alignment wrapText="1"/>
      <protection locked="0"/>
    </xf>
    <xf numFmtId="9" fontId="11" fillId="0" borderId="1" xfId="0" applyNumberFormat="1" applyFont="1" applyBorder="1" applyAlignment="1" applyProtection="1">
      <alignment wrapText="1"/>
      <protection locked="0"/>
    </xf>
    <xf numFmtId="0" fontId="11" fillId="0" borderId="0" xfId="0" applyFont="1" applyFill="1" applyAlignment="1" applyProtection="1">
      <alignment wrapText="1"/>
      <protection locked="0"/>
    </xf>
    <xf numFmtId="0" fontId="19" fillId="0" borderId="1" xfId="0" applyFont="1" applyFill="1" applyBorder="1" applyAlignment="1" applyProtection="1">
      <alignment horizontal="left"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4">
    <cellStyle name="Normal" xfId="0" builtinId="0"/>
    <cellStyle name="Normal_COMMUNS" xfId="1"/>
    <cellStyle name="Normal_GARDE" xfId="2"/>
    <cellStyle name="Pourcentage" xfId="3" builtinId="5"/>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0.91666666666666663</c:v>
                </c:pt>
                <c:pt idx="1">
                  <c:v>0.84615384615384615</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ser>
        <c:dLbls>
          <c:showLegendKey val="0"/>
          <c:showVal val="1"/>
          <c:showCatName val="0"/>
          <c:showSerName val="0"/>
          <c:showPercent val="0"/>
          <c:showBubbleSize val="0"/>
        </c:dLbls>
        <c:gapWidth val="75"/>
        <c:overlap val="40"/>
        <c:axId val="203550768"/>
        <c:axId val="203551160"/>
      </c:barChart>
      <c:catAx>
        <c:axId val="203550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551160"/>
        <c:crosses val="autoZero"/>
        <c:auto val="1"/>
        <c:lblAlgn val="ctr"/>
        <c:lblOffset val="100"/>
        <c:noMultiLvlLbl val="0"/>
      </c:catAx>
      <c:valAx>
        <c:axId val="203551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550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0.96875</c:v>
                </c:pt>
                <c:pt idx="1">
                  <c:v>0.9</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ser>
        <c:dLbls>
          <c:showLegendKey val="0"/>
          <c:showVal val="1"/>
          <c:showCatName val="0"/>
          <c:showSerName val="0"/>
          <c:showPercent val="0"/>
          <c:showBubbleSize val="0"/>
        </c:dLbls>
        <c:gapWidth val="75"/>
        <c:overlap val="40"/>
        <c:axId val="205326096"/>
        <c:axId val="205329232"/>
      </c:barChart>
      <c:catAx>
        <c:axId val="205326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329232"/>
        <c:crosses val="autoZero"/>
        <c:auto val="1"/>
        <c:lblAlgn val="ctr"/>
        <c:lblOffset val="100"/>
        <c:noMultiLvlLbl val="0"/>
      </c:catAx>
      <c:valAx>
        <c:axId val="205329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5326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0.83333333333333337</c:v>
                </c:pt>
                <c:pt idx="1">
                  <c:v>0.7</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ser>
        <c:dLbls>
          <c:showLegendKey val="0"/>
          <c:showVal val="1"/>
          <c:showCatName val="0"/>
          <c:showSerName val="0"/>
          <c:showPercent val="0"/>
          <c:showBubbleSize val="0"/>
        </c:dLbls>
        <c:gapWidth val="75"/>
        <c:overlap val="40"/>
        <c:axId val="205323744"/>
        <c:axId val="205319432"/>
      </c:barChart>
      <c:catAx>
        <c:axId val="205323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319432"/>
        <c:crosses val="autoZero"/>
        <c:auto val="1"/>
        <c:lblAlgn val="ctr"/>
        <c:lblOffset val="100"/>
        <c:noMultiLvlLbl val="0"/>
      </c:catAx>
      <c:valAx>
        <c:axId val="205319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5323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0.83333333333333337</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ser>
        <c:dLbls>
          <c:showLegendKey val="0"/>
          <c:showVal val="1"/>
          <c:showCatName val="0"/>
          <c:showSerName val="0"/>
          <c:showPercent val="0"/>
          <c:showBubbleSize val="0"/>
        </c:dLbls>
        <c:gapWidth val="75"/>
        <c:overlap val="40"/>
        <c:axId val="205319824"/>
        <c:axId val="205322176"/>
      </c:barChart>
      <c:catAx>
        <c:axId val="205319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322176"/>
        <c:crosses val="autoZero"/>
        <c:auto val="1"/>
        <c:lblAlgn val="ctr"/>
        <c:lblOffset val="100"/>
        <c:noMultiLvlLbl val="0"/>
      </c:catAx>
      <c:valAx>
        <c:axId val="205322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5319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0.75</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ser>
        <c:dLbls>
          <c:showLegendKey val="0"/>
          <c:showVal val="1"/>
          <c:showCatName val="0"/>
          <c:showSerName val="0"/>
          <c:showPercent val="0"/>
          <c:showBubbleSize val="0"/>
        </c:dLbls>
        <c:gapWidth val="75"/>
        <c:overlap val="40"/>
        <c:axId val="205328448"/>
        <c:axId val="205320608"/>
      </c:barChart>
      <c:catAx>
        <c:axId val="205328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320608"/>
        <c:crosses val="autoZero"/>
        <c:auto val="1"/>
        <c:lblAlgn val="ctr"/>
        <c:lblOffset val="100"/>
        <c:noMultiLvlLbl val="0"/>
      </c:catAx>
      <c:valAx>
        <c:axId val="205320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5328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0.90909090909090906</c:v>
                </c:pt>
                <c:pt idx="1">
                  <c:v>0.875</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ser>
        <c:dLbls>
          <c:showLegendKey val="0"/>
          <c:showVal val="1"/>
          <c:showCatName val="0"/>
          <c:showSerName val="0"/>
          <c:showPercent val="0"/>
          <c:showBubbleSize val="0"/>
        </c:dLbls>
        <c:gapWidth val="75"/>
        <c:overlap val="40"/>
        <c:axId val="205322568"/>
        <c:axId val="205327272"/>
      </c:barChart>
      <c:catAx>
        <c:axId val="205322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327272"/>
        <c:crosses val="autoZero"/>
        <c:auto val="1"/>
        <c:lblAlgn val="ctr"/>
        <c:lblOffset val="100"/>
        <c:noMultiLvlLbl val="0"/>
      </c:catAx>
      <c:valAx>
        <c:axId val="205327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5322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ser>
        <c:dLbls>
          <c:showLegendKey val="0"/>
          <c:showVal val="1"/>
          <c:showCatName val="0"/>
          <c:showSerName val="0"/>
          <c:showPercent val="0"/>
          <c:showBubbleSize val="0"/>
        </c:dLbls>
        <c:gapWidth val="75"/>
        <c:overlap val="40"/>
        <c:axId val="205333936"/>
        <c:axId val="205333152"/>
      </c:barChart>
      <c:catAx>
        <c:axId val="205333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333152"/>
        <c:crosses val="autoZero"/>
        <c:auto val="1"/>
        <c:lblAlgn val="ctr"/>
        <c:lblOffset val="100"/>
        <c:noMultiLvlLbl val="0"/>
      </c:catAx>
      <c:valAx>
        <c:axId val="205333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5333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0.84466019417475724</c:v>
                </c:pt>
                <c:pt idx="1">
                  <c:v>0.88235294117647056</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ser>
        <c:dLbls>
          <c:showLegendKey val="0"/>
          <c:showVal val="1"/>
          <c:showCatName val="0"/>
          <c:showSerName val="0"/>
          <c:showPercent val="0"/>
          <c:showBubbleSize val="0"/>
        </c:dLbls>
        <c:gapWidth val="75"/>
        <c:overlap val="40"/>
        <c:axId val="205331976"/>
        <c:axId val="205331192"/>
      </c:barChart>
      <c:catAx>
        <c:axId val="205331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331192"/>
        <c:crosses val="autoZero"/>
        <c:auto val="1"/>
        <c:lblAlgn val="ctr"/>
        <c:lblOffset val="100"/>
        <c:noMultiLvlLbl val="0"/>
      </c:catAx>
      <c:valAx>
        <c:axId val="205331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5331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0.91504854368932043</c:v>
                </c:pt>
                <c:pt idx="1">
                  <c:v>0.87136929460580914</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ser>
        <c:dLbls>
          <c:showLegendKey val="0"/>
          <c:showVal val="1"/>
          <c:showCatName val="0"/>
          <c:showSerName val="0"/>
          <c:showPercent val="0"/>
          <c:showBubbleSize val="0"/>
        </c:dLbls>
        <c:gapWidth val="75"/>
        <c:overlap val="40"/>
        <c:axId val="205332760"/>
        <c:axId val="205333544"/>
      </c:barChart>
      <c:catAx>
        <c:axId val="205332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333544"/>
        <c:crosses val="autoZero"/>
        <c:auto val="1"/>
        <c:lblAlgn val="ctr"/>
        <c:lblOffset val="100"/>
        <c:noMultiLvlLbl val="0"/>
      </c:catAx>
      <c:valAx>
        <c:axId val="205333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5332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0.87985436893203883</c:v>
                </c:pt>
                <c:pt idx="1">
                  <c:v>0.87686111789113985</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ser>
        <c:dLbls>
          <c:showLegendKey val="0"/>
          <c:showVal val="0"/>
          <c:showCatName val="0"/>
          <c:showSerName val="0"/>
          <c:showPercent val="0"/>
          <c:showBubbleSize val="0"/>
        </c:dLbls>
        <c:gapWidth val="75"/>
        <c:overlap val="-25"/>
        <c:axId val="203559392"/>
        <c:axId val="203560568"/>
        <c:extLst/>
      </c:barChart>
      <c:catAx>
        <c:axId val="20355939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560568"/>
        <c:crosses val="autoZero"/>
        <c:auto val="1"/>
        <c:lblAlgn val="ctr"/>
        <c:lblOffset val="100"/>
        <c:noMultiLvlLbl val="0"/>
      </c:catAx>
      <c:valAx>
        <c:axId val="20356056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3559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0.92307692307692313</c:v>
                </c:pt>
                <c:pt idx="1">
                  <c:v>0.69653846153846155</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ser>
        <c:dLbls>
          <c:showLegendKey val="0"/>
          <c:showVal val="1"/>
          <c:showCatName val="0"/>
          <c:showSerName val="0"/>
          <c:showPercent val="0"/>
          <c:showBubbleSize val="0"/>
        </c:dLbls>
        <c:gapWidth val="65"/>
        <c:axId val="206605736"/>
        <c:axId val="206602992"/>
        <c:extLst/>
      </c:barChart>
      <c:catAx>
        <c:axId val="206605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6602992"/>
        <c:crosses val="autoZero"/>
        <c:auto val="1"/>
        <c:lblAlgn val="ctr"/>
        <c:lblOffset val="100"/>
        <c:noMultiLvlLbl val="0"/>
      </c:catAx>
      <c:valAx>
        <c:axId val="206602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6605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0.92647058823529416</c:v>
                </c:pt>
                <c:pt idx="1">
                  <c:v>0.7142857142857143</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ser>
        <c:dLbls>
          <c:showLegendKey val="0"/>
          <c:showVal val="1"/>
          <c:showCatName val="0"/>
          <c:showSerName val="0"/>
          <c:showPercent val="0"/>
          <c:showBubbleSize val="0"/>
        </c:dLbls>
        <c:gapWidth val="75"/>
        <c:overlap val="40"/>
        <c:axId val="203552336"/>
        <c:axId val="203561744"/>
      </c:barChart>
      <c:catAx>
        <c:axId val="203552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561744"/>
        <c:crosses val="autoZero"/>
        <c:auto val="1"/>
        <c:lblAlgn val="ctr"/>
        <c:lblOffset val="100"/>
        <c:noMultiLvlLbl val="0"/>
      </c:catAx>
      <c:valAx>
        <c:axId val="203561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552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0.81944444444444442</c:v>
                </c:pt>
                <c:pt idx="1">
                  <c:v>0.89393939393939392</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ser>
        <c:dLbls>
          <c:showLegendKey val="0"/>
          <c:showVal val="1"/>
          <c:showCatName val="0"/>
          <c:showSerName val="0"/>
          <c:showPercent val="0"/>
          <c:showBubbleSize val="0"/>
        </c:dLbls>
        <c:gapWidth val="75"/>
        <c:overlap val="40"/>
        <c:axId val="203560176"/>
        <c:axId val="203559784"/>
      </c:barChart>
      <c:catAx>
        <c:axId val="203560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3559784"/>
        <c:crosses val="autoZero"/>
        <c:auto val="1"/>
        <c:lblAlgn val="ctr"/>
        <c:lblOffset val="100"/>
        <c:noMultiLvlLbl val="0"/>
      </c:catAx>
      <c:valAx>
        <c:axId val="203559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3560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c:v>
                </c:pt>
                <c:pt idx="1">
                  <c:v>0.94230769230769229</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ser>
        <c:dLbls>
          <c:showLegendKey val="0"/>
          <c:showVal val="1"/>
          <c:showCatName val="0"/>
          <c:showSerName val="0"/>
          <c:showPercent val="0"/>
          <c:showBubbleSize val="0"/>
        </c:dLbls>
        <c:gapWidth val="75"/>
        <c:overlap val="40"/>
        <c:axId val="205328840"/>
        <c:axId val="205330016"/>
      </c:barChart>
      <c:catAx>
        <c:axId val="205328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330016"/>
        <c:crosses val="autoZero"/>
        <c:auto val="1"/>
        <c:lblAlgn val="ctr"/>
        <c:lblOffset val="100"/>
        <c:noMultiLvlLbl val="0"/>
      </c:catAx>
      <c:valAx>
        <c:axId val="205330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5328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0.94444444444444442</c:v>
                </c:pt>
                <c:pt idx="1">
                  <c:v>0.82857142857142863</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ser>
        <c:dLbls>
          <c:showLegendKey val="0"/>
          <c:showVal val="1"/>
          <c:showCatName val="0"/>
          <c:showSerName val="0"/>
          <c:showPercent val="0"/>
          <c:showBubbleSize val="0"/>
        </c:dLbls>
        <c:gapWidth val="75"/>
        <c:overlap val="40"/>
        <c:axId val="205326488"/>
        <c:axId val="205330408"/>
      </c:barChart>
      <c:catAx>
        <c:axId val="205326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330408"/>
        <c:crosses val="autoZero"/>
        <c:auto val="1"/>
        <c:lblAlgn val="ctr"/>
        <c:lblOffset val="100"/>
        <c:noMultiLvlLbl val="0"/>
      </c:catAx>
      <c:valAx>
        <c:axId val="205330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5326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ser>
        <c:dLbls>
          <c:showLegendKey val="0"/>
          <c:showVal val="1"/>
          <c:showCatName val="0"/>
          <c:showSerName val="0"/>
          <c:showPercent val="0"/>
          <c:showBubbleSize val="0"/>
        </c:dLbls>
        <c:gapWidth val="75"/>
        <c:overlap val="40"/>
        <c:axId val="205321000"/>
        <c:axId val="205323352"/>
      </c:barChart>
      <c:catAx>
        <c:axId val="205321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323352"/>
        <c:crosses val="autoZero"/>
        <c:auto val="1"/>
        <c:lblAlgn val="ctr"/>
        <c:lblOffset val="100"/>
        <c:noMultiLvlLbl val="0"/>
      </c:catAx>
      <c:valAx>
        <c:axId val="205323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5321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0.92105263157894735</c:v>
                </c:pt>
                <c:pt idx="1">
                  <c:v>0.89473684210526316</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ser>
        <c:dLbls>
          <c:showLegendKey val="0"/>
          <c:showVal val="1"/>
          <c:showCatName val="0"/>
          <c:showSerName val="0"/>
          <c:showPercent val="0"/>
          <c:showBubbleSize val="0"/>
        </c:dLbls>
        <c:gapWidth val="75"/>
        <c:overlap val="40"/>
        <c:axId val="205324136"/>
        <c:axId val="205325704"/>
      </c:barChart>
      <c:catAx>
        <c:axId val="205324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325704"/>
        <c:crosses val="autoZero"/>
        <c:auto val="1"/>
        <c:lblAlgn val="ctr"/>
        <c:lblOffset val="100"/>
        <c:noMultiLvlLbl val="0"/>
      </c:catAx>
      <c:valAx>
        <c:axId val="205325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5324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0.8214285714285714</c:v>
                </c:pt>
                <c:pt idx="1">
                  <c:v>0.9285714285714286</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ser>
        <c:dLbls>
          <c:showLegendKey val="0"/>
          <c:showVal val="1"/>
          <c:showCatName val="0"/>
          <c:showSerName val="0"/>
          <c:showPercent val="0"/>
          <c:showBubbleSize val="0"/>
        </c:dLbls>
        <c:gapWidth val="75"/>
        <c:overlap val="40"/>
        <c:axId val="205324528"/>
        <c:axId val="205318648"/>
      </c:barChart>
      <c:catAx>
        <c:axId val="205324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318648"/>
        <c:crosses val="autoZero"/>
        <c:auto val="1"/>
        <c:lblAlgn val="ctr"/>
        <c:lblOffset val="100"/>
        <c:noMultiLvlLbl val="0"/>
      </c:catAx>
      <c:valAx>
        <c:axId val="205318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5324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0.967741935483871</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ser>
        <c:dLbls>
          <c:showLegendKey val="0"/>
          <c:showVal val="1"/>
          <c:showCatName val="0"/>
          <c:showSerName val="0"/>
          <c:showPercent val="0"/>
          <c:showBubbleSize val="0"/>
        </c:dLbls>
        <c:gapWidth val="75"/>
        <c:overlap val="40"/>
        <c:axId val="205319040"/>
        <c:axId val="205324920"/>
      </c:barChart>
      <c:catAx>
        <c:axId val="205319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324920"/>
        <c:crosses val="autoZero"/>
        <c:auto val="1"/>
        <c:lblAlgn val="ctr"/>
        <c:lblOffset val="100"/>
        <c:noMultiLvlLbl val="0"/>
      </c:catAx>
      <c:valAx>
        <c:axId val="205324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5319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60" zoomScaleNormal="100" workbookViewId="0">
      <selection activeCell="D19" sqref="D19"/>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82" t="s">
        <v>379</v>
      </c>
      <c r="B18" s="282"/>
      <c r="C18" s="282"/>
      <c r="D18" s="283" t="s">
        <v>419</v>
      </c>
      <c r="E18" s="283"/>
      <c r="F18" s="283"/>
      <c r="G18" s="283"/>
      <c r="H18" s="283"/>
      <c r="I18" s="283"/>
      <c r="J18" s="283"/>
      <c r="K18" s="283"/>
    </row>
    <row r="20" spans="1:11" ht="16.5" x14ac:dyDescent="0.3">
      <c r="A20" s="204"/>
      <c r="B20" s="199"/>
      <c r="C20" s="199"/>
      <c r="D20" s="199"/>
      <c r="E20" s="199"/>
      <c r="F20" s="199"/>
      <c r="G20" s="199"/>
      <c r="H20" s="199"/>
      <c r="I20" s="199"/>
    </row>
    <row r="21" spans="1:11" x14ac:dyDescent="0.25">
      <c r="A21" s="284" t="s">
        <v>380</v>
      </c>
      <c r="B21" s="284"/>
      <c r="C21" s="284"/>
      <c r="D21" s="284"/>
      <c r="E21" s="284"/>
      <c r="F21" s="284"/>
      <c r="G21" s="284"/>
      <c r="H21" s="284"/>
      <c r="I21" s="284"/>
      <c r="J21" s="284"/>
      <c r="K21" s="284"/>
    </row>
    <row r="22" spans="1:11" x14ac:dyDescent="0.25">
      <c r="A22" s="205"/>
      <c r="B22" s="200"/>
      <c r="C22" s="200"/>
      <c r="D22" s="199"/>
      <c r="E22" s="199"/>
      <c r="F22" s="199"/>
      <c r="G22" s="199"/>
      <c r="H22" s="199"/>
      <c r="I22" s="199"/>
    </row>
    <row r="23" spans="1:11" ht="42" customHeight="1" x14ac:dyDescent="0.25">
      <c r="A23" s="206" t="s">
        <v>381</v>
      </c>
      <c r="B23" s="278" t="s">
        <v>382</v>
      </c>
      <c r="C23" s="278"/>
      <c r="D23" s="199"/>
      <c r="E23" s="199"/>
      <c r="F23" s="199"/>
      <c r="G23" s="199"/>
      <c r="H23" s="199"/>
      <c r="I23" s="199"/>
      <c r="J23" s="198" t="str">
        <f>D18</f>
        <v>Le Kram</v>
      </c>
    </row>
    <row r="24" spans="1:11" ht="33" customHeight="1" x14ac:dyDescent="0.25">
      <c r="A24" s="207" t="s">
        <v>383</v>
      </c>
      <c r="B24" s="277">
        <f>AVERAGE('A1 Exploitation'!D505,'A1 Technique'!D198)</f>
        <v>0.87985436893203883</v>
      </c>
      <c r="C24" s="277"/>
      <c r="D24" s="199"/>
      <c r="E24" s="199"/>
      <c r="F24" s="199"/>
      <c r="G24" s="199"/>
      <c r="H24" s="199"/>
      <c r="I24" s="199"/>
    </row>
    <row r="25" spans="1:11" ht="33" customHeight="1" x14ac:dyDescent="0.25">
      <c r="A25" s="206" t="s">
        <v>384</v>
      </c>
      <c r="B25" s="277">
        <f>AVERAGE('A2 Exploitation'!D505,'A2 Technique'!D198)</f>
        <v>0.87686111789113985</v>
      </c>
      <c r="C25" s="277"/>
      <c r="D25" s="199"/>
      <c r="E25" s="199"/>
      <c r="F25" s="199"/>
      <c r="G25" s="199"/>
      <c r="H25" s="199"/>
      <c r="I25" s="199"/>
    </row>
    <row r="26" spans="1:11" ht="33" customHeight="1" x14ac:dyDescent="0.25">
      <c r="A26" s="207" t="s">
        <v>385</v>
      </c>
      <c r="B26" s="277">
        <f>AVERAGE('A3 Exploitation'!D505,'A3 Technique'!D198)</f>
        <v>0</v>
      </c>
      <c r="C26" s="277"/>
      <c r="D26" s="199"/>
      <c r="E26" s="199"/>
      <c r="F26" s="199"/>
      <c r="G26" s="199"/>
      <c r="H26" s="199"/>
      <c r="I26" s="199"/>
    </row>
    <row r="27" spans="1:11" ht="33" customHeight="1" x14ac:dyDescent="0.25">
      <c r="A27" s="207" t="s">
        <v>386</v>
      </c>
      <c r="B27" s="277">
        <f>AVERAGE('A4 Exploitation'!D505,'A4 Technique'!D198)</f>
        <v>0</v>
      </c>
      <c r="C27" s="277"/>
      <c r="D27" s="199"/>
      <c r="E27" s="199"/>
      <c r="F27" s="199"/>
      <c r="G27" s="199"/>
      <c r="H27" s="199"/>
      <c r="I27" s="199"/>
    </row>
    <row r="28" spans="1:11" ht="33" customHeight="1" x14ac:dyDescent="0.25">
      <c r="A28" s="206" t="s">
        <v>387</v>
      </c>
      <c r="B28" s="277">
        <f>AVERAGE('A5 Exploitation'!D505,'A5 Technique'!D198)</f>
        <v>0</v>
      </c>
      <c r="C28" s="277"/>
      <c r="D28" s="199"/>
      <c r="E28" s="199"/>
      <c r="F28" s="199"/>
      <c r="G28" s="199"/>
      <c r="H28" s="199"/>
      <c r="I28" s="199"/>
    </row>
    <row r="29" spans="1:11" ht="33" customHeight="1" x14ac:dyDescent="0.25">
      <c r="A29" s="206" t="s">
        <v>388</v>
      </c>
      <c r="B29" s="277">
        <f>AVERAGE('A6 Exploitation'!D505,'A6 Technique'!D198)</f>
        <v>0</v>
      </c>
      <c r="C29" s="277"/>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78" t="s">
        <v>389</v>
      </c>
      <c r="C33" s="278"/>
      <c r="D33" s="199"/>
      <c r="E33" s="199"/>
      <c r="F33" s="199"/>
      <c r="G33" s="199"/>
      <c r="H33" s="199"/>
      <c r="I33" s="199"/>
      <c r="J33" s="198" t="str">
        <f>D18</f>
        <v>Le Kram</v>
      </c>
    </row>
    <row r="34" spans="1:10" ht="33" customHeight="1" x14ac:dyDescent="0.25">
      <c r="A34" s="207" t="s">
        <v>383</v>
      </c>
      <c r="B34" s="277">
        <f>'A1 Exploitation'!D505</f>
        <v>0.91504854368932043</v>
      </c>
      <c r="C34" s="277"/>
      <c r="D34" s="199"/>
      <c r="E34" s="199"/>
      <c r="F34" s="199"/>
      <c r="G34" s="199"/>
      <c r="H34" s="199"/>
      <c r="I34" s="199"/>
    </row>
    <row r="35" spans="1:10" ht="33" customHeight="1" x14ac:dyDescent="0.25">
      <c r="A35" s="206" t="s">
        <v>384</v>
      </c>
      <c r="B35" s="277">
        <f>'A2 Exploitation'!D505</f>
        <v>0.87136929460580914</v>
      </c>
      <c r="C35" s="277"/>
      <c r="D35" s="199"/>
      <c r="E35" s="199"/>
      <c r="F35" s="199"/>
      <c r="G35" s="199"/>
      <c r="H35" s="199"/>
      <c r="I35" s="199"/>
    </row>
    <row r="36" spans="1:10" ht="33" customHeight="1" x14ac:dyDescent="0.25">
      <c r="A36" s="207" t="s">
        <v>385</v>
      </c>
      <c r="B36" s="277">
        <f>'A3 Exploitation'!D505</f>
        <v>0</v>
      </c>
      <c r="C36" s="277"/>
      <c r="D36" s="199"/>
      <c r="E36" s="199"/>
      <c r="F36" s="199"/>
      <c r="G36" s="199"/>
      <c r="H36" s="199"/>
      <c r="I36" s="199"/>
    </row>
    <row r="37" spans="1:10" ht="33" customHeight="1" x14ac:dyDescent="0.25">
      <c r="A37" s="207" t="s">
        <v>386</v>
      </c>
      <c r="B37" s="277">
        <f>'A4 Exploitation'!D505</f>
        <v>0</v>
      </c>
      <c r="C37" s="277"/>
      <c r="D37" s="199"/>
      <c r="E37" s="199"/>
      <c r="F37" s="199"/>
      <c r="G37" s="199"/>
      <c r="H37" s="199"/>
      <c r="I37" s="199"/>
    </row>
    <row r="38" spans="1:10" ht="33" customHeight="1" x14ac:dyDescent="0.25">
      <c r="A38" s="206" t="s">
        <v>387</v>
      </c>
      <c r="B38" s="277">
        <f>'A5 Exploitation'!D505</f>
        <v>0</v>
      </c>
      <c r="C38" s="277"/>
      <c r="D38" s="199"/>
      <c r="E38" s="199"/>
      <c r="F38" s="199"/>
      <c r="G38" s="199"/>
      <c r="H38" s="199"/>
      <c r="I38" s="199"/>
    </row>
    <row r="39" spans="1:10" ht="33" customHeight="1" x14ac:dyDescent="0.25">
      <c r="A39" s="206" t="s">
        <v>388</v>
      </c>
      <c r="B39" s="277">
        <f>'A6 Exploitation'!D505</f>
        <v>0</v>
      </c>
      <c r="C39" s="277"/>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81" t="s">
        <v>390</v>
      </c>
      <c r="C42" s="281"/>
      <c r="D42" s="199"/>
      <c r="E42" s="199"/>
      <c r="F42" s="199"/>
      <c r="G42" s="199"/>
      <c r="H42" s="199"/>
      <c r="I42" s="199"/>
      <c r="J42" s="198" t="str">
        <f>D18</f>
        <v>Le Kram</v>
      </c>
    </row>
    <row r="43" spans="1:10" ht="33" customHeight="1" x14ac:dyDescent="0.25">
      <c r="A43" s="207" t="s">
        <v>383</v>
      </c>
      <c r="B43" s="277">
        <f>AVERAGE('A1 Exploitation'!D503, 'A1 Technique'!D196)</f>
        <v>0.92307692307692313</v>
      </c>
      <c r="C43" s="277"/>
      <c r="D43" s="199"/>
      <c r="E43" s="199"/>
      <c r="F43" s="199"/>
      <c r="G43" s="199"/>
      <c r="H43" s="199"/>
      <c r="I43" s="199"/>
    </row>
    <row r="44" spans="1:10" ht="33" customHeight="1" x14ac:dyDescent="0.25">
      <c r="A44" s="206" t="s">
        <v>384</v>
      </c>
      <c r="B44" s="277">
        <f>AVERAGE('A2 Exploitation'!D503, 'A2 Technique'!D196)</f>
        <v>0.69653846153846155</v>
      </c>
      <c r="C44" s="277"/>
      <c r="D44" s="199"/>
      <c r="E44" s="199"/>
      <c r="F44" s="199"/>
      <c r="G44" s="199"/>
      <c r="H44" s="199"/>
      <c r="I44" s="199"/>
    </row>
    <row r="45" spans="1:10" ht="33" customHeight="1" x14ac:dyDescent="0.25">
      <c r="A45" s="207" t="s">
        <v>385</v>
      </c>
      <c r="B45" s="277">
        <f>AVERAGE('A3 Exploitation'!D503, 'A3 Technique'!D196)</f>
        <v>0</v>
      </c>
      <c r="C45" s="277"/>
      <c r="D45" s="199"/>
      <c r="E45" s="199"/>
      <c r="F45" s="199"/>
      <c r="G45" s="199"/>
      <c r="H45" s="199"/>
      <c r="I45" s="199"/>
    </row>
    <row r="46" spans="1:10" ht="33" customHeight="1" x14ac:dyDescent="0.25">
      <c r="A46" s="207" t="s">
        <v>386</v>
      </c>
      <c r="B46" s="277">
        <f>AVERAGE('A4 Exploitation'!D503, 'A4 Technique'!D196)</f>
        <v>0</v>
      </c>
      <c r="C46" s="277"/>
      <c r="D46" s="199"/>
      <c r="E46" s="199"/>
      <c r="F46" s="199"/>
      <c r="G46" s="199"/>
      <c r="H46" s="199"/>
      <c r="I46" s="199"/>
    </row>
    <row r="47" spans="1:10" ht="33" customHeight="1" x14ac:dyDescent="0.25">
      <c r="A47" s="206" t="s">
        <v>387</v>
      </c>
      <c r="B47" s="277">
        <f>AVERAGE('A5 Exploitation'!D503, 'A5 Technique'!D196)</f>
        <v>0</v>
      </c>
      <c r="C47" s="277"/>
      <c r="D47" s="199"/>
      <c r="E47" s="199"/>
      <c r="F47" s="199"/>
      <c r="G47" s="199"/>
      <c r="H47" s="199"/>
      <c r="I47" s="199"/>
    </row>
    <row r="48" spans="1:10" ht="33" customHeight="1" x14ac:dyDescent="0.25">
      <c r="A48" s="206" t="s">
        <v>388</v>
      </c>
      <c r="B48" s="277">
        <f>AVERAGE('A6 Exploitation'!D503, 'A6 Technique'!D196)</f>
        <v>0</v>
      </c>
      <c r="C48" s="277"/>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78" t="s">
        <v>391</v>
      </c>
      <c r="C51" s="278"/>
      <c r="D51" s="199"/>
      <c r="E51" s="199"/>
      <c r="F51" s="199"/>
      <c r="G51" s="199"/>
      <c r="H51" s="199"/>
      <c r="I51" s="199"/>
      <c r="J51" s="198" t="str">
        <f>D18</f>
        <v>Le Kram</v>
      </c>
    </row>
    <row r="52" spans="1:10" ht="33" customHeight="1" x14ac:dyDescent="0.25">
      <c r="A52" s="207" t="s">
        <v>383</v>
      </c>
      <c r="B52" s="280">
        <f>'A1 Exploitation'!D41</f>
        <v>0.91666666666666663</v>
      </c>
      <c r="C52" s="280"/>
      <c r="D52" s="199"/>
      <c r="E52" s="199"/>
      <c r="F52" s="199"/>
      <c r="G52" s="199"/>
      <c r="H52" s="199"/>
      <c r="I52" s="199"/>
    </row>
    <row r="53" spans="1:10" ht="33" customHeight="1" x14ac:dyDescent="0.25">
      <c r="A53" s="206" t="s">
        <v>384</v>
      </c>
      <c r="B53" s="280">
        <f>'A2 Exploitation'!D41</f>
        <v>0.84615384615384615</v>
      </c>
      <c r="C53" s="280"/>
      <c r="D53" s="199"/>
      <c r="E53" s="199"/>
      <c r="F53" s="199"/>
      <c r="G53" s="199"/>
      <c r="H53" s="199"/>
      <c r="I53" s="199"/>
    </row>
    <row r="54" spans="1:10" ht="33" customHeight="1" x14ac:dyDescent="0.25">
      <c r="A54" s="207" t="s">
        <v>385</v>
      </c>
      <c r="B54" s="280">
        <f>'A3 Exploitation'!D41</f>
        <v>0</v>
      </c>
      <c r="C54" s="280"/>
      <c r="D54" s="199"/>
      <c r="E54" s="199"/>
      <c r="F54" s="199"/>
      <c r="G54" s="199"/>
      <c r="H54" s="199"/>
      <c r="I54" s="199"/>
    </row>
    <row r="55" spans="1:10" ht="33" customHeight="1" x14ac:dyDescent="0.25">
      <c r="A55" s="207" t="s">
        <v>386</v>
      </c>
      <c r="B55" s="280">
        <f>'A4 Exploitation'!D41</f>
        <v>0</v>
      </c>
      <c r="C55" s="280"/>
      <c r="D55" s="199"/>
      <c r="E55" s="199"/>
      <c r="F55" s="199"/>
      <c r="G55" s="199"/>
      <c r="H55" s="199"/>
      <c r="I55" s="199"/>
    </row>
    <row r="56" spans="1:10" ht="33" customHeight="1" x14ac:dyDescent="0.25">
      <c r="A56" s="206" t="s">
        <v>387</v>
      </c>
      <c r="B56" s="280">
        <f>'A5 Exploitation'!D41</f>
        <v>0</v>
      </c>
      <c r="C56" s="280"/>
      <c r="D56" s="199"/>
      <c r="E56" s="199"/>
      <c r="F56" s="199"/>
      <c r="G56" s="199"/>
      <c r="H56" s="199"/>
      <c r="I56" s="199"/>
    </row>
    <row r="57" spans="1:10" ht="33" customHeight="1" x14ac:dyDescent="0.25">
      <c r="A57" s="206" t="s">
        <v>388</v>
      </c>
      <c r="B57" s="280">
        <f>'A6 Exploitation'!D41</f>
        <v>0</v>
      </c>
      <c r="C57" s="280"/>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78" t="s">
        <v>392</v>
      </c>
      <c r="C60" s="278"/>
      <c r="D60" s="199"/>
      <c r="E60" s="199"/>
      <c r="F60" s="199"/>
      <c r="G60" s="199"/>
      <c r="H60" s="199"/>
      <c r="I60" s="199"/>
      <c r="J60" s="198" t="str">
        <f>D18</f>
        <v>Le Kram</v>
      </c>
    </row>
    <row r="61" spans="1:10" ht="33" customHeight="1" x14ac:dyDescent="0.25">
      <c r="A61" s="207" t="s">
        <v>383</v>
      </c>
      <c r="B61" s="277">
        <f>'A1 Exploitation'!D97</f>
        <v>0.92647058823529416</v>
      </c>
      <c r="C61" s="277"/>
      <c r="D61" s="199"/>
      <c r="E61" s="199"/>
      <c r="F61" s="199"/>
      <c r="G61" s="199"/>
      <c r="H61" s="199"/>
      <c r="I61" s="199"/>
    </row>
    <row r="62" spans="1:10" ht="33" customHeight="1" x14ac:dyDescent="0.25">
      <c r="A62" s="206" t="s">
        <v>384</v>
      </c>
      <c r="B62" s="277">
        <f>'A2 Exploitation'!D97</f>
        <v>0.7142857142857143</v>
      </c>
      <c r="C62" s="277"/>
      <c r="D62" s="199"/>
      <c r="E62" s="199"/>
      <c r="F62" s="199"/>
      <c r="G62" s="199"/>
      <c r="H62" s="199"/>
      <c r="I62" s="199"/>
    </row>
    <row r="63" spans="1:10" ht="33" customHeight="1" x14ac:dyDescent="0.25">
      <c r="A63" s="207" t="s">
        <v>385</v>
      </c>
      <c r="B63" s="277">
        <f>'A3 Exploitation'!D97</f>
        <v>0</v>
      </c>
      <c r="C63" s="277"/>
      <c r="D63" s="199"/>
      <c r="E63" s="199"/>
      <c r="F63" s="199"/>
      <c r="G63" s="199"/>
      <c r="H63" s="199"/>
      <c r="I63" s="199"/>
    </row>
    <row r="64" spans="1:10" ht="33" customHeight="1" x14ac:dyDescent="0.25">
      <c r="A64" s="207" t="s">
        <v>386</v>
      </c>
      <c r="B64" s="277">
        <f>'A4 Exploitation'!D97</f>
        <v>0</v>
      </c>
      <c r="C64" s="277"/>
      <c r="D64" s="199"/>
      <c r="E64" s="199"/>
      <c r="F64" s="199"/>
      <c r="G64" s="199"/>
      <c r="H64" s="199"/>
      <c r="I64" s="199"/>
    </row>
    <row r="65" spans="1:10" ht="33" customHeight="1" x14ac:dyDescent="0.25">
      <c r="A65" s="206" t="s">
        <v>387</v>
      </c>
      <c r="B65" s="277">
        <f>'A5 Exploitation'!D97</f>
        <v>0</v>
      </c>
      <c r="C65" s="277"/>
      <c r="D65" s="199"/>
      <c r="E65" s="199"/>
      <c r="F65" s="199"/>
      <c r="G65" s="199"/>
      <c r="H65" s="199"/>
      <c r="I65" s="199"/>
    </row>
    <row r="66" spans="1:10" ht="33" customHeight="1" x14ac:dyDescent="0.25">
      <c r="A66" s="206" t="s">
        <v>388</v>
      </c>
      <c r="B66" s="277">
        <f>'A6 Exploitation'!D97</f>
        <v>0</v>
      </c>
      <c r="C66" s="277"/>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78" t="s">
        <v>393</v>
      </c>
      <c r="C69" s="278"/>
      <c r="D69" s="199"/>
      <c r="E69" s="199"/>
      <c r="F69" s="199"/>
      <c r="G69" s="199"/>
      <c r="H69" s="199"/>
      <c r="I69" s="199"/>
      <c r="J69" s="198" t="str">
        <f>D18</f>
        <v>Le Kram</v>
      </c>
    </row>
    <row r="70" spans="1:10" ht="33" customHeight="1" x14ac:dyDescent="0.25">
      <c r="A70" s="207" t="s">
        <v>383</v>
      </c>
      <c r="B70" s="277">
        <f>'A1 Exploitation'!D150</f>
        <v>0.81944444444444442</v>
      </c>
      <c r="C70" s="277"/>
      <c r="D70" s="199"/>
      <c r="E70" s="199"/>
      <c r="F70" s="199"/>
      <c r="G70" s="199"/>
      <c r="H70" s="199"/>
      <c r="I70" s="199"/>
    </row>
    <row r="71" spans="1:10" ht="33" customHeight="1" x14ac:dyDescent="0.25">
      <c r="A71" s="206" t="s">
        <v>384</v>
      </c>
      <c r="B71" s="277">
        <f>'A2 Exploitation'!D150</f>
        <v>0.89393939393939392</v>
      </c>
      <c r="C71" s="277"/>
      <c r="D71" s="199"/>
      <c r="E71" s="199"/>
      <c r="F71" s="199"/>
      <c r="G71" s="199"/>
      <c r="H71" s="199"/>
      <c r="I71" s="199"/>
    </row>
    <row r="72" spans="1:10" ht="33" customHeight="1" x14ac:dyDescent="0.25">
      <c r="A72" s="207" t="s">
        <v>385</v>
      </c>
      <c r="B72" s="277">
        <f>'A3 Exploitation'!D150</f>
        <v>0</v>
      </c>
      <c r="C72" s="277"/>
      <c r="D72" s="199"/>
      <c r="E72" s="199"/>
      <c r="F72" s="199"/>
      <c r="G72" s="199"/>
      <c r="H72" s="199"/>
      <c r="I72" s="199"/>
    </row>
    <row r="73" spans="1:10" ht="33" customHeight="1" x14ac:dyDescent="0.25">
      <c r="A73" s="207" t="s">
        <v>386</v>
      </c>
      <c r="B73" s="277">
        <f>'A4 Exploitation'!D150</f>
        <v>0</v>
      </c>
      <c r="C73" s="277"/>
      <c r="D73" s="199"/>
      <c r="E73" s="199"/>
      <c r="F73" s="199"/>
      <c r="G73" s="199"/>
      <c r="H73" s="199"/>
      <c r="I73" s="199"/>
    </row>
    <row r="74" spans="1:10" ht="33" customHeight="1" x14ac:dyDescent="0.25">
      <c r="A74" s="206" t="s">
        <v>387</v>
      </c>
      <c r="B74" s="277">
        <f>'A5 Exploitation'!D150</f>
        <v>0</v>
      </c>
      <c r="C74" s="277"/>
      <c r="D74" s="199"/>
      <c r="E74" s="199"/>
      <c r="F74" s="199"/>
      <c r="G74" s="199"/>
      <c r="H74" s="199"/>
      <c r="I74" s="199"/>
    </row>
    <row r="75" spans="1:10" ht="33" customHeight="1" x14ac:dyDescent="0.25">
      <c r="A75" s="206" t="s">
        <v>388</v>
      </c>
      <c r="B75" s="277">
        <f>'A6 Exploitation'!D150</f>
        <v>0</v>
      </c>
      <c r="C75" s="277"/>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78" t="s">
        <v>394</v>
      </c>
      <c r="C78" s="278"/>
      <c r="D78" s="199"/>
      <c r="E78" s="199"/>
      <c r="F78" s="199"/>
      <c r="G78" s="199"/>
      <c r="H78" s="199"/>
      <c r="I78" s="199"/>
      <c r="J78" s="198" t="str">
        <f>D18</f>
        <v>Le Kram</v>
      </c>
    </row>
    <row r="79" spans="1:10" ht="33" customHeight="1" x14ac:dyDescent="0.25">
      <c r="A79" s="207" t="s">
        <v>383</v>
      </c>
      <c r="B79" s="277" t="e">
        <f>'A1 Exploitation'!D190</f>
        <v>#DIV/0!</v>
      </c>
      <c r="C79" s="277"/>
      <c r="D79" s="199"/>
      <c r="E79" s="199"/>
      <c r="F79" s="199"/>
      <c r="G79" s="199"/>
      <c r="H79" s="199"/>
      <c r="I79" s="199"/>
    </row>
    <row r="80" spans="1:10" ht="33" customHeight="1" x14ac:dyDescent="0.25">
      <c r="A80" s="206" t="s">
        <v>384</v>
      </c>
      <c r="B80" s="277">
        <f>'A2 Exploitation'!D190</f>
        <v>0.94230769230769229</v>
      </c>
      <c r="C80" s="277"/>
      <c r="D80" s="199"/>
      <c r="E80" s="199"/>
      <c r="F80" s="199"/>
      <c r="G80" s="199"/>
      <c r="H80" s="199"/>
      <c r="I80" s="199"/>
    </row>
    <row r="81" spans="1:10" ht="33" customHeight="1" x14ac:dyDescent="0.25">
      <c r="A81" s="207" t="s">
        <v>385</v>
      </c>
      <c r="B81" s="277">
        <f>'A3 Exploitation'!D190</f>
        <v>0</v>
      </c>
      <c r="C81" s="277"/>
      <c r="D81" s="199"/>
      <c r="E81" s="199"/>
      <c r="F81" s="199"/>
      <c r="G81" s="199"/>
      <c r="H81" s="199"/>
      <c r="I81" s="199"/>
    </row>
    <row r="82" spans="1:10" ht="33" customHeight="1" x14ac:dyDescent="0.25">
      <c r="A82" s="207" t="s">
        <v>386</v>
      </c>
      <c r="B82" s="277">
        <f>'A4 Exploitation'!D190</f>
        <v>0</v>
      </c>
      <c r="C82" s="277"/>
      <c r="D82" s="199"/>
      <c r="E82" s="199"/>
      <c r="F82" s="199"/>
      <c r="G82" s="199"/>
      <c r="H82" s="199"/>
      <c r="I82" s="199"/>
    </row>
    <row r="83" spans="1:10" ht="33" customHeight="1" x14ac:dyDescent="0.25">
      <c r="A83" s="206" t="s">
        <v>387</v>
      </c>
      <c r="B83" s="277">
        <f>'A5 Exploitation'!D190</f>
        <v>0</v>
      </c>
      <c r="C83" s="277"/>
      <c r="D83" s="199"/>
      <c r="E83" s="199"/>
      <c r="F83" s="199"/>
      <c r="G83" s="199"/>
      <c r="H83" s="199"/>
      <c r="I83" s="199"/>
    </row>
    <row r="84" spans="1:10" ht="33" customHeight="1" x14ac:dyDescent="0.25">
      <c r="A84" s="206" t="s">
        <v>388</v>
      </c>
      <c r="B84" s="277">
        <f>'A6 Exploitation'!D190</f>
        <v>0</v>
      </c>
      <c r="C84" s="277"/>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78" t="s">
        <v>395</v>
      </c>
      <c r="C87" s="278"/>
      <c r="D87" s="199"/>
      <c r="E87" s="199"/>
      <c r="F87" s="199"/>
      <c r="G87" s="199"/>
      <c r="H87" s="199"/>
      <c r="I87" s="199"/>
      <c r="J87" s="198" t="str">
        <f>D18</f>
        <v>Le Kram</v>
      </c>
    </row>
    <row r="88" spans="1:10" ht="33" customHeight="1" x14ac:dyDescent="0.25">
      <c r="A88" s="207" t="s">
        <v>383</v>
      </c>
      <c r="B88" s="277">
        <f>'A1 Exploitation'!D246</f>
        <v>0.94444444444444442</v>
      </c>
      <c r="C88" s="277"/>
      <c r="D88" s="199"/>
      <c r="E88" s="199"/>
      <c r="F88" s="199"/>
      <c r="G88" s="199"/>
      <c r="H88" s="199"/>
      <c r="I88" s="199"/>
    </row>
    <row r="89" spans="1:10" ht="33" customHeight="1" x14ac:dyDescent="0.25">
      <c r="A89" s="206" t="s">
        <v>384</v>
      </c>
      <c r="B89" s="277">
        <f>'A2 Exploitation'!D246</f>
        <v>0.82857142857142863</v>
      </c>
      <c r="C89" s="277"/>
      <c r="D89" s="199"/>
      <c r="E89" s="199"/>
      <c r="F89" s="199"/>
      <c r="G89" s="199"/>
      <c r="H89" s="199"/>
      <c r="I89" s="199"/>
    </row>
    <row r="90" spans="1:10" ht="33" customHeight="1" x14ac:dyDescent="0.25">
      <c r="A90" s="207" t="s">
        <v>385</v>
      </c>
      <c r="B90" s="277">
        <f>'A3 Exploitation'!D246</f>
        <v>0</v>
      </c>
      <c r="C90" s="277"/>
      <c r="D90" s="199"/>
      <c r="E90" s="199"/>
      <c r="F90" s="199"/>
      <c r="G90" s="199"/>
      <c r="H90" s="199"/>
      <c r="I90" s="199"/>
    </row>
    <row r="91" spans="1:10" ht="33" customHeight="1" x14ac:dyDescent="0.25">
      <c r="A91" s="207" t="s">
        <v>386</v>
      </c>
      <c r="B91" s="277">
        <f>'A4 Exploitation'!D246</f>
        <v>0</v>
      </c>
      <c r="C91" s="277"/>
      <c r="D91" s="199"/>
      <c r="E91" s="199"/>
      <c r="F91" s="199"/>
      <c r="G91" s="199"/>
      <c r="H91" s="199"/>
      <c r="I91" s="199"/>
    </row>
    <row r="92" spans="1:10" ht="33" customHeight="1" x14ac:dyDescent="0.25">
      <c r="A92" s="206" t="s">
        <v>387</v>
      </c>
      <c r="B92" s="277">
        <f>'A5 Exploitation'!D246</f>
        <v>0</v>
      </c>
      <c r="C92" s="277"/>
      <c r="D92" s="199"/>
      <c r="E92" s="199"/>
      <c r="F92" s="199"/>
      <c r="G92" s="199"/>
      <c r="H92" s="199"/>
      <c r="I92" s="199"/>
    </row>
    <row r="93" spans="1:10" ht="33" customHeight="1" x14ac:dyDescent="0.25">
      <c r="A93" s="206" t="s">
        <v>388</v>
      </c>
      <c r="B93" s="277">
        <f>'A6 Exploitation'!D246</f>
        <v>0</v>
      </c>
      <c r="C93" s="277"/>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78" t="s">
        <v>396</v>
      </c>
      <c r="C96" s="278"/>
      <c r="D96" s="199"/>
      <c r="E96" s="199"/>
      <c r="F96" s="199"/>
      <c r="G96" s="199"/>
      <c r="H96" s="199"/>
      <c r="I96" s="199"/>
      <c r="J96" s="198" t="str">
        <f>D18</f>
        <v>Le Kram</v>
      </c>
    </row>
    <row r="97" spans="1:10" ht="33" customHeight="1" x14ac:dyDescent="0.25">
      <c r="A97" s="207" t="s">
        <v>383</v>
      </c>
      <c r="B97" s="277" t="e">
        <f>'A1 Exploitation'!D289</f>
        <v>#DIV/0!</v>
      </c>
      <c r="C97" s="277"/>
      <c r="D97" s="199"/>
      <c r="E97" s="199"/>
      <c r="F97" s="199"/>
      <c r="G97" s="199"/>
      <c r="H97" s="199"/>
      <c r="I97" s="199"/>
    </row>
    <row r="98" spans="1:10" ht="33" customHeight="1" x14ac:dyDescent="0.25">
      <c r="A98" s="206" t="s">
        <v>384</v>
      </c>
      <c r="B98" s="277" t="e">
        <f>'A2 Exploitation'!D289</f>
        <v>#DIV/0!</v>
      </c>
      <c r="C98" s="277"/>
      <c r="D98" s="199"/>
      <c r="E98" s="199"/>
      <c r="F98" s="199"/>
      <c r="G98" s="199"/>
      <c r="H98" s="199"/>
      <c r="I98" s="199"/>
    </row>
    <row r="99" spans="1:10" ht="33" customHeight="1" x14ac:dyDescent="0.25">
      <c r="A99" s="207" t="s">
        <v>385</v>
      </c>
      <c r="B99" s="277">
        <f>'A3 Exploitation'!D289</f>
        <v>0</v>
      </c>
      <c r="C99" s="277"/>
      <c r="D99" s="199"/>
      <c r="E99" s="199"/>
      <c r="F99" s="199"/>
      <c r="G99" s="199"/>
      <c r="H99" s="199"/>
      <c r="I99" s="199"/>
    </row>
    <row r="100" spans="1:10" ht="33" customHeight="1" x14ac:dyDescent="0.25">
      <c r="A100" s="207" t="s">
        <v>386</v>
      </c>
      <c r="B100" s="277">
        <f>'A4 Exploitation'!D289</f>
        <v>0</v>
      </c>
      <c r="C100" s="277"/>
      <c r="D100" s="199"/>
      <c r="E100" s="199"/>
      <c r="F100" s="199"/>
      <c r="G100" s="199"/>
      <c r="H100" s="199"/>
      <c r="I100" s="199"/>
    </row>
    <row r="101" spans="1:10" ht="33" customHeight="1" x14ac:dyDescent="0.25">
      <c r="A101" s="206" t="s">
        <v>387</v>
      </c>
      <c r="B101" s="277">
        <f>'A5 Exploitation'!D289</f>
        <v>0</v>
      </c>
      <c r="C101" s="277"/>
      <c r="D101" s="199"/>
      <c r="E101" s="199"/>
      <c r="F101" s="199"/>
      <c r="G101" s="199"/>
      <c r="H101" s="199"/>
      <c r="I101" s="199"/>
    </row>
    <row r="102" spans="1:10" ht="33" customHeight="1" x14ac:dyDescent="0.25">
      <c r="A102" s="206" t="s">
        <v>388</v>
      </c>
      <c r="B102" s="277">
        <f>'A6 Exploitation'!D289</f>
        <v>0</v>
      </c>
      <c r="C102" s="277"/>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78" t="s">
        <v>397</v>
      </c>
      <c r="C105" s="278"/>
      <c r="D105" s="199"/>
      <c r="E105" s="199"/>
      <c r="F105" s="199"/>
      <c r="G105" s="199"/>
      <c r="H105" s="199"/>
      <c r="I105" s="199"/>
      <c r="J105" s="198" t="str">
        <f>D18</f>
        <v>Le Kram</v>
      </c>
    </row>
    <row r="106" spans="1:10" ht="33" customHeight="1" x14ac:dyDescent="0.25">
      <c r="A106" s="207" t="s">
        <v>383</v>
      </c>
      <c r="B106" s="277">
        <f>'A1 Exploitation'!D322</f>
        <v>0.92105263157894735</v>
      </c>
      <c r="C106" s="277"/>
      <c r="D106" s="199"/>
      <c r="E106" s="199"/>
      <c r="F106" s="199"/>
      <c r="G106" s="199"/>
      <c r="H106" s="199"/>
      <c r="I106" s="199"/>
    </row>
    <row r="107" spans="1:10" ht="33" customHeight="1" x14ac:dyDescent="0.25">
      <c r="A107" s="206" t="s">
        <v>384</v>
      </c>
      <c r="B107" s="277">
        <f>'A2 Exploitation'!D322</f>
        <v>0.89473684210526316</v>
      </c>
      <c r="C107" s="277"/>
      <c r="D107" s="199"/>
      <c r="E107" s="199"/>
      <c r="F107" s="199"/>
      <c r="G107" s="199"/>
      <c r="H107" s="199"/>
      <c r="I107" s="199"/>
    </row>
    <row r="108" spans="1:10" ht="33" customHeight="1" x14ac:dyDescent="0.25">
      <c r="A108" s="207" t="s">
        <v>385</v>
      </c>
      <c r="B108" s="277">
        <f>'A3 Exploitation'!D322</f>
        <v>0</v>
      </c>
      <c r="C108" s="277"/>
      <c r="D108" s="199"/>
      <c r="E108" s="199"/>
      <c r="F108" s="199"/>
      <c r="G108" s="199"/>
      <c r="H108" s="199"/>
      <c r="I108" s="199"/>
    </row>
    <row r="109" spans="1:10" ht="33" customHeight="1" x14ac:dyDescent="0.25">
      <c r="A109" s="207" t="s">
        <v>386</v>
      </c>
      <c r="B109" s="277">
        <f>'A4 Exploitation'!D322</f>
        <v>0</v>
      </c>
      <c r="C109" s="277"/>
      <c r="D109" s="199"/>
      <c r="E109" s="199"/>
      <c r="F109" s="199"/>
      <c r="G109" s="199"/>
      <c r="H109" s="199"/>
      <c r="I109" s="199"/>
    </row>
    <row r="110" spans="1:10" ht="33" customHeight="1" x14ac:dyDescent="0.25">
      <c r="A110" s="206" t="s">
        <v>387</v>
      </c>
      <c r="B110" s="277">
        <f>'A5 Exploitation'!D322</f>
        <v>0</v>
      </c>
      <c r="C110" s="277"/>
      <c r="D110" s="199"/>
      <c r="E110" s="199"/>
      <c r="F110" s="199"/>
      <c r="G110" s="199"/>
      <c r="H110" s="199"/>
      <c r="I110" s="199"/>
    </row>
    <row r="111" spans="1:10" ht="33" customHeight="1" x14ac:dyDescent="0.25">
      <c r="A111" s="206" t="s">
        <v>388</v>
      </c>
      <c r="B111" s="277">
        <f>'A6 Exploitation'!D322</f>
        <v>0</v>
      </c>
      <c r="C111" s="277"/>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78" t="s">
        <v>398</v>
      </c>
      <c r="C114" s="278"/>
      <c r="D114" s="199"/>
      <c r="E114" s="199"/>
      <c r="F114" s="199"/>
      <c r="G114" s="199"/>
      <c r="H114" s="199"/>
      <c r="I114" s="199"/>
      <c r="J114" s="198" t="str">
        <f>D18</f>
        <v>Le Kram</v>
      </c>
    </row>
    <row r="115" spans="1:10" ht="33" customHeight="1" x14ac:dyDescent="0.25">
      <c r="A115" s="207" t="s">
        <v>383</v>
      </c>
      <c r="B115" s="277">
        <f>'A1 Exploitation'!D350</f>
        <v>0.8214285714285714</v>
      </c>
      <c r="C115" s="277"/>
      <c r="D115" s="199"/>
      <c r="E115" s="199"/>
      <c r="F115" s="199"/>
      <c r="G115" s="199"/>
      <c r="H115" s="199"/>
      <c r="I115" s="199"/>
    </row>
    <row r="116" spans="1:10" ht="33" customHeight="1" x14ac:dyDescent="0.25">
      <c r="A116" s="206" t="s">
        <v>384</v>
      </c>
      <c r="B116" s="277">
        <f>'A2 Exploitation'!D350</f>
        <v>0.9285714285714286</v>
      </c>
      <c r="C116" s="277"/>
      <c r="D116" s="199"/>
      <c r="E116" s="199"/>
      <c r="F116" s="199"/>
      <c r="G116" s="199"/>
      <c r="H116" s="199"/>
      <c r="I116" s="199"/>
    </row>
    <row r="117" spans="1:10" ht="33" customHeight="1" x14ac:dyDescent="0.25">
      <c r="A117" s="207" t="s">
        <v>385</v>
      </c>
      <c r="B117" s="277">
        <f>'A3 Exploitation'!D350</f>
        <v>0</v>
      </c>
      <c r="C117" s="277"/>
      <c r="D117" s="199"/>
      <c r="E117" s="199"/>
      <c r="F117" s="199"/>
      <c r="G117" s="199"/>
      <c r="H117" s="199"/>
      <c r="I117" s="199"/>
    </row>
    <row r="118" spans="1:10" ht="33" customHeight="1" x14ac:dyDescent="0.25">
      <c r="A118" s="207" t="s">
        <v>386</v>
      </c>
      <c r="B118" s="277">
        <f>'A4 Exploitation'!D350</f>
        <v>0</v>
      </c>
      <c r="C118" s="277"/>
      <c r="D118" s="199"/>
      <c r="E118" s="199"/>
      <c r="F118" s="199"/>
      <c r="G118" s="199"/>
      <c r="H118" s="199"/>
      <c r="I118" s="199"/>
    </row>
    <row r="119" spans="1:10" ht="33" customHeight="1" x14ac:dyDescent="0.25">
      <c r="A119" s="206" t="s">
        <v>387</v>
      </c>
      <c r="B119" s="277">
        <f>'A5 Exploitation'!D350</f>
        <v>0</v>
      </c>
      <c r="C119" s="277"/>
      <c r="D119" s="199"/>
      <c r="E119" s="199"/>
      <c r="F119" s="199"/>
      <c r="G119" s="199"/>
      <c r="H119" s="199"/>
      <c r="I119" s="199"/>
    </row>
    <row r="120" spans="1:10" ht="33" customHeight="1" x14ac:dyDescent="0.25">
      <c r="A120" s="206" t="s">
        <v>388</v>
      </c>
      <c r="B120" s="277">
        <f>'A6 Exploitation'!D350</f>
        <v>0</v>
      </c>
      <c r="C120" s="277"/>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78" t="s">
        <v>399</v>
      </c>
      <c r="C123" s="278"/>
      <c r="D123" s="199"/>
      <c r="E123" s="199"/>
      <c r="F123" s="199"/>
      <c r="G123" s="199"/>
      <c r="H123" s="199"/>
      <c r="I123" s="199"/>
      <c r="J123" s="198" t="str">
        <f>D18</f>
        <v>Le Kram</v>
      </c>
    </row>
    <row r="124" spans="1:10" ht="33" customHeight="1" x14ac:dyDescent="0.25">
      <c r="A124" s="207" t="s">
        <v>383</v>
      </c>
      <c r="B124" s="277">
        <f>'A1 Exploitation'!D403</f>
        <v>1</v>
      </c>
      <c r="C124" s="277"/>
      <c r="D124" s="199"/>
      <c r="E124" s="199"/>
      <c r="F124" s="199"/>
      <c r="G124" s="199"/>
      <c r="H124" s="199"/>
      <c r="I124" s="199"/>
    </row>
    <row r="125" spans="1:10" ht="33" customHeight="1" x14ac:dyDescent="0.25">
      <c r="A125" s="206" t="s">
        <v>384</v>
      </c>
      <c r="B125" s="277">
        <f>'A2 Exploitation'!D403</f>
        <v>0.967741935483871</v>
      </c>
      <c r="C125" s="277"/>
      <c r="D125" s="199"/>
      <c r="E125" s="199"/>
      <c r="F125" s="199"/>
      <c r="G125" s="199"/>
      <c r="H125" s="199"/>
      <c r="I125" s="199"/>
    </row>
    <row r="126" spans="1:10" ht="33" customHeight="1" x14ac:dyDescent="0.25">
      <c r="A126" s="207" t="s">
        <v>385</v>
      </c>
      <c r="B126" s="277">
        <f>'A3 Exploitation'!D403</f>
        <v>0</v>
      </c>
      <c r="C126" s="277"/>
      <c r="D126" s="199"/>
      <c r="E126" s="199"/>
      <c r="F126" s="199"/>
      <c r="G126" s="199"/>
      <c r="H126" s="199"/>
      <c r="I126" s="199"/>
    </row>
    <row r="127" spans="1:10" ht="33" customHeight="1" x14ac:dyDescent="0.25">
      <c r="A127" s="207" t="s">
        <v>386</v>
      </c>
      <c r="B127" s="277">
        <f>'A4 Exploitation'!D403</f>
        <v>0</v>
      </c>
      <c r="C127" s="277"/>
      <c r="D127" s="199"/>
      <c r="E127" s="199"/>
      <c r="F127" s="199"/>
      <c r="G127" s="199"/>
      <c r="H127" s="199"/>
      <c r="I127" s="199"/>
    </row>
    <row r="128" spans="1:10" ht="33" customHeight="1" x14ac:dyDescent="0.25">
      <c r="A128" s="206" t="s">
        <v>387</v>
      </c>
      <c r="B128" s="277">
        <f>'A5 Exploitation'!D403</f>
        <v>0</v>
      </c>
      <c r="C128" s="277"/>
      <c r="D128" s="199"/>
      <c r="E128" s="199"/>
      <c r="F128" s="199"/>
      <c r="G128" s="199"/>
      <c r="H128" s="199"/>
      <c r="I128" s="199"/>
    </row>
    <row r="129" spans="1:10" ht="33" customHeight="1" x14ac:dyDescent="0.25">
      <c r="A129" s="206" t="s">
        <v>388</v>
      </c>
      <c r="B129" s="277">
        <f>'A6 Exploitation'!D403</f>
        <v>0</v>
      </c>
      <c r="C129" s="277"/>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78" t="s">
        <v>400</v>
      </c>
      <c r="C132" s="278"/>
      <c r="D132" s="199"/>
      <c r="E132" s="199"/>
      <c r="F132" s="199"/>
      <c r="G132" s="199"/>
      <c r="H132" s="199"/>
      <c r="I132" s="199"/>
      <c r="J132" s="198" t="str">
        <f>D18</f>
        <v>Le Kram</v>
      </c>
    </row>
    <row r="133" spans="1:10" ht="33" customHeight="1" x14ac:dyDescent="0.25">
      <c r="A133" s="207" t="s">
        <v>383</v>
      </c>
      <c r="B133" s="277">
        <f>'A1 Exploitation'!D433</f>
        <v>0.96875</v>
      </c>
      <c r="C133" s="277"/>
      <c r="D133" s="199"/>
      <c r="E133" s="199"/>
      <c r="F133" s="199"/>
      <c r="G133" s="199"/>
      <c r="H133" s="199"/>
      <c r="I133" s="199"/>
    </row>
    <row r="134" spans="1:10" ht="33" customHeight="1" x14ac:dyDescent="0.25">
      <c r="A134" s="206" t="s">
        <v>384</v>
      </c>
      <c r="B134" s="277">
        <f>'A2 Exploitation'!D433</f>
        <v>0.9</v>
      </c>
      <c r="C134" s="277"/>
      <c r="D134" s="199"/>
      <c r="E134" s="199"/>
      <c r="F134" s="199"/>
      <c r="G134" s="199"/>
      <c r="H134" s="199"/>
      <c r="I134" s="199"/>
    </row>
    <row r="135" spans="1:10" ht="33" customHeight="1" x14ac:dyDescent="0.25">
      <c r="A135" s="207" t="s">
        <v>385</v>
      </c>
      <c r="B135" s="277">
        <f>'A3 Exploitation'!D433</f>
        <v>0</v>
      </c>
      <c r="C135" s="277"/>
      <c r="D135" s="199"/>
      <c r="E135" s="199"/>
      <c r="F135" s="199"/>
      <c r="G135" s="199"/>
      <c r="H135" s="199"/>
      <c r="I135" s="199"/>
    </row>
    <row r="136" spans="1:10" ht="33" customHeight="1" x14ac:dyDescent="0.25">
      <c r="A136" s="207" t="s">
        <v>386</v>
      </c>
      <c r="B136" s="277">
        <f>'A4 Exploitation'!D433</f>
        <v>0</v>
      </c>
      <c r="C136" s="277"/>
      <c r="D136" s="199"/>
      <c r="E136" s="199"/>
      <c r="F136" s="199"/>
      <c r="G136" s="199"/>
      <c r="H136" s="199"/>
      <c r="I136" s="199"/>
    </row>
    <row r="137" spans="1:10" ht="33" customHeight="1" x14ac:dyDescent="0.25">
      <c r="A137" s="206" t="s">
        <v>387</v>
      </c>
      <c r="B137" s="277">
        <f>'A5 Exploitation'!D433</f>
        <v>0</v>
      </c>
      <c r="C137" s="277"/>
      <c r="D137" s="199"/>
      <c r="E137" s="199"/>
      <c r="F137" s="199"/>
      <c r="G137" s="199"/>
      <c r="H137" s="199"/>
      <c r="I137" s="199"/>
    </row>
    <row r="138" spans="1:10" ht="33" customHeight="1" x14ac:dyDescent="0.25">
      <c r="A138" s="206" t="s">
        <v>388</v>
      </c>
      <c r="B138" s="277">
        <f>'A6 Exploitation'!D433</f>
        <v>0</v>
      </c>
      <c r="C138" s="277"/>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78" t="s">
        <v>401</v>
      </c>
      <c r="C141" s="278"/>
      <c r="D141" s="199"/>
      <c r="E141" s="199"/>
      <c r="F141" s="199"/>
      <c r="G141" s="199"/>
      <c r="H141" s="199"/>
      <c r="I141" s="199"/>
      <c r="J141" s="198" t="str">
        <f>D18</f>
        <v>Le Kram</v>
      </c>
    </row>
    <row r="142" spans="1:10" ht="33" customHeight="1" x14ac:dyDescent="0.25">
      <c r="A142" s="207" t="s">
        <v>383</v>
      </c>
      <c r="B142" s="277">
        <f>'A1 Exploitation'!D452</f>
        <v>0.83333333333333337</v>
      </c>
      <c r="C142" s="277"/>
      <c r="D142" s="199"/>
      <c r="E142" s="199"/>
      <c r="F142" s="199"/>
      <c r="G142" s="199"/>
      <c r="H142" s="199"/>
      <c r="I142" s="199"/>
    </row>
    <row r="143" spans="1:10" ht="33" customHeight="1" x14ac:dyDescent="0.25">
      <c r="A143" s="206" t="s">
        <v>384</v>
      </c>
      <c r="B143" s="277">
        <f>'A2 Exploitation'!D452</f>
        <v>0.7</v>
      </c>
      <c r="C143" s="277"/>
      <c r="D143" s="199"/>
      <c r="E143" s="199"/>
      <c r="F143" s="199"/>
      <c r="G143" s="199"/>
      <c r="H143" s="199"/>
      <c r="I143" s="199"/>
    </row>
    <row r="144" spans="1:10" ht="33" customHeight="1" x14ac:dyDescent="0.25">
      <c r="A144" s="207" t="s">
        <v>385</v>
      </c>
      <c r="B144" s="277">
        <f>'A3 Exploitation'!D452</f>
        <v>0</v>
      </c>
      <c r="C144" s="277"/>
      <c r="D144" s="199"/>
      <c r="E144" s="199"/>
      <c r="F144" s="199"/>
      <c r="G144" s="199"/>
      <c r="H144" s="199"/>
      <c r="I144" s="199"/>
    </row>
    <row r="145" spans="1:10" ht="33" customHeight="1" x14ac:dyDescent="0.25">
      <c r="A145" s="207" t="s">
        <v>386</v>
      </c>
      <c r="B145" s="277">
        <f>'A4 Exploitation'!D452</f>
        <v>0</v>
      </c>
      <c r="C145" s="277"/>
      <c r="D145" s="199"/>
      <c r="E145" s="199"/>
      <c r="F145" s="199"/>
      <c r="G145" s="199"/>
      <c r="H145" s="199"/>
      <c r="I145" s="199"/>
    </row>
    <row r="146" spans="1:10" ht="33" customHeight="1" x14ac:dyDescent="0.25">
      <c r="A146" s="206" t="s">
        <v>387</v>
      </c>
      <c r="B146" s="277">
        <f>'A5 Exploitation'!D452</f>
        <v>0</v>
      </c>
      <c r="C146" s="277"/>
      <c r="D146" s="199"/>
      <c r="E146" s="199"/>
      <c r="F146" s="199"/>
      <c r="G146" s="199"/>
      <c r="H146" s="199"/>
      <c r="I146" s="199"/>
    </row>
    <row r="147" spans="1:10" ht="33" customHeight="1" x14ac:dyDescent="0.25">
      <c r="A147" s="206" t="s">
        <v>388</v>
      </c>
      <c r="B147" s="277">
        <f>'A6 Exploitation'!D452</f>
        <v>0</v>
      </c>
      <c r="C147" s="277"/>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78" t="s">
        <v>402</v>
      </c>
      <c r="C150" s="278"/>
      <c r="D150" s="199"/>
      <c r="E150" s="199"/>
      <c r="F150" s="199"/>
      <c r="G150" s="199"/>
      <c r="H150" s="199"/>
      <c r="I150" s="199"/>
      <c r="J150" s="198" t="str">
        <f>D18</f>
        <v>Le Kram</v>
      </c>
    </row>
    <row r="151" spans="1:10" ht="33" customHeight="1" x14ac:dyDescent="0.25">
      <c r="A151" s="207" t="s">
        <v>383</v>
      </c>
      <c r="B151" s="277">
        <f>'A1 Exploitation'!D462</f>
        <v>0.875</v>
      </c>
      <c r="C151" s="277"/>
      <c r="D151" s="199"/>
      <c r="E151" s="199"/>
      <c r="F151" s="199"/>
      <c r="G151" s="199"/>
      <c r="H151" s="199"/>
      <c r="I151" s="199"/>
    </row>
    <row r="152" spans="1:10" ht="33" customHeight="1" x14ac:dyDescent="0.25">
      <c r="A152" s="206" t="s">
        <v>384</v>
      </c>
      <c r="B152" s="277">
        <f>'A2 Exploitation'!D462</f>
        <v>0.83333333333333337</v>
      </c>
      <c r="C152" s="277"/>
      <c r="D152" s="199"/>
      <c r="E152" s="199"/>
      <c r="F152" s="199"/>
      <c r="G152" s="199"/>
      <c r="H152" s="199"/>
      <c r="I152" s="199"/>
    </row>
    <row r="153" spans="1:10" ht="33" customHeight="1" x14ac:dyDescent="0.25">
      <c r="A153" s="207" t="s">
        <v>385</v>
      </c>
      <c r="B153" s="277">
        <f>'A3 Exploitation'!D462</f>
        <v>0</v>
      </c>
      <c r="C153" s="277"/>
      <c r="D153" s="199"/>
      <c r="E153" s="199"/>
      <c r="F153" s="199"/>
      <c r="G153" s="199"/>
      <c r="H153" s="199"/>
      <c r="I153" s="199"/>
    </row>
    <row r="154" spans="1:10" ht="33" customHeight="1" x14ac:dyDescent="0.25">
      <c r="A154" s="207" t="s">
        <v>386</v>
      </c>
      <c r="B154" s="277">
        <f>'A4 Exploitation'!D462</f>
        <v>0</v>
      </c>
      <c r="C154" s="277"/>
      <c r="D154" s="199"/>
      <c r="E154" s="199"/>
      <c r="F154" s="199"/>
      <c r="G154" s="199"/>
      <c r="H154" s="199"/>
      <c r="I154" s="199"/>
    </row>
    <row r="155" spans="1:10" ht="33" customHeight="1" x14ac:dyDescent="0.25">
      <c r="A155" s="206" t="s">
        <v>387</v>
      </c>
      <c r="B155" s="277">
        <f>'A5 Exploitation'!D462</f>
        <v>0</v>
      </c>
      <c r="C155" s="277"/>
      <c r="D155" s="199"/>
      <c r="E155" s="199"/>
      <c r="F155" s="199"/>
      <c r="G155" s="199"/>
      <c r="H155" s="199"/>
      <c r="I155" s="199"/>
    </row>
    <row r="156" spans="1:10" ht="33" customHeight="1" x14ac:dyDescent="0.25">
      <c r="A156" s="206" t="s">
        <v>388</v>
      </c>
      <c r="B156" s="277">
        <f>'A6 Exploitation'!D462</f>
        <v>0</v>
      </c>
      <c r="C156" s="277"/>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78" t="s">
        <v>403</v>
      </c>
      <c r="C159" s="278"/>
      <c r="D159" s="199"/>
      <c r="E159" s="199"/>
      <c r="F159" s="199"/>
      <c r="G159" s="199"/>
      <c r="H159" s="199"/>
      <c r="I159" s="199"/>
      <c r="J159" s="198" t="str">
        <f>D18</f>
        <v>Le Kram</v>
      </c>
    </row>
    <row r="160" spans="1:10" ht="33" customHeight="1" x14ac:dyDescent="0.25">
      <c r="A160" s="207" t="s">
        <v>383</v>
      </c>
      <c r="B160" s="277">
        <f>'A1 Exploitation'!D471</f>
        <v>0.83333333333333337</v>
      </c>
      <c r="C160" s="277"/>
      <c r="D160" s="199"/>
      <c r="E160" s="199"/>
      <c r="F160" s="199"/>
      <c r="G160" s="199"/>
      <c r="H160" s="199"/>
      <c r="I160" s="199"/>
    </row>
    <row r="161" spans="1:10" ht="33" customHeight="1" x14ac:dyDescent="0.25">
      <c r="A161" s="206" t="s">
        <v>384</v>
      </c>
      <c r="B161" s="277">
        <f>'A2 Exploitation'!D471</f>
        <v>0.75</v>
      </c>
      <c r="C161" s="277"/>
      <c r="D161" s="199"/>
      <c r="E161" s="199"/>
      <c r="F161" s="199"/>
      <c r="G161" s="199"/>
      <c r="H161" s="199"/>
      <c r="I161" s="199"/>
    </row>
    <row r="162" spans="1:10" ht="33" customHeight="1" x14ac:dyDescent="0.25">
      <c r="A162" s="207" t="s">
        <v>385</v>
      </c>
      <c r="B162" s="277">
        <f>'A3 Exploitation'!D471</f>
        <v>0</v>
      </c>
      <c r="C162" s="277"/>
      <c r="D162" s="199"/>
      <c r="E162" s="199"/>
      <c r="F162" s="199"/>
      <c r="G162" s="199"/>
      <c r="H162" s="199"/>
      <c r="I162" s="199"/>
    </row>
    <row r="163" spans="1:10" ht="33" customHeight="1" x14ac:dyDescent="0.25">
      <c r="A163" s="207" t="s">
        <v>386</v>
      </c>
      <c r="B163" s="277">
        <f>'A4 Exploitation'!D471</f>
        <v>0</v>
      </c>
      <c r="C163" s="277"/>
      <c r="D163" s="199"/>
      <c r="E163" s="199"/>
      <c r="F163" s="199"/>
      <c r="G163" s="199"/>
      <c r="H163" s="199"/>
      <c r="I163" s="199"/>
    </row>
    <row r="164" spans="1:10" ht="33" customHeight="1" x14ac:dyDescent="0.25">
      <c r="A164" s="206" t="s">
        <v>387</v>
      </c>
      <c r="B164" s="277">
        <f>'A5 Exploitation'!D471</f>
        <v>0</v>
      </c>
      <c r="C164" s="277"/>
      <c r="D164" s="199"/>
      <c r="E164" s="199"/>
      <c r="F164" s="199"/>
      <c r="G164" s="199"/>
      <c r="H164" s="199"/>
      <c r="I164" s="199"/>
    </row>
    <row r="165" spans="1:10" ht="33" customHeight="1" x14ac:dyDescent="0.25">
      <c r="A165" s="206" t="s">
        <v>388</v>
      </c>
      <c r="B165" s="277">
        <f>'A6 Exploitation'!D471</f>
        <v>0</v>
      </c>
      <c r="C165" s="277"/>
      <c r="D165" s="199"/>
      <c r="E165" s="199"/>
      <c r="F165" s="199"/>
      <c r="G165" s="199"/>
      <c r="H165" s="199"/>
      <c r="I165" s="199"/>
    </row>
    <row r="166" spans="1:10" ht="18" x14ac:dyDescent="0.25">
      <c r="A166" s="209"/>
      <c r="B166" s="279"/>
      <c r="C166" s="279"/>
      <c r="D166" s="199"/>
      <c r="E166" s="199"/>
      <c r="F166" s="199"/>
      <c r="G166" s="199"/>
      <c r="H166" s="199"/>
      <c r="I166" s="199"/>
    </row>
    <row r="167" spans="1:10" ht="18" x14ac:dyDescent="0.25">
      <c r="A167" s="209"/>
      <c r="B167" s="279"/>
      <c r="C167" s="279"/>
      <c r="D167" s="199"/>
      <c r="E167" s="199"/>
      <c r="F167" s="199"/>
      <c r="G167" s="199"/>
      <c r="H167" s="199"/>
      <c r="I167" s="199"/>
    </row>
    <row r="168" spans="1:10" ht="33" customHeight="1" x14ac:dyDescent="0.25">
      <c r="A168" s="206" t="s">
        <v>381</v>
      </c>
      <c r="B168" s="278" t="s">
        <v>404</v>
      </c>
      <c r="C168" s="278"/>
      <c r="D168" s="199"/>
      <c r="E168" s="199"/>
      <c r="F168" s="199"/>
      <c r="G168" s="199"/>
      <c r="H168" s="199"/>
      <c r="I168" s="199"/>
      <c r="J168" s="198" t="str">
        <f>D18</f>
        <v>Le Kram</v>
      </c>
    </row>
    <row r="169" spans="1:10" ht="33" customHeight="1" x14ac:dyDescent="0.25">
      <c r="A169" s="207" t="s">
        <v>383</v>
      </c>
      <c r="B169" s="277">
        <f>'A1 Exploitation'!D492</f>
        <v>0.90909090909090906</v>
      </c>
      <c r="C169" s="277"/>
      <c r="D169" s="199"/>
      <c r="E169" s="199"/>
      <c r="F169" s="199"/>
      <c r="G169" s="199"/>
      <c r="H169" s="199"/>
      <c r="I169" s="199"/>
    </row>
    <row r="170" spans="1:10" ht="33" customHeight="1" x14ac:dyDescent="0.25">
      <c r="A170" s="206" t="s">
        <v>384</v>
      </c>
      <c r="B170" s="277">
        <f>'A2 Exploitation'!D492</f>
        <v>0.875</v>
      </c>
      <c r="C170" s="277"/>
      <c r="D170" s="199"/>
      <c r="E170" s="199"/>
      <c r="F170" s="199"/>
      <c r="G170" s="199"/>
      <c r="H170" s="199"/>
      <c r="I170" s="199"/>
    </row>
    <row r="171" spans="1:10" ht="33" customHeight="1" x14ac:dyDescent="0.25">
      <c r="A171" s="207" t="s">
        <v>385</v>
      </c>
      <c r="B171" s="277">
        <f>'A3 Exploitation'!D492</f>
        <v>0</v>
      </c>
      <c r="C171" s="277"/>
      <c r="D171" s="199"/>
      <c r="E171" s="199"/>
      <c r="F171" s="199"/>
      <c r="G171" s="199"/>
      <c r="H171" s="199"/>
      <c r="I171" s="199"/>
    </row>
    <row r="172" spans="1:10" ht="33" customHeight="1" x14ac:dyDescent="0.25">
      <c r="A172" s="207" t="s">
        <v>386</v>
      </c>
      <c r="B172" s="277">
        <f>'A4 Exploitation'!D492</f>
        <v>0</v>
      </c>
      <c r="C172" s="277"/>
    </row>
    <row r="173" spans="1:10" ht="33" customHeight="1" x14ac:dyDescent="0.25">
      <c r="A173" s="206" t="s">
        <v>387</v>
      </c>
      <c r="B173" s="277">
        <f>'A5 Exploitation'!D492</f>
        <v>0</v>
      </c>
      <c r="C173" s="277"/>
    </row>
    <row r="174" spans="1:10" ht="33" customHeight="1" x14ac:dyDescent="0.25">
      <c r="A174" s="206" t="s">
        <v>388</v>
      </c>
      <c r="B174" s="277">
        <f>'A6 Exploitation'!D492</f>
        <v>0</v>
      </c>
      <c r="C174" s="277"/>
    </row>
    <row r="175" spans="1:10" ht="18.75" x14ac:dyDescent="0.25">
      <c r="A175" s="210"/>
      <c r="B175" s="203"/>
      <c r="C175" s="203"/>
    </row>
    <row r="176" spans="1:10" ht="18.75" x14ac:dyDescent="0.25">
      <c r="A176" s="210"/>
      <c r="B176" s="203"/>
      <c r="C176" s="203"/>
    </row>
    <row r="177" spans="1:10" ht="33" customHeight="1" x14ac:dyDescent="0.25">
      <c r="A177" s="206" t="s">
        <v>381</v>
      </c>
      <c r="B177" s="278" t="s">
        <v>405</v>
      </c>
      <c r="C177" s="278"/>
      <c r="J177" s="198" t="str">
        <f>D18</f>
        <v>Le Kram</v>
      </c>
    </row>
    <row r="178" spans="1:10" ht="33" customHeight="1" x14ac:dyDescent="0.25">
      <c r="A178" s="207" t="s">
        <v>383</v>
      </c>
      <c r="B178" s="277">
        <f>'A1 Exploitation'!D501</f>
        <v>1</v>
      </c>
      <c r="C178" s="277"/>
    </row>
    <row r="179" spans="1:10" ht="33" customHeight="1" x14ac:dyDescent="0.25">
      <c r="A179" s="206" t="s">
        <v>384</v>
      </c>
      <c r="B179" s="277">
        <f>'A2 Exploitation'!D501</f>
        <v>1</v>
      </c>
      <c r="C179" s="277"/>
    </row>
    <row r="180" spans="1:10" ht="33" customHeight="1" x14ac:dyDescent="0.25">
      <c r="A180" s="207" t="s">
        <v>385</v>
      </c>
      <c r="B180" s="277">
        <f>'A3 Exploitation'!D501</f>
        <v>0</v>
      </c>
      <c r="C180" s="277"/>
    </row>
    <row r="181" spans="1:10" ht="33" customHeight="1" x14ac:dyDescent="0.25">
      <c r="A181" s="207" t="s">
        <v>386</v>
      </c>
      <c r="B181" s="277">
        <f>'A4 Exploitation'!D501</f>
        <v>0</v>
      </c>
      <c r="C181" s="277"/>
    </row>
    <row r="182" spans="1:10" ht="33" customHeight="1" x14ac:dyDescent="0.25">
      <c r="A182" s="206" t="s">
        <v>387</v>
      </c>
      <c r="B182" s="277">
        <f>'A5 Exploitation'!D501</f>
        <v>0</v>
      </c>
      <c r="C182" s="277"/>
    </row>
    <row r="183" spans="1:10" ht="33" customHeight="1" x14ac:dyDescent="0.25">
      <c r="A183" s="206" t="s">
        <v>388</v>
      </c>
      <c r="B183" s="277">
        <f>'A6 Exploitation'!D501</f>
        <v>0</v>
      </c>
      <c r="C183" s="277"/>
    </row>
    <row r="184" spans="1:10" ht="18.75" x14ac:dyDescent="0.25">
      <c r="A184" s="210"/>
      <c r="B184" s="203"/>
      <c r="C184" s="203"/>
    </row>
    <row r="185" spans="1:10" ht="18.75" x14ac:dyDescent="0.25">
      <c r="A185" s="210"/>
      <c r="B185" s="203"/>
      <c r="C185" s="203"/>
    </row>
    <row r="186" spans="1:10" ht="33" customHeight="1" x14ac:dyDescent="0.25">
      <c r="A186" s="206" t="s">
        <v>381</v>
      </c>
      <c r="B186" s="278" t="s">
        <v>406</v>
      </c>
      <c r="C186" s="278"/>
      <c r="J186" s="198" t="str">
        <f>D18</f>
        <v>Le Kram</v>
      </c>
    </row>
    <row r="187" spans="1:10" ht="33" customHeight="1" x14ac:dyDescent="0.25">
      <c r="A187" s="207" t="s">
        <v>383</v>
      </c>
      <c r="B187" s="277">
        <f>'A1 Technique'!D198</f>
        <v>0.84466019417475724</v>
      </c>
      <c r="C187" s="277"/>
    </row>
    <row r="188" spans="1:10" ht="33" customHeight="1" x14ac:dyDescent="0.25">
      <c r="A188" s="206" t="s">
        <v>384</v>
      </c>
      <c r="B188" s="277">
        <f>'A2 Technique'!D198</f>
        <v>0.88235294117647056</v>
      </c>
      <c r="C188" s="277"/>
    </row>
    <row r="189" spans="1:10" ht="33" customHeight="1" x14ac:dyDescent="0.25">
      <c r="A189" s="207" t="s">
        <v>385</v>
      </c>
      <c r="B189" s="277">
        <f>'A3 Technique'!D198</f>
        <v>0</v>
      </c>
      <c r="C189" s="277"/>
    </row>
    <row r="190" spans="1:10" ht="33" customHeight="1" x14ac:dyDescent="0.25">
      <c r="A190" s="207" t="s">
        <v>386</v>
      </c>
      <c r="B190" s="277">
        <f>'A4 Technique'!D198</f>
        <v>0</v>
      </c>
      <c r="C190" s="277"/>
    </row>
    <row r="191" spans="1:10" ht="33" customHeight="1" x14ac:dyDescent="0.25">
      <c r="A191" s="206" t="s">
        <v>387</v>
      </c>
      <c r="B191" s="277">
        <f>'A5 Technique'!D198</f>
        <v>0</v>
      </c>
      <c r="C191" s="277"/>
    </row>
    <row r="192" spans="1:10" ht="33" customHeight="1" x14ac:dyDescent="0.25">
      <c r="A192" s="206" t="s">
        <v>388</v>
      </c>
      <c r="B192" s="277">
        <f>'A6 Technique'!D198</f>
        <v>0</v>
      </c>
      <c r="C192" s="277"/>
    </row>
  </sheetData>
  <sheetProtection algorithmName="SHA-512" hashValue="X6hZvCHlnctgrYnJ8wQbJQSVHfrixZg/pnfaQltxmkZEtvXEAkOmiA4wEh4k9sJ6yBC/DHh6rfJVkAt6AzTcSg==" saltValue="gLBRMZ3fDYEb+5csPm/H6Q=="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75" zoomScale="70" zoomScaleNormal="70" workbookViewId="0">
      <selection activeCell="D233" sqref="D233:F24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8"/>
      <c r="E1" s="298"/>
      <c r="F1" s="298"/>
      <c r="G1" s="298"/>
      <c r="H1" s="298"/>
      <c r="I1" s="298"/>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9" t="s">
        <v>201</v>
      </c>
      <c r="B7" s="299"/>
      <c r="C7" s="299"/>
      <c r="D7" s="299"/>
      <c r="E7" s="299"/>
      <c r="F7" s="299"/>
      <c r="G7" s="213"/>
      <c r="H7" s="213"/>
      <c r="I7" s="213"/>
    </row>
    <row r="8" spans="1:9" ht="29.25" x14ac:dyDescent="0.45">
      <c r="A8" s="300" t="str">
        <f>'Page de garde'!D18</f>
        <v>Le Kram</v>
      </c>
      <c r="B8" s="300"/>
      <c r="C8" s="300"/>
      <c r="D8" s="300"/>
      <c r="E8" s="300"/>
      <c r="F8" s="300"/>
      <c r="G8" s="216"/>
      <c r="H8" s="216"/>
      <c r="I8" s="213"/>
    </row>
    <row r="9" spans="1:9" ht="24" x14ac:dyDescent="0.45">
      <c r="A9" s="38" t="s">
        <v>44</v>
      </c>
      <c r="B9" s="301"/>
      <c r="C9" s="301"/>
      <c r="D9" s="301"/>
      <c r="E9" s="301"/>
      <c r="F9" s="301"/>
      <c r="G9" s="216"/>
      <c r="H9" s="216"/>
      <c r="I9" s="213"/>
    </row>
    <row r="10" spans="1:9" ht="24" x14ac:dyDescent="0.45">
      <c r="A10" s="39" t="s">
        <v>46</v>
      </c>
      <c r="B10" s="302"/>
      <c r="C10" s="302"/>
      <c r="D10" s="302"/>
      <c r="E10" s="302"/>
      <c r="F10" s="302"/>
      <c r="G10" s="216"/>
      <c r="H10" s="216"/>
      <c r="I10" s="213"/>
    </row>
    <row r="11" spans="1:9" ht="24" x14ac:dyDescent="0.45">
      <c r="A11" s="38" t="s">
        <v>45</v>
      </c>
      <c r="B11" s="297"/>
      <c r="C11" s="297"/>
      <c r="D11" s="297"/>
      <c r="E11" s="297"/>
      <c r="F11" s="297"/>
      <c r="G11" s="216"/>
      <c r="H11" s="216"/>
      <c r="I11" s="213"/>
    </row>
    <row r="12" spans="1:9" ht="24" x14ac:dyDescent="0.45">
      <c r="A12" s="38" t="s">
        <v>276</v>
      </c>
      <c r="B12" s="290">
        <f>D505</f>
        <v>0</v>
      </c>
      <c r="C12" s="290"/>
      <c r="D12" s="290"/>
      <c r="E12" s="290"/>
      <c r="F12" s="290"/>
      <c r="G12" s="216"/>
      <c r="H12" s="216"/>
      <c r="I12" s="213"/>
    </row>
    <row r="13" spans="1:9" ht="22.5" x14ac:dyDescent="0.45">
      <c r="A13" s="35"/>
      <c r="B13" s="36"/>
      <c r="C13" s="36"/>
      <c r="D13" s="291"/>
      <c r="E13" s="291"/>
      <c r="F13" s="291"/>
      <c r="G13" s="291"/>
      <c r="H13" s="291"/>
      <c r="I13" s="3"/>
    </row>
    <row r="14" spans="1:9" ht="16.5" customHeight="1" x14ac:dyDescent="0.3">
      <c r="A14" s="292" t="s">
        <v>32</v>
      </c>
      <c r="B14" s="293" t="s">
        <v>33</v>
      </c>
      <c r="C14" s="293"/>
      <c r="D14" s="293" t="s">
        <v>48</v>
      </c>
      <c r="E14" s="294" t="s">
        <v>358</v>
      </c>
      <c r="F14" s="293" t="s">
        <v>214</v>
      </c>
      <c r="G14" s="36"/>
      <c r="H14" s="36"/>
    </row>
    <row r="15" spans="1:9" ht="16.5" customHeight="1" x14ac:dyDescent="0.3">
      <c r="A15" s="292"/>
      <c r="B15" s="77" t="s">
        <v>36</v>
      </c>
      <c r="C15" s="77" t="s">
        <v>35</v>
      </c>
      <c r="D15" s="293"/>
      <c r="E15" s="294"/>
      <c r="F15" s="293"/>
      <c r="G15" s="36"/>
      <c r="H15" s="36"/>
    </row>
    <row r="16" spans="1:9" ht="18" x14ac:dyDescent="0.35">
      <c r="A16" s="285" t="s">
        <v>0</v>
      </c>
      <c r="B16" s="285"/>
      <c r="C16" s="285"/>
      <c r="D16" s="285"/>
      <c r="E16" s="285"/>
      <c r="F16" s="285"/>
      <c r="G16" s="36"/>
      <c r="H16" s="36"/>
    </row>
    <row r="17" spans="1:8" ht="18" x14ac:dyDescent="0.3">
      <c r="A17" s="182">
        <f>B11</f>
        <v>0</v>
      </c>
      <c r="B17" s="36"/>
      <c r="C17" s="36"/>
      <c r="D17" s="36"/>
      <c r="E17" s="36"/>
      <c r="F17" s="36"/>
      <c r="G17" s="36"/>
      <c r="H17" s="36"/>
    </row>
    <row r="18" spans="1:8" ht="18" x14ac:dyDescent="0.25">
      <c r="A18" s="295" t="s">
        <v>1</v>
      </c>
      <c r="B18" s="296"/>
      <c r="C18" s="296"/>
      <c r="D18" s="296"/>
      <c r="E18" s="296"/>
      <c r="F18" s="296"/>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6" t="s">
        <v>18</v>
      </c>
      <c r="B26" s="287"/>
      <c r="C26" s="287"/>
      <c r="D26" s="287"/>
      <c r="E26" s="287"/>
      <c r="F26" s="287"/>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5" t="s">
        <v>137</v>
      </c>
      <c r="B43" s="285"/>
      <c r="C43" s="285"/>
      <c r="D43" s="285"/>
      <c r="E43" s="285"/>
      <c r="F43" s="285"/>
    </row>
    <row r="44" spans="1:7" x14ac:dyDescent="0.25">
      <c r="A44" s="183">
        <f>B11</f>
        <v>0</v>
      </c>
      <c r="B44" s="6"/>
      <c r="C44" s="7"/>
      <c r="D44" s="6"/>
    </row>
    <row r="45" spans="1:7" ht="16.5" x14ac:dyDescent="0.25">
      <c r="A45" s="288" t="s">
        <v>63</v>
      </c>
      <c r="B45" s="289"/>
      <c r="C45" s="289"/>
      <c r="D45" s="289"/>
      <c r="E45" s="289"/>
      <c r="F45" s="289"/>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6" t="s">
        <v>65</v>
      </c>
      <c r="B57" s="287"/>
      <c r="C57" s="287"/>
      <c r="D57" s="287"/>
      <c r="E57" s="287"/>
      <c r="F57" s="287"/>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6" t="s">
        <v>25</v>
      </c>
      <c r="B84" s="287"/>
      <c r="C84" s="287"/>
      <c r="D84" s="287"/>
      <c r="E84" s="287"/>
      <c r="F84" s="287"/>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5" t="s">
        <v>129</v>
      </c>
      <c r="B99" s="285"/>
      <c r="C99" s="285"/>
      <c r="D99" s="285"/>
      <c r="E99" s="285"/>
      <c r="F99" s="285"/>
    </row>
    <row r="100" spans="1:6" x14ac:dyDescent="0.25">
      <c r="A100" s="183">
        <f>B11</f>
        <v>0</v>
      </c>
      <c r="B100" s="6"/>
      <c r="C100" s="7"/>
      <c r="D100" s="6"/>
    </row>
    <row r="101" spans="1:6" ht="16.5" x14ac:dyDescent="0.25">
      <c r="A101" s="288" t="s">
        <v>63</v>
      </c>
      <c r="B101" s="289"/>
      <c r="C101" s="289"/>
      <c r="D101" s="289"/>
      <c r="E101" s="289"/>
      <c r="F101" s="289"/>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6" t="s">
        <v>133</v>
      </c>
      <c r="B113" s="287"/>
      <c r="C113" s="287"/>
      <c r="D113" s="287"/>
      <c r="E113" s="287"/>
      <c r="F113" s="287"/>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6" t="s">
        <v>73</v>
      </c>
      <c r="B137" s="287"/>
      <c r="C137" s="287"/>
      <c r="D137" s="287"/>
      <c r="E137" s="287"/>
      <c r="F137" s="287"/>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5" t="s">
        <v>130</v>
      </c>
      <c r="B152" s="285"/>
      <c r="C152" s="285"/>
      <c r="D152" s="285"/>
      <c r="E152" s="285"/>
      <c r="F152" s="285"/>
    </row>
    <row r="153" spans="1:6" x14ac:dyDescent="0.25">
      <c r="A153" s="183">
        <f>B11</f>
        <v>0</v>
      </c>
      <c r="B153" s="6"/>
      <c r="C153" s="7"/>
      <c r="D153" s="59"/>
    </row>
    <row r="154" spans="1:6" ht="16.5" x14ac:dyDescent="0.25">
      <c r="A154" s="288" t="s">
        <v>63</v>
      </c>
      <c r="B154" s="289"/>
      <c r="C154" s="289"/>
      <c r="D154" s="289"/>
      <c r="E154" s="289"/>
      <c r="F154" s="289"/>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6" t="s">
        <v>134</v>
      </c>
      <c r="B166" s="287"/>
      <c r="C166" s="287"/>
      <c r="D166" s="287"/>
      <c r="E166" s="287"/>
      <c r="F166" s="287"/>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5" t="s">
        <v>167</v>
      </c>
      <c r="B192" s="285"/>
      <c r="C192" s="285"/>
      <c r="D192" s="285"/>
      <c r="E192" s="285"/>
      <c r="F192" s="285"/>
    </row>
    <row r="193" spans="1:7" x14ac:dyDescent="0.25">
      <c r="A193" s="189">
        <f>B11</f>
        <v>0</v>
      </c>
      <c r="B193" s="6"/>
      <c r="C193" s="7"/>
      <c r="D193" s="6"/>
    </row>
    <row r="194" spans="1:7" ht="18" x14ac:dyDescent="0.25">
      <c r="A194" s="286" t="s">
        <v>158</v>
      </c>
      <c r="B194" s="287"/>
      <c r="C194" s="287"/>
      <c r="D194" s="287"/>
      <c r="E194" s="287"/>
      <c r="F194" s="287"/>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6" t="s">
        <v>76</v>
      </c>
      <c r="B209" s="287"/>
      <c r="C209" s="287"/>
      <c r="D209" s="287"/>
      <c r="E209" s="287"/>
      <c r="F209" s="287"/>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6" t="s">
        <v>191</v>
      </c>
      <c r="B232" s="287"/>
      <c r="C232" s="287"/>
      <c r="D232" s="287"/>
      <c r="E232" s="287"/>
      <c r="F232" s="287"/>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5" t="s">
        <v>78</v>
      </c>
      <c r="B248" s="285"/>
      <c r="C248" s="285"/>
      <c r="D248" s="285"/>
      <c r="E248" s="285"/>
      <c r="F248" s="285"/>
    </row>
    <row r="249" spans="1:6" s="3" customFormat="1" x14ac:dyDescent="0.25">
      <c r="A249" s="183">
        <f>B11</f>
        <v>0</v>
      </c>
      <c r="B249" s="6"/>
      <c r="C249" s="7"/>
      <c r="D249" s="6"/>
    </row>
    <row r="250" spans="1:6" s="3" customFormat="1" ht="18" x14ac:dyDescent="0.25">
      <c r="A250" s="286" t="s">
        <v>79</v>
      </c>
      <c r="B250" s="287"/>
      <c r="C250" s="287"/>
      <c r="D250" s="287"/>
      <c r="E250" s="287"/>
      <c r="F250" s="287"/>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6" t="s">
        <v>81</v>
      </c>
      <c r="B266" s="287"/>
      <c r="C266" s="287"/>
      <c r="D266" s="287"/>
      <c r="E266" s="287"/>
      <c r="F266" s="287"/>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5" t="s">
        <v>4</v>
      </c>
      <c r="B291" s="285"/>
      <c r="C291" s="285"/>
      <c r="D291" s="285"/>
      <c r="E291" s="285"/>
      <c r="F291" s="285"/>
    </row>
    <row r="292" spans="1:7" x14ac:dyDescent="0.25">
      <c r="A292" s="192">
        <f>B11</f>
        <v>0</v>
      </c>
      <c r="B292" s="6"/>
      <c r="C292" s="7"/>
      <c r="D292" s="59"/>
    </row>
    <row r="293" spans="1:7" ht="18" x14ac:dyDescent="0.25">
      <c r="A293" s="286" t="s">
        <v>19</v>
      </c>
      <c r="B293" s="287"/>
      <c r="C293" s="287"/>
      <c r="D293" s="287"/>
      <c r="E293" s="287"/>
      <c r="F293" s="287"/>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6" t="s">
        <v>122</v>
      </c>
      <c r="B305" s="287"/>
      <c r="C305" s="287"/>
      <c r="D305" s="287"/>
      <c r="E305" s="287"/>
      <c r="F305" s="287"/>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5" t="s">
        <v>21</v>
      </c>
      <c r="B324" s="285"/>
      <c r="C324" s="285"/>
      <c r="D324" s="285"/>
      <c r="E324" s="285"/>
      <c r="F324" s="285"/>
    </row>
    <row r="325" spans="1:9" x14ac:dyDescent="0.25">
      <c r="A325" s="193">
        <f>B11</f>
        <v>0</v>
      </c>
      <c r="B325" s="6"/>
      <c r="C325" s="7"/>
      <c r="D325" s="6"/>
    </row>
    <row r="326" spans="1:9" ht="18" x14ac:dyDescent="0.25">
      <c r="A326" s="286" t="s">
        <v>12</v>
      </c>
      <c r="B326" s="287"/>
      <c r="C326" s="287"/>
      <c r="D326" s="287"/>
      <c r="E326" s="287"/>
      <c r="F326" s="287"/>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6" t="s">
        <v>25</v>
      </c>
      <c r="B339" s="287"/>
      <c r="C339" s="287"/>
      <c r="D339" s="287"/>
      <c r="E339" s="287"/>
      <c r="F339" s="287"/>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5" t="s">
        <v>8</v>
      </c>
      <c r="B352" s="285"/>
      <c r="C352" s="285"/>
      <c r="D352" s="285"/>
      <c r="E352" s="285"/>
      <c r="F352" s="285"/>
    </row>
    <row r="353" spans="1:6" x14ac:dyDescent="0.25">
      <c r="A353" s="183">
        <f>B11</f>
        <v>0</v>
      </c>
      <c r="B353" s="6"/>
      <c r="C353" s="7"/>
      <c r="D353" s="59"/>
    </row>
    <row r="354" spans="1:6" ht="16.5" x14ac:dyDescent="0.25">
      <c r="A354" s="288" t="s">
        <v>113</v>
      </c>
      <c r="B354" s="289"/>
      <c r="C354" s="289"/>
      <c r="D354" s="289"/>
      <c r="E354" s="289"/>
      <c r="F354" s="289"/>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6" t="s">
        <v>25</v>
      </c>
      <c r="B366" s="287"/>
      <c r="C366" s="287"/>
      <c r="D366" s="287"/>
      <c r="E366" s="287"/>
      <c r="F366" s="287"/>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6" t="s">
        <v>124</v>
      </c>
      <c r="B382" s="287"/>
      <c r="C382" s="287"/>
      <c r="D382" s="287"/>
      <c r="E382" s="287"/>
      <c r="F382" s="287"/>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6" t="s">
        <v>29</v>
      </c>
      <c r="B391" s="287"/>
      <c r="C391" s="287"/>
      <c r="D391" s="287"/>
      <c r="E391" s="287"/>
      <c r="F391" s="287"/>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5" t="s">
        <v>125</v>
      </c>
      <c r="B405" s="285"/>
      <c r="C405" s="285"/>
      <c r="D405" s="285"/>
      <c r="E405" s="285"/>
      <c r="F405" s="285"/>
    </row>
    <row r="406" spans="1:6" x14ac:dyDescent="0.25">
      <c r="A406" s="192">
        <f>B11</f>
        <v>0</v>
      </c>
      <c r="B406" s="6"/>
      <c r="C406" s="7"/>
      <c r="D406" s="6"/>
    </row>
    <row r="407" spans="1:6" ht="16.5" x14ac:dyDescent="0.25">
      <c r="A407" s="288" t="s">
        <v>19</v>
      </c>
      <c r="B407" s="289"/>
      <c r="C407" s="289"/>
      <c r="D407" s="289"/>
      <c r="E407" s="289"/>
      <c r="F407" s="289"/>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8" t="s">
        <v>122</v>
      </c>
      <c r="B418" s="289"/>
      <c r="C418" s="289"/>
      <c r="D418" s="289"/>
      <c r="E418" s="289"/>
      <c r="F418" s="289"/>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5" t="s">
        <v>374</v>
      </c>
      <c r="B435" s="285"/>
      <c r="C435" s="285"/>
      <c r="D435" s="285"/>
      <c r="E435" s="285"/>
      <c r="F435" s="285"/>
    </row>
    <row r="436" spans="1:7" x14ac:dyDescent="0.25">
      <c r="A436" s="195">
        <f>+B11</f>
        <v>0</v>
      </c>
      <c r="B436" s="6"/>
      <c r="C436" s="7"/>
      <c r="D436" s="6"/>
    </row>
    <row r="437" spans="1:7" ht="18" x14ac:dyDescent="0.25">
      <c r="A437" s="286" t="s">
        <v>375</v>
      </c>
      <c r="B437" s="287"/>
      <c r="C437" s="287"/>
      <c r="D437" s="287"/>
      <c r="E437" s="287"/>
      <c r="F437" s="287"/>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6" t="s">
        <v>31</v>
      </c>
      <c r="B444" s="287"/>
      <c r="C444" s="287"/>
      <c r="D444" s="287"/>
      <c r="E444" s="287"/>
      <c r="F444" s="287"/>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5" t="s">
        <v>180</v>
      </c>
      <c r="B454" s="285"/>
      <c r="C454" s="285"/>
      <c r="D454" s="285"/>
      <c r="E454" s="285"/>
      <c r="F454" s="285"/>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5" t="s">
        <v>87</v>
      </c>
      <c r="B464" s="285"/>
      <c r="C464" s="285"/>
      <c r="D464" s="285"/>
      <c r="E464" s="285"/>
      <c r="F464" s="285"/>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5" t="s">
        <v>151</v>
      </c>
      <c r="B473" s="285"/>
      <c r="C473" s="285"/>
      <c r="D473" s="285"/>
      <c r="E473" s="285"/>
      <c r="F473" s="285"/>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5" t="s">
        <v>152</v>
      </c>
      <c r="B494" s="285"/>
      <c r="C494" s="285"/>
      <c r="D494" s="285"/>
      <c r="E494" s="285"/>
      <c r="F494" s="285"/>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i86tTGlIIIaAjqRKMqqUR8BkW3joWerwMD6n3nG5IBFmI56XxZNBRlK3ZGcDqJIzT3HpJCdQVNAwwIAjnFGWw==" saltValue="WwmSbOK5MfGJVAH+zv0iyw=="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5"/>
      <c r="E1" s="315"/>
      <c r="F1" s="315"/>
      <c r="G1" s="315"/>
      <c r="H1" s="315"/>
      <c r="I1" s="315"/>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9" t="s">
        <v>52</v>
      </c>
      <c r="B6" s="299"/>
      <c r="C6" s="299"/>
      <c r="D6" s="299"/>
      <c r="E6" s="299"/>
      <c r="F6" s="299"/>
      <c r="G6" s="216"/>
      <c r="H6" s="216"/>
      <c r="I6" s="216"/>
    </row>
    <row r="7" spans="1:9" s="36" customFormat="1" ht="21.75" customHeight="1" x14ac:dyDescent="0.45">
      <c r="A7" s="300" t="str">
        <f>'A1 Exploitation'!A8:F8</f>
        <v>Le Kram</v>
      </c>
      <c r="B7" s="300"/>
      <c r="C7" s="300"/>
      <c r="D7" s="300"/>
      <c r="E7" s="300"/>
      <c r="F7" s="300"/>
      <c r="G7" s="216"/>
      <c r="H7" s="216"/>
      <c r="I7" s="216"/>
    </row>
    <row r="8" spans="1:9" s="36" customFormat="1" ht="24" x14ac:dyDescent="0.45">
      <c r="A8" s="38" t="s">
        <v>44</v>
      </c>
      <c r="B8" s="316">
        <f>'A5 Exploitation'!B9:F9</f>
        <v>0</v>
      </c>
      <c r="C8" s="316"/>
      <c r="D8" s="316"/>
      <c r="E8" s="316"/>
      <c r="F8" s="316"/>
      <c r="G8" s="216"/>
      <c r="H8" s="216"/>
      <c r="I8" s="216"/>
    </row>
    <row r="9" spans="1:9" s="36" customFormat="1" ht="24" x14ac:dyDescent="0.45">
      <c r="A9" s="39" t="s">
        <v>46</v>
      </c>
      <c r="B9" s="317">
        <f>'A5 Exploitation'!B10:F10</f>
        <v>0</v>
      </c>
      <c r="C9" s="317"/>
      <c r="D9" s="317"/>
      <c r="E9" s="317"/>
      <c r="F9" s="317"/>
      <c r="G9" s="216"/>
      <c r="H9" s="216"/>
      <c r="I9" s="216"/>
    </row>
    <row r="10" spans="1:9" s="36" customFormat="1" ht="24" x14ac:dyDescent="0.45">
      <c r="A10" s="38" t="s">
        <v>45</v>
      </c>
      <c r="B10" s="314">
        <f>'A5 Exploitation'!B11:F11</f>
        <v>0</v>
      </c>
      <c r="C10" s="314"/>
      <c r="D10" s="314"/>
      <c r="E10" s="314"/>
      <c r="F10" s="314"/>
      <c r="G10" s="216"/>
      <c r="H10" s="216"/>
      <c r="I10" s="216"/>
    </row>
    <row r="11" spans="1:9" s="36" customFormat="1" ht="24" x14ac:dyDescent="0.45">
      <c r="A11" s="38" t="s">
        <v>341</v>
      </c>
      <c r="B11" s="318">
        <f>D198</f>
        <v>0</v>
      </c>
      <c r="C11" s="318"/>
      <c r="D11" s="318"/>
      <c r="E11" s="318"/>
      <c r="F11" s="318"/>
      <c r="G11" s="216"/>
      <c r="H11" s="216"/>
      <c r="I11" s="216"/>
    </row>
    <row r="12" spans="1:9" s="36" customFormat="1" ht="22.5" x14ac:dyDescent="0.45">
      <c r="A12" s="35"/>
      <c r="D12" s="291"/>
      <c r="E12" s="291"/>
      <c r="F12" s="291"/>
      <c r="G12" s="291"/>
      <c r="H12" s="291"/>
      <c r="I12" s="40"/>
    </row>
    <row r="13" spans="1:9" s="36" customFormat="1" ht="11.25" customHeight="1" x14ac:dyDescent="0.3">
      <c r="A13" s="292" t="s">
        <v>32</v>
      </c>
      <c r="B13" s="293" t="s">
        <v>33</v>
      </c>
      <c r="C13" s="293"/>
      <c r="D13" s="293" t="s">
        <v>48</v>
      </c>
      <c r="E13" s="293" t="s">
        <v>213</v>
      </c>
      <c r="F13" s="293" t="s">
        <v>214</v>
      </c>
    </row>
    <row r="14" spans="1:9" s="36" customFormat="1" ht="12.75" customHeight="1" x14ac:dyDescent="0.3">
      <c r="A14" s="292"/>
      <c r="B14" s="70" t="s">
        <v>36</v>
      </c>
      <c r="C14" s="70" t="s">
        <v>35</v>
      </c>
      <c r="D14" s="293"/>
      <c r="E14" s="293"/>
      <c r="F14" s="293"/>
    </row>
    <row r="15" spans="1:9" x14ac:dyDescent="0.3">
      <c r="A15" s="41"/>
      <c r="B15" s="41"/>
      <c r="C15" s="41"/>
      <c r="D15" s="41"/>
    </row>
    <row r="16" spans="1:9" ht="19.5" x14ac:dyDescent="0.4">
      <c r="A16" s="319" t="s">
        <v>0</v>
      </c>
      <c r="B16" s="320"/>
      <c r="C16" s="320"/>
      <c r="D16" s="320"/>
      <c r="E16" s="320"/>
      <c r="F16" s="320"/>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1" t="s">
        <v>38</v>
      </c>
      <c r="B22" s="308"/>
      <c r="C22" s="309"/>
      <c r="D22" s="215">
        <f>SUM(B17:C21)</f>
        <v>0</v>
      </c>
    </row>
    <row r="23" spans="1:6" x14ac:dyDescent="0.3">
      <c r="A23" s="305" t="s">
        <v>342</v>
      </c>
      <c r="B23" s="306"/>
      <c r="C23" s="307"/>
      <c r="D23" s="65">
        <f>D22/(COUNT(B17:C21)*2)</f>
        <v>0</v>
      </c>
    </row>
    <row r="24" spans="1:6" s="50" customFormat="1" x14ac:dyDescent="0.3">
      <c r="A24" s="54"/>
      <c r="B24" s="55"/>
      <c r="C24" s="55"/>
      <c r="D24" s="56"/>
    </row>
    <row r="25" spans="1:6" ht="19.5" x14ac:dyDescent="0.4">
      <c r="A25" s="303" t="s">
        <v>4</v>
      </c>
      <c r="B25" s="304"/>
      <c r="C25" s="304"/>
      <c r="D25" s="304"/>
      <c r="E25" s="304"/>
      <c r="F25" s="304"/>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5" t="s">
        <v>38</v>
      </c>
      <c r="B32" s="306"/>
      <c r="C32" s="307"/>
      <c r="D32" s="214">
        <f>SUM(B26:C31)</f>
        <v>0</v>
      </c>
    </row>
    <row r="33" spans="1:6" x14ac:dyDescent="0.3">
      <c r="A33" s="305" t="s">
        <v>342</v>
      </c>
      <c r="B33" s="306"/>
      <c r="C33" s="307"/>
      <c r="D33" s="65">
        <f>D32/(COUNT(B26:C31)*2)</f>
        <v>0</v>
      </c>
    </row>
    <row r="34" spans="1:6" s="50" customFormat="1" x14ac:dyDescent="0.3">
      <c r="A34" s="54"/>
      <c r="B34" s="55"/>
      <c r="C34" s="55"/>
      <c r="D34" s="56"/>
    </row>
    <row r="35" spans="1:6" s="50" customFormat="1" ht="19.5" x14ac:dyDescent="0.4">
      <c r="A35" s="303" t="s">
        <v>246</v>
      </c>
      <c r="B35" s="304"/>
      <c r="C35" s="304"/>
      <c r="D35" s="304"/>
      <c r="E35" s="304"/>
      <c r="F35" s="304"/>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5" t="s">
        <v>38</v>
      </c>
      <c r="B41" s="306"/>
      <c r="C41" s="307"/>
      <c r="D41" s="214">
        <f>SUM(B36:C40)</f>
        <v>0</v>
      </c>
      <c r="E41" s="37"/>
      <c r="F41" s="37"/>
    </row>
    <row r="42" spans="1:6" s="50" customFormat="1" x14ac:dyDescent="0.3">
      <c r="A42" s="305" t="s">
        <v>342</v>
      </c>
      <c r="B42" s="306"/>
      <c r="C42" s="307"/>
      <c r="D42" s="65">
        <f>D41/(COUNT(B36:C40)*2)</f>
        <v>0</v>
      </c>
      <c r="E42" s="37"/>
      <c r="F42" s="37"/>
    </row>
    <row r="43" spans="1:6" s="50" customFormat="1" x14ac:dyDescent="0.3">
      <c r="A43" s="90"/>
      <c r="B43" s="91"/>
      <c r="C43" s="91"/>
      <c r="D43" s="92"/>
    </row>
    <row r="44" spans="1:6" ht="19.5" x14ac:dyDescent="0.4">
      <c r="A44" s="312" t="s">
        <v>21</v>
      </c>
      <c r="B44" s="313"/>
      <c r="C44" s="313"/>
      <c r="D44" s="313"/>
      <c r="E44" s="313"/>
      <c r="F44" s="313"/>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5" t="s">
        <v>38</v>
      </c>
      <c r="B51" s="306"/>
      <c r="C51" s="307"/>
      <c r="D51" s="214">
        <f>SUM(B45:C50)</f>
        <v>0</v>
      </c>
    </row>
    <row r="52" spans="1:6" x14ac:dyDescent="0.3">
      <c r="A52" s="305" t="s">
        <v>342</v>
      </c>
      <c r="B52" s="306"/>
      <c r="C52" s="307"/>
      <c r="D52" s="65">
        <f>D51/(COUNT(B45:C50)*2)</f>
        <v>0</v>
      </c>
    </row>
    <row r="53" spans="1:6" s="50" customFormat="1" x14ac:dyDescent="0.3">
      <c r="A53" s="54"/>
      <c r="B53" s="55"/>
      <c r="C53" s="55"/>
      <c r="D53" s="56"/>
    </row>
    <row r="54" spans="1:6" ht="19.5" x14ac:dyDescent="0.4">
      <c r="A54" s="303" t="s">
        <v>8</v>
      </c>
      <c r="B54" s="304"/>
      <c r="C54" s="304"/>
      <c r="D54" s="304"/>
      <c r="E54" s="304"/>
      <c r="F54" s="304"/>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5" t="s">
        <v>38</v>
      </c>
      <c r="B62" s="306"/>
      <c r="C62" s="307"/>
      <c r="D62" s="214">
        <f>SUM(B55:C61)</f>
        <v>0</v>
      </c>
    </row>
    <row r="63" spans="1:6" x14ac:dyDescent="0.3">
      <c r="A63" s="305" t="s">
        <v>342</v>
      </c>
      <c r="B63" s="306"/>
      <c r="C63" s="307"/>
      <c r="D63" s="65">
        <f>D62/(COUNT(B55:C61)*2)</f>
        <v>0</v>
      </c>
    </row>
    <row r="64" spans="1:6" s="50" customFormat="1" x14ac:dyDescent="0.3">
      <c r="A64" s="54"/>
      <c r="B64" s="55"/>
      <c r="C64" s="55"/>
      <c r="D64" s="56"/>
    </row>
    <row r="65" spans="1:6" ht="19.5" x14ac:dyDescent="0.4">
      <c r="A65" s="303" t="s">
        <v>143</v>
      </c>
      <c r="B65" s="304"/>
      <c r="C65" s="304"/>
      <c r="D65" s="304"/>
      <c r="E65" s="304"/>
      <c r="F65" s="304"/>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5" t="s">
        <v>38</v>
      </c>
      <c r="B83" s="306"/>
      <c r="C83" s="307"/>
      <c r="D83" s="214">
        <f>SUM(B66:C82)</f>
        <v>0</v>
      </c>
    </row>
    <row r="84" spans="1:6" x14ac:dyDescent="0.3">
      <c r="A84" s="305" t="s">
        <v>342</v>
      </c>
      <c r="B84" s="306"/>
      <c r="C84" s="307"/>
      <c r="D84" s="65">
        <f>D83/(COUNT(B66:C82)*2)</f>
        <v>0</v>
      </c>
    </row>
    <row r="85" spans="1:6" s="50" customFormat="1" x14ac:dyDescent="0.3">
      <c r="A85" s="54"/>
      <c r="B85" s="55"/>
      <c r="C85" s="55"/>
      <c r="D85" s="56"/>
    </row>
    <row r="86" spans="1:6" ht="19.5" x14ac:dyDescent="0.4">
      <c r="A86" s="303" t="s">
        <v>237</v>
      </c>
      <c r="B86" s="304"/>
      <c r="C86" s="304"/>
      <c r="D86" s="304"/>
      <c r="E86" s="304"/>
      <c r="F86" s="304"/>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5" t="s">
        <v>38</v>
      </c>
      <c r="B101" s="306"/>
      <c r="C101" s="307"/>
      <c r="D101" s="214">
        <f>SUM(B87:C100)</f>
        <v>0</v>
      </c>
    </row>
    <row r="102" spans="1:6" x14ac:dyDescent="0.3">
      <c r="A102" s="305" t="s">
        <v>342</v>
      </c>
      <c r="B102" s="306"/>
      <c r="C102" s="30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3" t="s">
        <v>238</v>
      </c>
      <c r="B105" s="304"/>
      <c r="C105" s="304"/>
      <c r="D105" s="304"/>
      <c r="E105" s="304"/>
      <c r="F105" s="304"/>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5" t="s">
        <v>38</v>
      </c>
      <c r="B117" s="306"/>
      <c r="C117" s="307"/>
      <c r="D117" s="214">
        <f>SUM(B106:C116)</f>
        <v>0</v>
      </c>
      <c r="E117" s="37"/>
      <c r="F117" s="37"/>
    </row>
    <row r="118" spans="1:6" s="50" customFormat="1" x14ac:dyDescent="0.3">
      <c r="A118" s="305" t="s">
        <v>342</v>
      </c>
      <c r="B118" s="306"/>
      <c r="C118" s="307"/>
      <c r="D118" s="65">
        <f>D117/(COUNT(B106:C116)*2)</f>
        <v>0</v>
      </c>
      <c r="E118" s="37"/>
      <c r="F118" s="37"/>
    </row>
    <row r="119" spans="1:6" s="50" customFormat="1" x14ac:dyDescent="0.3">
      <c r="A119" s="54"/>
      <c r="B119" s="55"/>
      <c r="C119" s="55"/>
      <c r="D119" s="56"/>
    </row>
    <row r="120" spans="1:6" ht="19.5" x14ac:dyDescent="0.4">
      <c r="A120" s="303" t="s">
        <v>208</v>
      </c>
      <c r="B120" s="304"/>
      <c r="C120" s="304"/>
      <c r="D120" s="304"/>
      <c r="E120" s="304"/>
      <c r="F120" s="304"/>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05" t="s">
        <v>38</v>
      </c>
      <c r="B132" s="306"/>
      <c r="C132" s="307"/>
      <c r="D132" s="214">
        <f>SUM(B121:C131)</f>
        <v>0</v>
      </c>
    </row>
    <row r="133" spans="1:6" x14ac:dyDescent="0.3">
      <c r="A133" s="305" t="s">
        <v>342</v>
      </c>
      <c r="B133" s="306"/>
      <c r="C133" s="307"/>
      <c r="D133" s="63">
        <f>D132/(COUNT(B121:C131)*2)</f>
        <v>0</v>
      </c>
    </row>
    <row r="134" spans="1:6" s="50" customFormat="1" x14ac:dyDescent="0.3">
      <c r="A134" s="54"/>
      <c r="B134" s="55"/>
      <c r="C134" s="55"/>
      <c r="D134" s="61"/>
    </row>
    <row r="135" spans="1:6" ht="19.5" x14ac:dyDescent="0.4">
      <c r="A135" s="303" t="s">
        <v>78</v>
      </c>
      <c r="B135" s="304"/>
      <c r="C135" s="304"/>
      <c r="D135" s="304"/>
      <c r="E135" s="304"/>
      <c r="F135" s="304"/>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5" t="s">
        <v>38</v>
      </c>
      <c r="B148" s="306"/>
      <c r="C148" s="307"/>
      <c r="D148" s="214">
        <f>SUM(B136:C147)</f>
        <v>0</v>
      </c>
    </row>
    <row r="149" spans="1:6" x14ac:dyDescent="0.3">
      <c r="A149" s="305" t="s">
        <v>342</v>
      </c>
      <c r="B149" s="306"/>
      <c r="C149" s="307"/>
      <c r="D149" s="65">
        <f>D148/(COUNT(B136:C147)*2)</f>
        <v>0</v>
      </c>
    </row>
    <row r="150" spans="1:6" s="50" customFormat="1" x14ac:dyDescent="0.3">
      <c r="A150" s="54"/>
      <c r="B150" s="55"/>
      <c r="C150" s="55"/>
      <c r="D150" s="56"/>
    </row>
    <row r="151" spans="1:6" ht="19.5" x14ac:dyDescent="0.4">
      <c r="A151" s="303" t="s">
        <v>243</v>
      </c>
      <c r="B151" s="304"/>
      <c r="C151" s="304"/>
      <c r="D151" s="304"/>
      <c r="E151" s="304"/>
      <c r="F151" s="304"/>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5" t="s">
        <v>38</v>
      </c>
      <c r="B160" s="308"/>
      <c r="C160" s="309"/>
      <c r="D160" s="215">
        <f>SUM(B152:C159)</f>
        <v>0</v>
      </c>
    </row>
    <row r="161" spans="1:6" x14ac:dyDescent="0.3">
      <c r="A161" s="305" t="s">
        <v>342</v>
      </c>
      <c r="B161" s="306"/>
      <c r="C161" s="307"/>
      <c r="D161" s="65">
        <f>D160/(COUNT(B152:C159)*2)</f>
        <v>0</v>
      </c>
    </row>
    <row r="162" spans="1:6" s="50" customFormat="1" x14ac:dyDescent="0.3">
      <c r="A162" s="54"/>
      <c r="B162" s="55"/>
      <c r="C162" s="57"/>
      <c r="D162" s="58"/>
    </row>
    <row r="163" spans="1:6" ht="19.5" x14ac:dyDescent="0.4">
      <c r="A163" s="303" t="s">
        <v>85</v>
      </c>
      <c r="B163" s="304"/>
      <c r="C163" s="304"/>
      <c r="D163" s="304"/>
      <c r="E163" s="304"/>
      <c r="F163" s="304"/>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5" t="s">
        <v>38</v>
      </c>
      <c r="B168" s="306"/>
      <c r="C168" s="307"/>
      <c r="D168" s="214">
        <f>SUM(B164:C167)</f>
        <v>0</v>
      </c>
    </row>
    <row r="169" spans="1:6" x14ac:dyDescent="0.3">
      <c r="A169" s="305" t="s">
        <v>342</v>
      </c>
      <c r="B169" s="306"/>
      <c r="C169" s="307"/>
      <c r="D169" s="65">
        <f>D168/(COUNT(B164:C167)*2)</f>
        <v>0</v>
      </c>
    </row>
    <row r="170" spans="1:6" s="50" customFormat="1" x14ac:dyDescent="0.3">
      <c r="A170" s="54"/>
      <c r="B170" s="55"/>
      <c r="C170" s="55"/>
      <c r="D170" s="56"/>
    </row>
    <row r="171" spans="1:6" ht="19.5" x14ac:dyDescent="0.4">
      <c r="A171" s="310" t="s">
        <v>17</v>
      </c>
      <c r="B171" s="311"/>
      <c r="C171" s="311"/>
      <c r="D171" s="311"/>
      <c r="E171" s="311"/>
      <c r="F171" s="311"/>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5" t="s">
        <v>38</v>
      </c>
      <c r="B176" s="306"/>
      <c r="C176" s="307"/>
      <c r="D176" s="214">
        <f>SUM(B172:C175)</f>
        <v>0</v>
      </c>
    </row>
    <row r="177" spans="1:6" x14ac:dyDescent="0.3">
      <c r="A177" s="305" t="s">
        <v>342</v>
      </c>
      <c r="B177" s="306"/>
      <c r="C177" s="307"/>
      <c r="D177" s="65">
        <f>D176/(COUNT(B172:C175)*2)</f>
        <v>0</v>
      </c>
    </row>
    <row r="178" spans="1:6" s="50" customFormat="1" x14ac:dyDescent="0.3">
      <c r="A178" s="54"/>
      <c r="B178" s="55"/>
      <c r="C178" s="55"/>
      <c r="D178" s="56"/>
    </row>
    <row r="179" spans="1:6" ht="19.5" x14ac:dyDescent="0.4">
      <c r="A179" s="303" t="s">
        <v>87</v>
      </c>
      <c r="B179" s="304"/>
      <c r="C179" s="304"/>
      <c r="D179" s="304"/>
      <c r="E179" s="304"/>
      <c r="F179" s="304"/>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5" t="s">
        <v>38</v>
      </c>
      <c r="B185" s="306"/>
      <c r="C185" s="307"/>
      <c r="D185" s="214">
        <f>SUM(B180:C184)</f>
        <v>0</v>
      </c>
    </row>
    <row r="186" spans="1:6" x14ac:dyDescent="0.3">
      <c r="A186" s="305" t="s">
        <v>342</v>
      </c>
      <c r="B186" s="306"/>
      <c r="C186" s="307"/>
      <c r="D186" s="65">
        <f>D185/(COUNT(B180:C184)*2)</f>
        <v>0</v>
      </c>
    </row>
    <row r="187" spans="1:6" s="50" customFormat="1" x14ac:dyDescent="0.3">
      <c r="A187" s="54"/>
      <c r="B187" s="55"/>
      <c r="C187" s="55"/>
      <c r="D187" s="56"/>
    </row>
    <row r="188" spans="1:6" ht="19.5" x14ac:dyDescent="0.4">
      <c r="A188" s="303" t="s">
        <v>242</v>
      </c>
      <c r="B188" s="304"/>
      <c r="C188" s="304"/>
      <c r="D188" s="304"/>
      <c r="E188" s="304"/>
      <c r="F188" s="304"/>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5" t="s">
        <v>38</v>
      </c>
      <c r="B193" s="306"/>
      <c r="C193" s="307"/>
      <c r="D193" s="97">
        <f>SUM(B189:C192)</f>
        <v>0</v>
      </c>
    </row>
    <row r="194" spans="1:4" x14ac:dyDescent="0.3">
      <c r="A194" s="305" t="s">
        <v>342</v>
      </c>
      <c r="B194" s="306"/>
      <c r="C194" s="307"/>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3gt/xXrAAI+x8jr4LqKebiehWG+wEg/w8Pdc23s00dJ131Pr/HAjVrChwSUfwxXFeZI8YL8j69F2ZbPblT7xQ==" saltValue="yaA4y2bItlSy0KGLjK/tDQ=="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8"/>
      <c r="E1" s="298"/>
      <c r="F1" s="298"/>
      <c r="G1" s="298"/>
      <c r="H1" s="298"/>
      <c r="I1" s="298"/>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9" t="s">
        <v>201</v>
      </c>
      <c r="B7" s="299"/>
      <c r="C7" s="299"/>
      <c r="D7" s="299"/>
      <c r="E7" s="299"/>
      <c r="F7" s="299"/>
      <c r="G7" s="213"/>
      <c r="H7" s="213"/>
      <c r="I7" s="213"/>
    </row>
    <row r="8" spans="1:9" ht="29.25" x14ac:dyDescent="0.45">
      <c r="A8" s="300" t="str">
        <f>'Page de garde'!D18</f>
        <v>Le Kram</v>
      </c>
      <c r="B8" s="300"/>
      <c r="C8" s="300"/>
      <c r="D8" s="300"/>
      <c r="E8" s="300"/>
      <c r="F8" s="300"/>
      <c r="G8" s="216"/>
      <c r="H8" s="216"/>
      <c r="I8" s="213"/>
    </row>
    <row r="9" spans="1:9" ht="24" x14ac:dyDescent="0.45">
      <c r="A9" s="38" t="s">
        <v>44</v>
      </c>
      <c r="B9" s="301"/>
      <c r="C9" s="301"/>
      <c r="D9" s="301"/>
      <c r="E9" s="301"/>
      <c r="F9" s="301"/>
      <c r="G9" s="216"/>
      <c r="H9" s="216"/>
      <c r="I9" s="213"/>
    </row>
    <row r="10" spans="1:9" ht="24" x14ac:dyDescent="0.45">
      <c r="A10" s="39" t="s">
        <v>46</v>
      </c>
      <c r="B10" s="302"/>
      <c r="C10" s="302"/>
      <c r="D10" s="302"/>
      <c r="E10" s="302"/>
      <c r="F10" s="302"/>
      <c r="G10" s="216"/>
      <c r="H10" s="216"/>
      <c r="I10" s="213"/>
    </row>
    <row r="11" spans="1:9" ht="24" x14ac:dyDescent="0.45">
      <c r="A11" s="38" t="s">
        <v>45</v>
      </c>
      <c r="B11" s="297"/>
      <c r="C11" s="297"/>
      <c r="D11" s="297"/>
      <c r="E11" s="297"/>
      <c r="F11" s="297"/>
      <c r="G11" s="216"/>
      <c r="H11" s="216"/>
      <c r="I11" s="213"/>
    </row>
    <row r="12" spans="1:9" ht="24" x14ac:dyDescent="0.45">
      <c r="A12" s="38" t="s">
        <v>276</v>
      </c>
      <c r="B12" s="290">
        <f>D505</f>
        <v>0</v>
      </c>
      <c r="C12" s="290"/>
      <c r="D12" s="290"/>
      <c r="E12" s="290"/>
      <c r="F12" s="290"/>
      <c r="G12" s="216"/>
      <c r="H12" s="216"/>
      <c r="I12" s="213"/>
    </row>
    <row r="13" spans="1:9" ht="22.5" x14ac:dyDescent="0.45">
      <c r="A13" s="35"/>
      <c r="B13" s="36"/>
      <c r="C13" s="36"/>
      <c r="D13" s="291"/>
      <c r="E13" s="291"/>
      <c r="F13" s="291"/>
      <c r="G13" s="291"/>
      <c r="H13" s="291"/>
      <c r="I13" s="3"/>
    </row>
    <row r="14" spans="1:9" ht="16.5" customHeight="1" x14ac:dyDescent="0.3">
      <c r="A14" s="292" t="s">
        <v>32</v>
      </c>
      <c r="B14" s="293" t="s">
        <v>33</v>
      </c>
      <c r="C14" s="293"/>
      <c r="D14" s="293" t="s">
        <v>48</v>
      </c>
      <c r="E14" s="294" t="s">
        <v>358</v>
      </c>
      <c r="F14" s="293" t="s">
        <v>214</v>
      </c>
      <c r="G14" s="36"/>
      <c r="H14" s="36"/>
    </row>
    <row r="15" spans="1:9" ht="16.5" customHeight="1" x14ac:dyDescent="0.3">
      <c r="A15" s="292"/>
      <c r="B15" s="77" t="s">
        <v>36</v>
      </c>
      <c r="C15" s="77" t="s">
        <v>35</v>
      </c>
      <c r="D15" s="293"/>
      <c r="E15" s="294"/>
      <c r="F15" s="293"/>
      <c r="G15" s="36"/>
      <c r="H15" s="36"/>
    </row>
    <row r="16" spans="1:9" ht="18" x14ac:dyDescent="0.35">
      <c r="A16" s="285" t="s">
        <v>0</v>
      </c>
      <c r="B16" s="285"/>
      <c r="C16" s="285"/>
      <c r="D16" s="285"/>
      <c r="E16" s="285"/>
      <c r="F16" s="285"/>
      <c r="G16" s="36"/>
      <c r="H16" s="36"/>
    </row>
    <row r="17" spans="1:8" ht="18" x14ac:dyDescent="0.3">
      <c r="A17" s="182">
        <f>B11</f>
        <v>0</v>
      </c>
      <c r="B17" s="36"/>
      <c r="C17" s="36"/>
      <c r="D17" s="36"/>
      <c r="E17" s="36"/>
      <c r="F17" s="36"/>
      <c r="G17" s="36"/>
      <c r="H17" s="36"/>
    </row>
    <row r="18" spans="1:8" ht="18" x14ac:dyDescent="0.25">
      <c r="A18" s="295" t="s">
        <v>1</v>
      </c>
      <c r="B18" s="296"/>
      <c r="C18" s="296"/>
      <c r="D18" s="296"/>
      <c r="E18" s="296"/>
      <c r="F18" s="296"/>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6" t="s">
        <v>18</v>
      </c>
      <c r="B26" s="287"/>
      <c r="C26" s="287"/>
      <c r="D26" s="287"/>
      <c r="E26" s="287"/>
      <c r="F26" s="287"/>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5" t="s">
        <v>137</v>
      </c>
      <c r="B43" s="285"/>
      <c r="C43" s="285"/>
      <c r="D43" s="285"/>
      <c r="E43" s="285"/>
      <c r="F43" s="285"/>
    </row>
    <row r="44" spans="1:7" x14ac:dyDescent="0.25">
      <c r="A44" s="183">
        <f>B11</f>
        <v>0</v>
      </c>
      <c r="B44" s="6"/>
      <c r="C44" s="7"/>
      <c r="D44" s="6"/>
    </row>
    <row r="45" spans="1:7" ht="16.5" x14ac:dyDescent="0.25">
      <c r="A45" s="288" t="s">
        <v>63</v>
      </c>
      <c r="B45" s="289"/>
      <c r="C45" s="289"/>
      <c r="D45" s="289"/>
      <c r="E45" s="289"/>
      <c r="F45" s="289"/>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6" t="s">
        <v>65</v>
      </c>
      <c r="B57" s="287"/>
      <c r="C57" s="287"/>
      <c r="D57" s="287"/>
      <c r="E57" s="287"/>
      <c r="F57" s="287"/>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6" t="s">
        <v>25</v>
      </c>
      <c r="B84" s="287"/>
      <c r="C84" s="287"/>
      <c r="D84" s="287"/>
      <c r="E84" s="287"/>
      <c r="F84" s="287"/>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5" t="s">
        <v>129</v>
      </c>
      <c r="B99" s="285"/>
      <c r="C99" s="285"/>
      <c r="D99" s="285"/>
      <c r="E99" s="285"/>
      <c r="F99" s="285"/>
    </row>
    <row r="100" spans="1:6" x14ac:dyDescent="0.25">
      <c r="A100" s="183">
        <f>B11</f>
        <v>0</v>
      </c>
      <c r="B100" s="6"/>
      <c r="C100" s="7"/>
      <c r="D100" s="6"/>
    </row>
    <row r="101" spans="1:6" ht="16.5" x14ac:dyDescent="0.25">
      <c r="A101" s="288" t="s">
        <v>63</v>
      </c>
      <c r="B101" s="289"/>
      <c r="C101" s="289"/>
      <c r="D101" s="289"/>
      <c r="E101" s="289"/>
      <c r="F101" s="289"/>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6" t="s">
        <v>133</v>
      </c>
      <c r="B113" s="287"/>
      <c r="C113" s="287"/>
      <c r="D113" s="287"/>
      <c r="E113" s="287"/>
      <c r="F113" s="287"/>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6" t="s">
        <v>73</v>
      </c>
      <c r="B137" s="287"/>
      <c r="C137" s="287"/>
      <c r="D137" s="287"/>
      <c r="E137" s="287"/>
      <c r="F137" s="287"/>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5" t="s">
        <v>130</v>
      </c>
      <c r="B152" s="285"/>
      <c r="C152" s="285"/>
      <c r="D152" s="285"/>
      <c r="E152" s="285"/>
      <c r="F152" s="285"/>
    </row>
    <row r="153" spans="1:6" x14ac:dyDescent="0.25">
      <c r="A153" s="183">
        <f>B11</f>
        <v>0</v>
      </c>
      <c r="B153" s="6"/>
      <c r="C153" s="7"/>
      <c r="D153" s="59"/>
    </row>
    <row r="154" spans="1:6" ht="16.5" x14ac:dyDescent="0.25">
      <c r="A154" s="288" t="s">
        <v>63</v>
      </c>
      <c r="B154" s="289"/>
      <c r="C154" s="289"/>
      <c r="D154" s="289"/>
      <c r="E154" s="289"/>
      <c r="F154" s="289"/>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6" t="s">
        <v>134</v>
      </c>
      <c r="B166" s="287"/>
      <c r="C166" s="287"/>
      <c r="D166" s="287"/>
      <c r="E166" s="287"/>
      <c r="F166" s="287"/>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5" t="s">
        <v>167</v>
      </c>
      <c r="B192" s="285"/>
      <c r="C192" s="285"/>
      <c r="D192" s="285"/>
      <c r="E192" s="285"/>
      <c r="F192" s="285"/>
    </row>
    <row r="193" spans="1:7" x14ac:dyDescent="0.25">
      <c r="A193" s="189">
        <f>B11</f>
        <v>0</v>
      </c>
      <c r="B193" s="6"/>
      <c r="C193" s="7"/>
      <c r="D193" s="6"/>
    </row>
    <row r="194" spans="1:7" ht="18" x14ac:dyDescent="0.25">
      <c r="A194" s="286" t="s">
        <v>158</v>
      </c>
      <c r="B194" s="287"/>
      <c r="C194" s="287"/>
      <c r="D194" s="287"/>
      <c r="E194" s="287"/>
      <c r="F194" s="287"/>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6" t="s">
        <v>76</v>
      </c>
      <c r="B209" s="287"/>
      <c r="C209" s="287"/>
      <c r="D209" s="287"/>
      <c r="E209" s="287"/>
      <c r="F209" s="287"/>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6" t="s">
        <v>191</v>
      </c>
      <c r="B232" s="287"/>
      <c r="C232" s="287"/>
      <c r="D232" s="287"/>
      <c r="E232" s="287"/>
      <c r="F232" s="287"/>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5" t="s">
        <v>78</v>
      </c>
      <c r="B248" s="285"/>
      <c r="C248" s="285"/>
      <c r="D248" s="285"/>
      <c r="E248" s="285"/>
      <c r="F248" s="285"/>
    </row>
    <row r="249" spans="1:6" s="3" customFormat="1" x14ac:dyDescent="0.25">
      <c r="A249" s="183">
        <f>B11</f>
        <v>0</v>
      </c>
      <c r="B249" s="6"/>
      <c r="C249" s="7"/>
      <c r="D249" s="6"/>
    </row>
    <row r="250" spans="1:6" s="3" customFormat="1" ht="18" x14ac:dyDescent="0.25">
      <c r="A250" s="286" t="s">
        <v>79</v>
      </c>
      <c r="B250" s="287"/>
      <c r="C250" s="287"/>
      <c r="D250" s="287"/>
      <c r="E250" s="287"/>
      <c r="F250" s="287"/>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6" t="s">
        <v>81</v>
      </c>
      <c r="B266" s="287"/>
      <c r="C266" s="287"/>
      <c r="D266" s="287"/>
      <c r="E266" s="287"/>
      <c r="F266" s="287"/>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5" t="s">
        <v>4</v>
      </c>
      <c r="B291" s="285"/>
      <c r="C291" s="285"/>
      <c r="D291" s="285"/>
      <c r="E291" s="285"/>
      <c r="F291" s="285"/>
    </row>
    <row r="292" spans="1:7" x14ac:dyDescent="0.25">
      <c r="A292" s="192">
        <f>B11</f>
        <v>0</v>
      </c>
      <c r="B292" s="6"/>
      <c r="C292" s="7"/>
      <c r="D292" s="59"/>
    </row>
    <row r="293" spans="1:7" ht="18" x14ac:dyDescent="0.25">
      <c r="A293" s="286" t="s">
        <v>19</v>
      </c>
      <c r="B293" s="287"/>
      <c r="C293" s="287"/>
      <c r="D293" s="287"/>
      <c r="E293" s="287"/>
      <c r="F293" s="287"/>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6" t="s">
        <v>122</v>
      </c>
      <c r="B305" s="287"/>
      <c r="C305" s="287"/>
      <c r="D305" s="287"/>
      <c r="E305" s="287"/>
      <c r="F305" s="287"/>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5" t="s">
        <v>21</v>
      </c>
      <c r="B324" s="285"/>
      <c r="C324" s="285"/>
      <c r="D324" s="285"/>
      <c r="E324" s="285"/>
      <c r="F324" s="285"/>
    </row>
    <row r="325" spans="1:9" x14ac:dyDescent="0.25">
      <c r="A325" s="193">
        <f>B11</f>
        <v>0</v>
      </c>
      <c r="B325" s="6"/>
      <c r="C325" s="7"/>
      <c r="D325" s="6"/>
    </row>
    <row r="326" spans="1:9" ht="18" x14ac:dyDescent="0.25">
      <c r="A326" s="286" t="s">
        <v>12</v>
      </c>
      <c r="B326" s="287"/>
      <c r="C326" s="287"/>
      <c r="D326" s="287"/>
      <c r="E326" s="287"/>
      <c r="F326" s="287"/>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6" t="s">
        <v>25</v>
      </c>
      <c r="B339" s="287"/>
      <c r="C339" s="287"/>
      <c r="D339" s="287"/>
      <c r="E339" s="287"/>
      <c r="F339" s="287"/>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5" t="s">
        <v>8</v>
      </c>
      <c r="B352" s="285"/>
      <c r="C352" s="285"/>
      <c r="D352" s="285"/>
      <c r="E352" s="285"/>
      <c r="F352" s="285"/>
    </row>
    <row r="353" spans="1:6" x14ac:dyDescent="0.25">
      <c r="A353" s="183">
        <f>B11</f>
        <v>0</v>
      </c>
      <c r="B353" s="6"/>
      <c r="C353" s="7"/>
      <c r="D353" s="59"/>
    </row>
    <row r="354" spans="1:6" ht="16.5" x14ac:dyDescent="0.25">
      <c r="A354" s="288" t="s">
        <v>113</v>
      </c>
      <c r="B354" s="289"/>
      <c r="C354" s="289"/>
      <c r="D354" s="289"/>
      <c r="E354" s="289"/>
      <c r="F354" s="289"/>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6" t="s">
        <v>25</v>
      </c>
      <c r="B366" s="287"/>
      <c r="C366" s="287"/>
      <c r="D366" s="287"/>
      <c r="E366" s="287"/>
      <c r="F366" s="287"/>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6" t="s">
        <v>124</v>
      </c>
      <c r="B382" s="287"/>
      <c r="C382" s="287"/>
      <c r="D382" s="287"/>
      <c r="E382" s="287"/>
      <c r="F382" s="287"/>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6" t="s">
        <v>29</v>
      </c>
      <c r="B391" s="287"/>
      <c r="C391" s="287"/>
      <c r="D391" s="287"/>
      <c r="E391" s="287"/>
      <c r="F391" s="287"/>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5" t="s">
        <v>125</v>
      </c>
      <c r="B405" s="285"/>
      <c r="C405" s="285"/>
      <c r="D405" s="285"/>
      <c r="E405" s="285"/>
      <c r="F405" s="285"/>
    </row>
    <row r="406" spans="1:6" x14ac:dyDescent="0.25">
      <c r="A406" s="192">
        <f>B11</f>
        <v>0</v>
      </c>
      <c r="B406" s="6"/>
      <c r="C406" s="7"/>
      <c r="D406" s="6"/>
    </row>
    <row r="407" spans="1:6" ht="16.5" x14ac:dyDescent="0.25">
      <c r="A407" s="288" t="s">
        <v>19</v>
      </c>
      <c r="B407" s="289"/>
      <c r="C407" s="289"/>
      <c r="D407" s="289"/>
      <c r="E407" s="289"/>
      <c r="F407" s="289"/>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8" t="s">
        <v>122</v>
      </c>
      <c r="B418" s="289"/>
      <c r="C418" s="289"/>
      <c r="D418" s="289"/>
      <c r="E418" s="289"/>
      <c r="F418" s="289"/>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5" t="s">
        <v>374</v>
      </c>
      <c r="B435" s="285"/>
      <c r="C435" s="285"/>
      <c r="D435" s="285"/>
      <c r="E435" s="285"/>
      <c r="F435" s="285"/>
    </row>
    <row r="436" spans="1:7" x14ac:dyDescent="0.25">
      <c r="A436" s="195">
        <f>+B11</f>
        <v>0</v>
      </c>
      <c r="B436" s="6"/>
      <c r="C436" s="7"/>
      <c r="D436" s="6"/>
    </row>
    <row r="437" spans="1:7" ht="18" x14ac:dyDescent="0.25">
      <c r="A437" s="286" t="s">
        <v>375</v>
      </c>
      <c r="B437" s="287"/>
      <c r="C437" s="287"/>
      <c r="D437" s="287"/>
      <c r="E437" s="287"/>
      <c r="F437" s="287"/>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6" t="s">
        <v>31</v>
      </c>
      <c r="B444" s="287"/>
      <c r="C444" s="287"/>
      <c r="D444" s="287"/>
      <c r="E444" s="287"/>
      <c r="F444" s="287"/>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5" t="s">
        <v>180</v>
      </c>
      <c r="B454" s="285"/>
      <c r="C454" s="285"/>
      <c r="D454" s="285"/>
      <c r="E454" s="285"/>
      <c r="F454" s="285"/>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5" t="s">
        <v>87</v>
      </c>
      <c r="B464" s="285"/>
      <c r="C464" s="285"/>
      <c r="D464" s="285"/>
      <c r="E464" s="285"/>
      <c r="F464" s="285"/>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5" t="s">
        <v>151</v>
      </c>
      <c r="B473" s="285"/>
      <c r="C473" s="285"/>
      <c r="D473" s="285"/>
      <c r="E473" s="285"/>
      <c r="F473" s="285"/>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5" t="s">
        <v>152</v>
      </c>
      <c r="B494" s="285"/>
      <c r="C494" s="285"/>
      <c r="D494" s="285"/>
      <c r="E494" s="285"/>
      <c r="F494" s="285"/>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sqvyY65mZNzfYrvq5/I8eHFyz2hdDOH7Qb+p883CYTN+K/sQ/RvPIerDKCg+yfFmdocLhNfBLuBpSda/veXgfw==" saltValue="plxiJKEOE44aRpCLy925Dw=="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5"/>
      <c r="E1" s="315"/>
      <c r="F1" s="315"/>
      <c r="G1" s="315"/>
      <c r="H1" s="315"/>
      <c r="I1" s="315"/>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9" t="s">
        <v>52</v>
      </c>
      <c r="B6" s="299"/>
      <c r="C6" s="299"/>
      <c r="D6" s="299"/>
      <c r="E6" s="299"/>
      <c r="F6" s="299"/>
      <c r="G6" s="216"/>
      <c r="H6" s="216"/>
      <c r="I6" s="216"/>
    </row>
    <row r="7" spans="1:9" s="36" customFormat="1" ht="21.75" customHeight="1" x14ac:dyDescent="0.45">
      <c r="A7" s="300" t="str">
        <f>'A1 Exploitation'!A8:F8</f>
        <v>Le Kram</v>
      </c>
      <c r="B7" s="300"/>
      <c r="C7" s="300"/>
      <c r="D7" s="300"/>
      <c r="E7" s="300"/>
      <c r="F7" s="300"/>
      <c r="G7" s="216"/>
      <c r="H7" s="216"/>
      <c r="I7" s="216"/>
    </row>
    <row r="8" spans="1:9" s="36" customFormat="1" ht="24" x14ac:dyDescent="0.45">
      <c r="A8" s="38" t="s">
        <v>44</v>
      </c>
      <c r="B8" s="316">
        <f>'A6 Exploitation'!B9:F9</f>
        <v>0</v>
      </c>
      <c r="C8" s="316"/>
      <c r="D8" s="316"/>
      <c r="E8" s="316"/>
      <c r="F8" s="316"/>
      <c r="G8" s="216"/>
      <c r="H8" s="216"/>
      <c r="I8" s="216"/>
    </row>
    <row r="9" spans="1:9" s="36" customFormat="1" ht="24" x14ac:dyDescent="0.45">
      <c r="A9" s="39" t="s">
        <v>46</v>
      </c>
      <c r="B9" s="317">
        <f>'A6 Exploitation'!B10:F10</f>
        <v>0</v>
      </c>
      <c r="C9" s="317"/>
      <c r="D9" s="317"/>
      <c r="E9" s="317"/>
      <c r="F9" s="317"/>
      <c r="G9" s="216"/>
      <c r="H9" s="216"/>
      <c r="I9" s="216"/>
    </row>
    <row r="10" spans="1:9" s="36" customFormat="1" ht="24" x14ac:dyDescent="0.45">
      <c r="A10" s="38" t="s">
        <v>45</v>
      </c>
      <c r="B10" s="314">
        <f>'A6 Exploitation'!B11:F11</f>
        <v>0</v>
      </c>
      <c r="C10" s="314"/>
      <c r="D10" s="314"/>
      <c r="E10" s="314"/>
      <c r="F10" s="314"/>
      <c r="G10" s="216"/>
      <c r="H10" s="216"/>
      <c r="I10" s="216"/>
    </row>
    <row r="11" spans="1:9" s="36" customFormat="1" ht="24" x14ac:dyDescent="0.45">
      <c r="A11" s="38" t="s">
        <v>341</v>
      </c>
      <c r="B11" s="318">
        <f>D198</f>
        <v>0</v>
      </c>
      <c r="C11" s="318"/>
      <c r="D11" s="318"/>
      <c r="E11" s="318"/>
      <c r="F11" s="318"/>
      <c r="G11" s="216"/>
      <c r="H11" s="216"/>
      <c r="I11" s="216"/>
    </row>
    <row r="12" spans="1:9" s="36" customFormat="1" ht="22.5" x14ac:dyDescent="0.45">
      <c r="A12" s="35"/>
      <c r="D12" s="291"/>
      <c r="E12" s="291"/>
      <c r="F12" s="291"/>
      <c r="G12" s="291"/>
      <c r="H12" s="291"/>
      <c r="I12" s="40"/>
    </row>
    <row r="13" spans="1:9" s="36" customFormat="1" ht="11.25" customHeight="1" x14ac:dyDescent="0.3">
      <c r="A13" s="292" t="s">
        <v>32</v>
      </c>
      <c r="B13" s="293" t="s">
        <v>33</v>
      </c>
      <c r="C13" s="293"/>
      <c r="D13" s="293" t="s">
        <v>48</v>
      </c>
      <c r="E13" s="293" t="s">
        <v>213</v>
      </c>
      <c r="F13" s="293" t="s">
        <v>214</v>
      </c>
    </row>
    <row r="14" spans="1:9" s="36" customFormat="1" ht="12.75" customHeight="1" x14ac:dyDescent="0.3">
      <c r="A14" s="292"/>
      <c r="B14" s="70" t="s">
        <v>36</v>
      </c>
      <c r="C14" s="70" t="s">
        <v>35</v>
      </c>
      <c r="D14" s="293"/>
      <c r="E14" s="293"/>
      <c r="F14" s="293"/>
    </row>
    <row r="15" spans="1:9" x14ac:dyDescent="0.3">
      <c r="A15" s="41"/>
      <c r="B15" s="41"/>
      <c r="C15" s="41"/>
      <c r="D15" s="41"/>
    </row>
    <row r="16" spans="1:9" ht="19.5" x14ac:dyDescent="0.4">
      <c r="A16" s="319" t="s">
        <v>0</v>
      </c>
      <c r="B16" s="320"/>
      <c r="C16" s="320"/>
      <c r="D16" s="320"/>
      <c r="E16" s="320"/>
      <c r="F16" s="320"/>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1" t="s">
        <v>38</v>
      </c>
      <c r="B22" s="308"/>
      <c r="C22" s="309"/>
      <c r="D22" s="215">
        <f>SUM(B17:C21)</f>
        <v>0</v>
      </c>
    </row>
    <row r="23" spans="1:6" x14ac:dyDescent="0.3">
      <c r="A23" s="305" t="s">
        <v>342</v>
      </c>
      <c r="B23" s="306"/>
      <c r="C23" s="307"/>
      <c r="D23" s="65">
        <f>D22/(COUNT(B17:C21)*2)</f>
        <v>0</v>
      </c>
    </row>
    <row r="24" spans="1:6" s="50" customFormat="1" x14ac:dyDescent="0.3">
      <c r="A24" s="54"/>
      <c r="B24" s="55"/>
      <c r="C24" s="55"/>
      <c r="D24" s="56"/>
    </row>
    <row r="25" spans="1:6" ht="19.5" x14ac:dyDescent="0.4">
      <c r="A25" s="303" t="s">
        <v>4</v>
      </c>
      <c r="B25" s="304"/>
      <c r="C25" s="304"/>
      <c r="D25" s="304"/>
      <c r="E25" s="304"/>
      <c r="F25" s="304"/>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5" t="s">
        <v>38</v>
      </c>
      <c r="B32" s="306"/>
      <c r="C32" s="307"/>
      <c r="D32" s="214">
        <f>SUM(B26:C31)</f>
        <v>0</v>
      </c>
    </row>
    <row r="33" spans="1:6" x14ac:dyDescent="0.3">
      <c r="A33" s="305" t="s">
        <v>342</v>
      </c>
      <c r="B33" s="306"/>
      <c r="C33" s="307"/>
      <c r="D33" s="65">
        <f>D32/(COUNT(B26:C31)*2)</f>
        <v>0</v>
      </c>
    </row>
    <row r="34" spans="1:6" s="50" customFormat="1" x14ac:dyDescent="0.3">
      <c r="A34" s="54"/>
      <c r="B34" s="55"/>
      <c r="C34" s="55"/>
      <c r="D34" s="56"/>
    </row>
    <row r="35" spans="1:6" s="50" customFormat="1" ht="19.5" x14ac:dyDescent="0.4">
      <c r="A35" s="303" t="s">
        <v>246</v>
      </c>
      <c r="B35" s="304"/>
      <c r="C35" s="304"/>
      <c r="D35" s="304"/>
      <c r="E35" s="304"/>
      <c r="F35" s="304"/>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5" t="s">
        <v>38</v>
      </c>
      <c r="B41" s="306"/>
      <c r="C41" s="307"/>
      <c r="D41" s="214">
        <f>SUM(B36:C40)</f>
        <v>0</v>
      </c>
      <c r="E41" s="37"/>
      <c r="F41" s="37"/>
    </row>
    <row r="42" spans="1:6" s="50" customFormat="1" x14ac:dyDescent="0.3">
      <c r="A42" s="305" t="s">
        <v>342</v>
      </c>
      <c r="B42" s="306"/>
      <c r="C42" s="307"/>
      <c r="D42" s="65">
        <f>D41/(COUNT(B36:C40)*2)</f>
        <v>0</v>
      </c>
      <c r="E42" s="37"/>
      <c r="F42" s="37"/>
    </row>
    <row r="43" spans="1:6" s="50" customFormat="1" x14ac:dyDescent="0.3">
      <c r="A43" s="90"/>
      <c r="B43" s="91"/>
      <c r="C43" s="91"/>
      <c r="D43" s="92"/>
    </row>
    <row r="44" spans="1:6" ht="19.5" x14ac:dyDescent="0.4">
      <c r="A44" s="312" t="s">
        <v>21</v>
      </c>
      <c r="B44" s="313"/>
      <c r="C44" s="313"/>
      <c r="D44" s="313"/>
      <c r="E44" s="313"/>
      <c r="F44" s="313"/>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5" t="s">
        <v>38</v>
      </c>
      <c r="B51" s="306"/>
      <c r="C51" s="307"/>
      <c r="D51" s="214">
        <f>SUM(B45:C50)</f>
        <v>0</v>
      </c>
    </row>
    <row r="52" spans="1:6" x14ac:dyDescent="0.3">
      <c r="A52" s="305" t="s">
        <v>342</v>
      </c>
      <c r="B52" s="306"/>
      <c r="C52" s="307"/>
      <c r="D52" s="65">
        <f>D51/(COUNT(B45:C50)*2)</f>
        <v>0</v>
      </c>
    </row>
    <row r="53" spans="1:6" s="50" customFormat="1" x14ac:dyDescent="0.3">
      <c r="A53" s="54"/>
      <c r="B53" s="55"/>
      <c r="C53" s="55"/>
      <c r="D53" s="56"/>
    </row>
    <row r="54" spans="1:6" ht="19.5" x14ac:dyDescent="0.4">
      <c r="A54" s="303" t="s">
        <v>8</v>
      </c>
      <c r="B54" s="304"/>
      <c r="C54" s="304"/>
      <c r="D54" s="304"/>
      <c r="E54" s="304"/>
      <c r="F54" s="304"/>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5" t="s">
        <v>38</v>
      </c>
      <c r="B62" s="306"/>
      <c r="C62" s="307"/>
      <c r="D62" s="214">
        <f>SUM(B55:C61)</f>
        <v>0</v>
      </c>
    </row>
    <row r="63" spans="1:6" x14ac:dyDescent="0.3">
      <c r="A63" s="305" t="s">
        <v>342</v>
      </c>
      <c r="B63" s="306"/>
      <c r="C63" s="307"/>
      <c r="D63" s="65">
        <f>D62/(COUNT(B55:C61)*2)</f>
        <v>0</v>
      </c>
    </row>
    <row r="64" spans="1:6" s="50" customFormat="1" x14ac:dyDescent="0.3">
      <c r="A64" s="54"/>
      <c r="B64" s="55"/>
      <c r="C64" s="55"/>
      <c r="D64" s="56"/>
    </row>
    <row r="65" spans="1:6" ht="19.5" x14ac:dyDescent="0.4">
      <c r="A65" s="303" t="s">
        <v>143</v>
      </c>
      <c r="B65" s="304"/>
      <c r="C65" s="304"/>
      <c r="D65" s="304"/>
      <c r="E65" s="304"/>
      <c r="F65" s="304"/>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5" t="s">
        <v>38</v>
      </c>
      <c r="B83" s="306"/>
      <c r="C83" s="307"/>
      <c r="D83" s="214">
        <f>SUM(B66:C82)</f>
        <v>0</v>
      </c>
    </row>
    <row r="84" spans="1:6" x14ac:dyDescent="0.3">
      <c r="A84" s="305" t="s">
        <v>342</v>
      </c>
      <c r="B84" s="306"/>
      <c r="C84" s="307"/>
      <c r="D84" s="65">
        <f>D83/(COUNT(B66:C82)*2)</f>
        <v>0</v>
      </c>
    </row>
    <row r="85" spans="1:6" s="50" customFormat="1" x14ac:dyDescent="0.3">
      <c r="A85" s="54"/>
      <c r="B85" s="55"/>
      <c r="C85" s="55"/>
      <c r="D85" s="56"/>
    </row>
    <row r="86" spans="1:6" ht="19.5" x14ac:dyDescent="0.4">
      <c r="A86" s="303" t="s">
        <v>237</v>
      </c>
      <c r="B86" s="304"/>
      <c r="C86" s="304"/>
      <c r="D86" s="304"/>
      <c r="E86" s="304"/>
      <c r="F86" s="304"/>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5" t="s">
        <v>38</v>
      </c>
      <c r="B101" s="306"/>
      <c r="C101" s="307"/>
      <c r="D101" s="214">
        <f>SUM(B87:C100)</f>
        <v>0</v>
      </c>
    </row>
    <row r="102" spans="1:6" x14ac:dyDescent="0.3">
      <c r="A102" s="305" t="s">
        <v>342</v>
      </c>
      <c r="B102" s="306"/>
      <c r="C102" s="30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3" t="s">
        <v>238</v>
      </c>
      <c r="B105" s="304"/>
      <c r="C105" s="304"/>
      <c r="D105" s="304"/>
      <c r="E105" s="304"/>
      <c r="F105" s="304"/>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5" t="s">
        <v>38</v>
      </c>
      <c r="B117" s="306"/>
      <c r="C117" s="307"/>
      <c r="D117" s="214">
        <f>SUM(B106:C116)</f>
        <v>0</v>
      </c>
      <c r="E117" s="37"/>
      <c r="F117" s="37"/>
    </row>
    <row r="118" spans="1:6" s="50" customFormat="1" x14ac:dyDescent="0.3">
      <c r="A118" s="305" t="s">
        <v>342</v>
      </c>
      <c r="B118" s="306"/>
      <c r="C118" s="307"/>
      <c r="D118" s="65">
        <f>D117/(COUNT(B106:C116)*2)</f>
        <v>0</v>
      </c>
      <c r="E118" s="37"/>
      <c r="F118" s="37"/>
    </row>
    <row r="119" spans="1:6" s="50" customFormat="1" x14ac:dyDescent="0.3">
      <c r="A119" s="54"/>
      <c r="B119" s="55"/>
      <c r="C119" s="55"/>
      <c r="D119" s="56"/>
    </row>
    <row r="120" spans="1:6" ht="19.5" x14ac:dyDescent="0.4">
      <c r="A120" s="303" t="s">
        <v>208</v>
      </c>
      <c r="B120" s="304"/>
      <c r="C120" s="304"/>
      <c r="D120" s="304"/>
      <c r="E120" s="304"/>
      <c r="F120" s="304"/>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5" t="s">
        <v>38</v>
      </c>
      <c r="B132" s="306"/>
      <c r="C132" s="307"/>
      <c r="D132" s="214">
        <f>SUM(B121:C131)</f>
        <v>0</v>
      </c>
    </row>
    <row r="133" spans="1:6" x14ac:dyDescent="0.3">
      <c r="A133" s="305" t="s">
        <v>342</v>
      </c>
      <c r="B133" s="306"/>
      <c r="C133" s="307"/>
      <c r="D133" s="63">
        <f>D132/(COUNT(B121:C131)*2)</f>
        <v>0</v>
      </c>
    </row>
    <row r="134" spans="1:6" s="50" customFormat="1" x14ac:dyDescent="0.3">
      <c r="A134" s="54"/>
      <c r="B134" s="55"/>
      <c r="C134" s="55"/>
      <c r="D134" s="61"/>
    </row>
    <row r="135" spans="1:6" ht="19.5" x14ac:dyDescent="0.4">
      <c r="A135" s="303" t="s">
        <v>78</v>
      </c>
      <c r="B135" s="304"/>
      <c r="C135" s="304"/>
      <c r="D135" s="304"/>
      <c r="E135" s="304"/>
      <c r="F135" s="304"/>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5" t="s">
        <v>38</v>
      </c>
      <c r="B148" s="306"/>
      <c r="C148" s="307"/>
      <c r="D148" s="214">
        <f>SUM(B136:C147)</f>
        <v>0</v>
      </c>
    </row>
    <row r="149" spans="1:6" x14ac:dyDescent="0.3">
      <c r="A149" s="305" t="s">
        <v>342</v>
      </c>
      <c r="B149" s="306"/>
      <c r="C149" s="307"/>
      <c r="D149" s="65">
        <f>D148/(COUNT(B136:C147)*2)</f>
        <v>0</v>
      </c>
    </row>
    <row r="150" spans="1:6" s="50" customFormat="1" x14ac:dyDescent="0.3">
      <c r="A150" s="54"/>
      <c r="B150" s="55"/>
      <c r="C150" s="55"/>
      <c r="D150" s="56"/>
    </row>
    <row r="151" spans="1:6" ht="19.5" x14ac:dyDescent="0.4">
      <c r="A151" s="303" t="s">
        <v>243</v>
      </c>
      <c r="B151" s="304"/>
      <c r="C151" s="304"/>
      <c r="D151" s="304"/>
      <c r="E151" s="304"/>
      <c r="F151" s="304"/>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5" t="s">
        <v>38</v>
      </c>
      <c r="B160" s="308"/>
      <c r="C160" s="309"/>
      <c r="D160" s="215">
        <f>SUM(B152:C159)</f>
        <v>0</v>
      </c>
    </row>
    <row r="161" spans="1:6" x14ac:dyDescent="0.3">
      <c r="A161" s="305" t="s">
        <v>342</v>
      </c>
      <c r="B161" s="306"/>
      <c r="C161" s="307"/>
      <c r="D161" s="65">
        <f>D160/(COUNT(B152:C159)*2)</f>
        <v>0</v>
      </c>
    </row>
    <row r="162" spans="1:6" s="50" customFormat="1" x14ac:dyDescent="0.3">
      <c r="A162" s="54"/>
      <c r="B162" s="55"/>
      <c r="C162" s="57"/>
      <c r="D162" s="58"/>
    </row>
    <row r="163" spans="1:6" ht="19.5" x14ac:dyDescent="0.4">
      <c r="A163" s="303" t="s">
        <v>85</v>
      </c>
      <c r="B163" s="304"/>
      <c r="C163" s="304"/>
      <c r="D163" s="304"/>
      <c r="E163" s="304"/>
      <c r="F163" s="304"/>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5" t="s">
        <v>38</v>
      </c>
      <c r="B168" s="306"/>
      <c r="C168" s="307"/>
      <c r="D168" s="214">
        <f>SUM(B164:C167)</f>
        <v>0</v>
      </c>
    </row>
    <row r="169" spans="1:6" x14ac:dyDescent="0.3">
      <c r="A169" s="305" t="s">
        <v>342</v>
      </c>
      <c r="B169" s="306"/>
      <c r="C169" s="307"/>
      <c r="D169" s="65">
        <f>D168/(COUNT(B164:C167)*2)</f>
        <v>0</v>
      </c>
    </row>
    <row r="170" spans="1:6" s="50" customFormat="1" x14ac:dyDescent="0.3">
      <c r="A170" s="54"/>
      <c r="B170" s="55"/>
      <c r="C170" s="55"/>
      <c r="D170" s="56"/>
    </row>
    <row r="171" spans="1:6" ht="19.5" x14ac:dyDescent="0.4">
      <c r="A171" s="310" t="s">
        <v>17</v>
      </c>
      <c r="B171" s="311"/>
      <c r="C171" s="311"/>
      <c r="D171" s="311"/>
      <c r="E171" s="311"/>
      <c r="F171" s="311"/>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5" t="s">
        <v>38</v>
      </c>
      <c r="B176" s="306"/>
      <c r="C176" s="307"/>
      <c r="D176" s="214">
        <f>SUM(B172:C175)</f>
        <v>0</v>
      </c>
    </row>
    <row r="177" spans="1:6" x14ac:dyDescent="0.3">
      <c r="A177" s="305" t="s">
        <v>342</v>
      </c>
      <c r="B177" s="306"/>
      <c r="C177" s="307"/>
      <c r="D177" s="65">
        <f>D176/(COUNT(B172:C175)*2)</f>
        <v>0</v>
      </c>
    </row>
    <row r="178" spans="1:6" s="50" customFormat="1" x14ac:dyDescent="0.3">
      <c r="A178" s="54"/>
      <c r="B178" s="55"/>
      <c r="C178" s="55"/>
      <c r="D178" s="56"/>
    </row>
    <row r="179" spans="1:6" ht="19.5" x14ac:dyDescent="0.4">
      <c r="A179" s="303" t="s">
        <v>87</v>
      </c>
      <c r="B179" s="304"/>
      <c r="C179" s="304"/>
      <c r="D179" s="304"/>
      <c r="E179" s="304"/>
      <c r="F179" s="304"/>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5" t="s">
        <v>38</v>
      </c>
      <c r="B185" s="306"/>
      <c r="C185" s="307"/>
      <c r="D185" s="214">
        <f>SUM(B180:C184)</f>
        <v>0</v>
      </c>
    </row>
    <row r="186" spans="1:6" x14ac:dyDescent="0.3">
      <c r="A186" s="305" t="s">
        <v>342</v>
      </c>
      <c r="B186" s="306"/>
      <c r="C186" s="307"/>
      <c r="D186" s="65">
        <f>D185/(COUNT(B180:C184)*2)</f>
        <v>0</v>
      </c>
    </row>
    <row r="187" spans="1:6" s="50" customFormat="1" x14ac:dyDescent="0.3">
      <c r="A187" s="54"/>
      <c r="B187" s="55"/>
      <c r="C187" s="55"/>
      <c r="D187" s="56"/>
    </row>
    <row r="188" spans="1:6" ht="19.5" x14ac:dyDescent="0.4">
      <c r="A188" s="303" t="s">
        <v>242</v>
      </c>
      <c r="B188" s="304"/>
      <c r="C188" s="304"/>
      <c r="D188" s="304"/>
      <c r="E188" s="304"/>
      <c r="F188" s="304"/>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5" t="s">
        <v>38</v>
      </c>
      <c r="B193" s="306"/>
      <c r="C193" s="307"/>
      <c r="D193" s="97">
        <f>SUM(B189:C192)</f>
        <v>0</v>
      </c>
    </row>
    <row r="194" spans="1:4" x14ac:dyDescent="0.3">
      <c r="A194" s="305" t="s">
        <v>342</v>
      </c>
      <c r="B194" s="306"/>
      <c r="C194" s="307"/>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a/3hwN4o8OcIKhYtBp3QRlit0U6bx6WsrlvyhPoXqMjtnrXH64v/Qs+4FwcdNhGDwCKPub7s5Feoxe8s38QamQ==" saltValue="9kNGr+eBAjmZxmg/1Rlr3A=="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178" zoomScale="90" zoomScaleNormal="71" zoomScaleSheetLayoutView="90" workbookViewId="0">
      <selection activeCell="B195" sqref="B195"/>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98"/>
      <c r="E1" s="298"/>
      <c r="F1" s="298"/>
      <c r="G1" s="298"/>
      <c r="H1" s="298"/>
      <c r="I1" s="298"/>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99" t="s">
        <v>201</v>
      </c>
      <c r="B7" s="299"/>
      <c r="C7" s="299"/>
      <c r="D7" s="299"/>
      <c r="E7" s="299"/>
      <c r="F7" s="299"/>
      <c r="G7" s="124"/>
      <c r="H7" s="124"/>
      <c r="I7" s="124"/>
    </row>
    <row r="8" spans="1:9" ht="29.25" x14ac:dyDescent="0.45">
      <c r="A8" s="300" t="str">
        <f>'Page de garde'!D18</f>
        <v>Le Kram</v>
      </c>
      <c r="B8" s="300"/>
      <c r="C8" s="300"/>
      <c r="D8" s="300"/>
      <c r="E8" s="300"/>
      <c r="F8" s="300"/>
      <c r="G8" s="126"/>
      <c r="H8" s="126"/>
      <c r="I8" s="124"/>
    </row>
    <row r="9" spans="1:9" ht="24" x14ac:dyDescent="0.45">
      <c r="A9" s="38" t="s">
        <v>44</v>
      </c>
      <c r="B9" s="301" t="s">
        <v>421</v>
      </c>
      <c r="C9" s="301"/>
      <c r="D9" s="301"/>
      <c r="E9" s="301"/>
      <c r="F9" s="301"/>
      <c r="G9" s="126"/>
      <c r="H9" s="126"/>
      <c r="I9" s="124"/>
    </row>
    <row r="10" spans="1:9" ht="24" x14ac:dyDescent="0.45">
      <c r="A10" s="39" t="s">
        <v>46</v>
      </c>
      <c r="B10" s="302" t="s">
        <v>420</v>
      </c>
      <c r="C10" s="302"/>
      <c r="D10" s="302"/>
      <c r="E10" s="302"/>
      <c r="F10" s="302"/>
      <c r="G10" s="126"/>
      <c r="H10" s="126"/>
      <c r="I10" s="124"/>
    </row>
    <row r="11" spans="1:9" ht="24" x14ac:dyDescent="0.45">
      <c r="A11" s="38" t="s">
        <v>45</v>
      </c>
      <c r="B11" s="297">
        <v>42823</v>
      </c>
      <c r="C11" s="297"/>
      <c r="D11" s="297"/>
      <c r="E11" s="297"/>
      <c r="F11" s="297"/>
      <c r="G11" s="126"/>
      <c r="H11" s="126"/>
      <c r="I11" s="124"/>
    </row>
    <row r="12" spans="1:9" ht="24" x14ac:dyDescent="0.45">
      <c r="A12" s="38" t="s">
        <v>276</v>
      </c>
      <c r="B12" s="290">
        <f>D505</f>
        <v>0.91504854368932043</v>
      </c>
      <c r="C12" s="290"/>
      <c r="D12" s="290"/>
      <c r="E12" s="290"/>
      <c r="F12" s="290"/>
      <c r="G12" s="126"/>
      <c r="H12" s="126"/>
      <c r="I12" s="124"/>
    </row>
    <row r="13" spans="1:9" ht="22.5" x14ac:dyDescent="0.45">
      <c r="A13" s="35"/>
      <c r="B13" s="36"/>
      <c r="C13" s="36"/>
      <c r="D13" s="291"/>
      <c r="E13" s="291"/>
      <c r="F13" s="291"/>
      <c r="G13" s="291"/>
      <c r="H13" s="291"/>
      <c r="I13" s="3"/>
    </row>
    <row r="14" spans="1:9" ht="16.5" customHeight="1" x14ac:dyDescent="0.3">
      <c r="A14" s="292" t="s">
        <v>32</v>
      </c>
      <c r="B14" s="293" t="s">
        <v>33</v>
      </c>
      <c r="C14" s="293"/>
      <c r="D14" s="293" t="s">
        <v>48</v>
      </c>
      <c r="E14" s="294" t="s">
        <v>358</v>
      </c>
      <c r="F14" s="293" t="s">
        <v>214</v>
      </c>
      <c r="G14" s="36"/>
      <c r="H14" s="36"/>
    </row>
    <row r="15" spans="1:9" ht="16.5" customHeight="1" x14ac:dyDescent="0.3">
      <c r="A15" s="292"/>
      <c r="B15" s="77" t="s">
        <v>36</v>
      </c>
      <c r="C15" s="77" t="s">
        <v>35</v>
      </c>
      <c r="D15" s="293"/>
      <c r="E15" s="294"/>
      <c r="F15" s="293"/>
      <c r="G15" s="36"/>
      <c r="H15" s="36"/>
    </row>
    <row r="16" spans="1:9" ht="18" x14ac:dyDescent="0.35">
      <c r="A16" s="285" t="s">
        <v>0</v>
      </c>
      <c r="B16" s="285"/>
      <c r="C16" s="285"/>
      <c r="D16" s="285"/>
      <c r="E16" s="285"/>
      <c r="F16" s="285"/>
      <c r="G16" s="36"/>
      <c r="H16" s="36"/>
    </row>
    <row r="17" spans="1:8" ht="18" x14ac:dyDescent="0.3">
      <c r="A17" s="182">
        <f>B11</f>
        <v>42823</v>
      </c>
      <c r="B17" s="36"/>
      <c r="C17" s="36"/>
      <c r="D17" s="36"/>
      <c r="E17" s="36"/>
      <c r="F17" s="36"/>
      <c r="G17" s="36"/>
      <c r="H17" s="36"/>
    </row>
    <row r="18" spans="1:8" ht="18" x14ac:dyDescent="0.25">
      <c r="A18" s="295" t="s">
        <v>1</v>
      </c>
      <c r="B18" s="296"/>
      <c r="C18" s="296"/>
      <c r="D18" s="296"/>
      <c r="E18" s="296"/>
      <c r="F18" s="296"/>
    </row>
    <row r="19" spans="1:8" x14ac:dyDescent="0.25">
      <c r="A19" s="17" t="s">
        <v>10</v>
      </c>
      <c r="B19" s="136">
        <v>1</v>
      </c>
      <c r="C19" s="136"/>
      <c r="D19" s="135" t="s">
        <v>422</v>
      </c>
      <c r="E19" s="66"/>
      <c r="F19" s="66"/>
    </row>
    <row r="20" spans="1:8" x14ac:dyDescent="0.25">
      <c r="A20" s="17" t="s">
        <v>211</v>
      </c>
      <c r="B20" s="170" t="s">
        <v>34</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5</v>
      </c>
    </row>
    <row r="24" spans="1:8" x14ac:dyDescent="0.25">
      <c r="A24" s="19" t="s">
        <v>37</v>
      </c>
      <c r="B24" s="20"/>
      <c r="C24" s="21"/>
      <c r="D24" s="63">
        <f>D23/(COUNT(B19:C22)*2)</f>
        <v>0.83333333333333337</v>
      </c>
    </row>
    <row r="25" spans="1:8" x14ac:dyDescent="0.25">
      <c r="A25" s="5"/>
      <c r="B25" s="6"/>
      <c r="C25" s="7"/>
      <c r="D25" s="6"/>
    </row>
    <row r="26" spans="1:8" ht="18" x14ac:dyDescent="0.25">
      <c r="A26" s="286" t="s">
        <v>18</v>
      </c>
      <c r="B26" s="287"/>
      <c r="C26" s="287"/>
      <c r="D26" s="287"/>
      <c r="E26" s="287"/>
      <c r="F26" s="287"/>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2</v>
      </c>
      <c r="C30" s="130"/>
      <c r="D30" s="132"/>
      <c r="E30" s="66"/>
      <c r="F30" s="66"/>
    </row>
    <row r="31" spans="1:8" ht="30" x14ac:dyDescent="0.25">
      <c r="A31" s="18" t="s">
        <v>53</v>
      </c>
      <c r="B31" s="170">
        <v>2</v>
      </c>
      <c r="C31" s="130"/>
      <c r="D31" s="128"/>
      <c r="E31" s="66"/>
      <c r="F31" s="66"/>
    </row>
    <row r="32" spans="1:8" ht="75" x14ac:dyDescent="0.25">
      <c r="A32" s="17" t="s">
        <v>166</v>
      </c>
      <c r="B32" s="170">
        <v>2</v>
      </c>
      <c r="C32" s="130"/>
      <c r="D32" s="133"/>
      <c r="E32" s="66"/>
      <c r="F32" s="66"/>
      <c r="G32" s="172"/>
    </row>
    <row r="33" spans="1:7" ht="36"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ht="75" x14ac:dyDescent="0.25">
      <c r="A35" s="18" t="s">
        <v>203</v>
      </c>
      <c r="B35" s="170">
        <v>1</v>
      </c>
      <c r="C35" s="130"/>
      <c r="D35" s="129" t="s">
        <v>464</v>
      </c>
      <c r="E35" s="66"/>
      <c r="F35" s="66"/>
    </row>
    <row r="36" spans="1:7" ht="45" x14ac:dyDescent="0.25">
      <c r="A36" s="109" t="s">
        <v>287</v>
      </c>
      <c r="B36" s="170">
        <v>2</v>
      </c>
      <c r="C36" s="131"/>
      <c r="D36" s="255">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22</v>
      </c>
    </row>
    <row r="41" spans="1:7" ht="18" x14ac:dyDescent="0.25">
      <c r="A41" s="78" t="s">
        <v>223</v>
      </c>
      <c r="B41" s="79"/>
      <c r="C41" s="80"/>
      <c r="D41" s="82">
        <f>D40/(COUNT(B27:C35,B19:C22)*2)</f>
        <v>0.91666666666666663</v>
      </c>
    </row>
    <row r="42" spans="1:7" x14ac:dyDescent="0.25">
      <c r="A42" s="9"/>
      <c r="B42" s="6"/>
      <c r="C42" s="7"/>
      <c r="D42" s="6"/>
    </row>
    <row r="43" spans="1:7" ht="18" x14ac:dyDescent="0.35">
      <c r="A43" s="285" t="s">
        <v>137</v>
      </c>
      <c r="B43" s="285"/>
      <c r="C43" s="285"/>
      <c r="D43" s="285"/>
      <c r="E43" s="285"/>
      <c r="F43" s="285"/>
    </row>
    <row r="44" spans="1:7" x14ac:dyDescent="0.25">
      <c r="A44" s="183">
        <f>B11</f>
        <v>42823</v>
      </c>
      <c r="B44" s="6"/>
      <c r="C44" s="7"/>
      <c r="D44" s="6"/>
    </row>
    <row r="45" spans="1:7" ht="16.5" x14ac:dyDescent="0.25">
      <c r="A45" s="288" t="s">
        <v>63</v>
      </c>
      <c r="B45" s="289"/>
      <c r="C45" s="289"/>
      <c r="D45" s="289"/>
      <c r="E45" s="289"/>
      <c r="F45" s="289"/>
    </row>
    <row r="46" spans="1:7" x14ac:dyDescent="0.25">
      <c r="A46" s="33" t="s">
        <v>109</v>
      </c>
      <c r="B46" s="137">
        <v>2</v>
      </c>
      <c r="C46" s="137"/>
      <c r="D46" s="139"/>
      <c r="E46" s="66"/>
      <c r="F46" s="66"/>
    </row>
    <row r="47" spans="1:7" ht="30" customHeight="1" x14ac:dyDescent="0.25">
      <c r="A47" s="43" t="s">
        <v>259</v>
      </c>
      <c r="B47" s="170">
        <v>2</v>
      </c>
      <c r="C47" s="137"/>
      <c r="D47" s="139"/>
      <c r="E47" s="66"/>
      <c r="F47" s="66"/>
    </row>
    <row r="48" spans="1:7" x14ac:dyDescent="0.25">
      <c r="A48" s="33" t="s">
        <v>297</v>
      </c>
      <c r="B48" s="170">
        <v>2</v>
      </c>
      <c r="C48" s="145"/>
      <c r="D48" s="147"/>
      <c r="F48" s="66"/>
    </row>
    <row r="49" spans="1:6" x14ac:dyDescent="0.25">
      <c r="A49" s="33" t="s">
        <v>28</v>
      </c>
      <c r="B49" s="170">
        <v>2</v>
      </c>
      <c r="C49" s="137"/>
      <c r="D49" s="139"/>
      <c r="E49" s="66"/>
      <c r="F49" s="66"/>
    </row>
    <row r="50" spans="1:6"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86" t="s">
        <v>65</v>
      </c>
      <c r="B57" s="287"/>
      <c r="C57" s="287"/>
      <c r="D57" s="287"/>
      <c r="E57" s="287"/>
      <c r="F57" s="287"/>
    </row>
    <row r="58" spans="1:6" ht="24" customHeight="1" x14ac:dyDescent="0.25">
      <c r="A58" s="169" t="s">
        <v>314</v>
      </c>
      <c r="B58" s="144">
        <v>2</v>
      </c>
      <c r="C58" s="144"/>
      <c r="D58" s="142"/>
      <c r="E58" s="147"/>
      <c r="F58" s="66"/>
    </row>
    <row r="59" spans="1:6" ht="18" customHeight="1" x14ac:dyDescent="0.25">
      <c r="A59" s="17" t="s">
        <v>204</v>
      </c>
      <c r="B59" s="170">
        <v>2</v>
      </c>
      <c r="C59" s="145"/>
      <c r="D59" s="162"/>
      <c r="E59" s="146"/>
      <c r="F59" s="148"/>
    </row>
    <row r="60" spans="1:6" x14ac:dyDescent="0.25">
      <c r="A60" s="24" t="s">
        <v>142</v>
      </c>
      <c r="B60" s="170">
        <v>1</v>
      </c>
      <c r="C60" s="144"/>
      <c r="D60" s="129" t="s">
        <v>454</v>
      </c>
      <c r="E60" s="129"/>
      <c r="F60" s="66"/>
    </row>
    <row r="61" spans="1:6" x14ac:dyDescent="0.25">
      <c r="A61" s="24" t="s">
        <v>123</v>
      </c>
      <c r="B61" s="170">
        <v>2</v>
      </c>
      <c r="C61" s="144"/>
      <c r="D61" s="129"/>
      <c r="E61" s="147"/>
      <c r="F61" s="66"/>
    </row>
    <row r="62" spans="1:6" ht="18" x14ac:dyDescent="0.35">
      <c r="A62" s="76" t="s">
        <v>67</v>
      </c>
      <c r="B62" s="170">
        <v>2</v>
      </c>
      <c r="C62" s="217" t="str">
        <f>IF(B62=0, -5, "0")</f>
        <v>0</v>
      </c>
      <c r="D62" s="142"/>
      <c r="E62" s="147"/>
      <c r="F62" s="66"/>
    </row>
    <row r="63" spans="1:6" ht="75" x14ac:dyDescent="0.25">
      <c r="A63" s="17" t="s">
        <v>277</v>
      </c>
      <c r="B63" s="170">
        <v>0</v>
      </c>
      <c r="C63" s="144"/>
      <c r="D63" s="129" t="s">
        <v>461</v>
      </c>
      <c r="E63" s="129" t="s">
        <v>423</v>
      </c>
      <c r="F63" s="66"/>
    </row>
    <row r="64" spans="1:6" ht="36" x14ac:dyDescent="0.25">
      <c r="A64" s="108" t="s">
        <v>272</v>
      </c>
      <c r="B64" s="170">
        <v>2</v>
      </c>
      <c r="C64" s="217" t="str">
        <f>IF(B64=0, -5, "0")</f>
        <v>0</v>
      </c>
      <c r="D64" s="129"/>
      <c r="E64" s="147"/>
      <c r="F64" s="66"/>
    </row>
    <row r="65" spans="1:7" ht="33.6" customHeight="1" x14ac:dyDescent="0.3">
      <c r="A65" s="49" t="s">
        <v>271</v>
      </c>
      <c r="B65" s="170">
        <v>2</v>
      </c>
      <c r="C65" s="171"/>
      <c r="D65" s="146"/>
      <c r="E65" s="173"/>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c r="E72" s="148"/>
      <c r="F72" s="67"/>
      <c r="G72" s="172"/>
    </row>
    <row r="73" spans="1:7" s="31" customFormat="1" ht="60" x14ac:dyDescent="0.25">
      <c r="A73" s="17" t="s">
        <v>172</v>
      </c>
      <c r="B73" s="170">
        <v>1</v>
      </c>
      <c r="C73" s="145"/>
      <c r="D73" s="150" t="s">
        <v>424</v>
      </c>
      <c r="E73" s="148"/>
      <c r="F73" s="67"/>
      <c r="G73" s="172"/>
    </row>
    <row r="74" spans="1:7" s="31" customFormat="1" x14ac:dyDescent="0.25">
      <c r="A74" s="17" t="s">
        <v>188</v>
      </c>
      <c r="B74" s="170" t="s">
        <v>34</v>
      </c>
      <c r="C74" s="145"/>
      <c r="D74" s="152" t="s">
        <v>425</v>
      </c>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34</v>
      </c>
    </row>
    <row r="82" spans="1:6" x14ac:dyDescent="0.25">
      <c r="A82" s="19" t="s">
        <v>37</v>
      </c>
      <c r="B82" s="20"/>
      <c r="C82" s="21"/>
      <c r="D82" s="63">
        <f>D81/(COUNT(B58:C80)*2)</f>
        <v>0.89473684210526316</v>
      </c>
    </row>
    <row r="83" spans="1:6" ht="15" customHeight="1" x14ac:dyDescent="0.25">
      <c r="A83" s="9"/>
      <c r="B83" s="6"/>
      <c r="C83" s="7"/>
      <c r="D83" s="6"/>
    </row>
    <row r="84" spans="1:6" ht="15" customHeight="1" x14ac:dyDescent="0.25">
      <c r="A84" s="286" t="s">
        <v>25</v>
      </c>
      <c r="B84" s="287"/>
      <c r="C84" s="287"/>
      <c r="D84" s="287"/>
      <c r="E84" s="287"/>
      <c r="F84" s="287"/>
    </row>
    <row r="85" spans="1:6" x14ac:dyDescent="0.25">
      <c r="A85" s="17" t="s">
        <v>314</v>
      </c>
      <c r="B85" s="153">
        <v>2</v>
      </c>
      <c r="C85" s="153"/>
      <c r="D85" s="157"/>
      <c r="E85" s="66"/>
      <c r="F85" s="66"/>
    </row>
    <row r="86" spans="1:6" x14ac:dyDescent="0.25">
      <c r="A86" s="18" t="s">
        <v>105</v>
      </c>
      <c r="B86" s="170">
        <v>1</v>
      </c>
      <c r="C86" s="153"/>
      <c r="D86" s="155" t="s">
        <v>456</v>
      </c>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x14ac:dyDescent="0.25">
      <c r="A90" s="17" t="s">
        <v>293</v>
      </c>
      <c r="B90" s="170">
        <v>2</v>
      </c>
      <c r="C90" s="153"/>
      <c r="D90" s="156"/>
      <c r="E90" s="148"/>
      <c r="F90" s="66"/>
    </row>
    <row r="91" spans="1:6" ht="30" x14ac:dyDescent="0.25">
      <c r="A91" s="18" t="s">
        <v>260</v>
      </c>
      <c r="B91" s="170">
        <v>2</v>
      </c>
      <c r="C91" s="153"/>
      <c r="D91" s="157"/>
      <c r="E91" s="66"/>
      <c r="F91" s="66"/>
    </row>
    <row r="92" spans="1:6" ht="45" x14ac:dyDescent="0.25">
      <c r="A92" s="109" t="s">
        <v>287</v>
      </c>
      <c r="B92" s="170">
        <v>2</v>
      </c>
      <c r="C92" s="154"/>
      <c r="D92" s="261">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63</v>
      </c>
    </row>
    <row r="97" spans="1:6" ht="16.5" customHeight="1" x14ac:dyDescent="0.25">
      <c r="A97" s="78" t="s">
        <v>224</v>
      </c>
      <c r="B97" s="84"/>
      <c r="C97" s="85"/>
      <c r="D97" s="82">
        <f>D96/(COUNT(B85:C91,B46:C53,B58:C80)*2)</f>
        <v>0.92647058823529416</v>
      </c>
    </row>
    <row r="98" spans="1:6" x14ac:dyDescent="0.25">
      <c r="A98" s="5"/>
      <c r="B98" s="6"/>
      <c r="C98" s="7"/>
      <c r="D98" s="6"/>
    </row>
    <row r="99" spans="1:6" ht="18" x14ac:dyDescent="0.35">
      <c r="A99" s="285" t="s">
        <v>129</v>
      </c>
      <c r="B99" s="285"/>
      <c r="C99" s="285"/>
      <c r="D99" s="285"/>
      <c r="E99" s="285"/>
      <c r="F99" s="285"/>
    </row>
    <row r="100" spans="1:6" x14ac:dyDescent="0.25">
      <c r="A100" s="183">
        <f>B11</f>
        <v>42823</v>
      </c>
      <c r="B100" s="6"/>
      <c r="C100" s="7"/>
      <c r="D100" s="6"/>
    </row>
    <row r="101" spans="1:6" ht="16.5" x14ac:dyDescent="0.25">
      <c r="A101" s="288" t="s">
        <v>63</v>
      </c>
      <c r="B101" s="289"/>
      <c r="C101" s="289"/>
      <c r="D101" s="289"/>
      <c r="E101" s="289"/>
      <c r="F101" s="289"/>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86" t="s">
        <v>133</v>
      </c>
      <c r="B113" s="287"/>
      <c r="C113" s="287"/>
      <c r="D113" s="287"/>
      <c r="E113" s="287"/>
      <c r="F113" s="287"/>
    </row>
    <row r="114" spans="1:6" x14ac:dyDescent="0.25">
      <c r="A114" s="17" t="s">
        <v>314</v>
      </c>
      <c r="B114" s="153">
        <v>2</v>
      </c>
      <c r="C114" s="153"/>
      <c r="D114" s="142"/>
      <c r="E114" s="142"/>
      <c r="F114" s="147"/>
    </row>
    <row r="115" spans="1:6" ht="45" x14ac:dyDescent="0.25">
      <c r="A115" s="18" t="s">
        <v>294</v>
      </c>
      <c r="B115" s="170">
        <v>0</v>
      </c>
      <c r="C115" s="153"/>
      <c r="D115" s="143" t="s">
        <v>450</v>
      </c>
      <c r="E115" s="129" t="s">
        <v>448</v>
      </c>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v>2</v>
      </c>
      <c r="C122" s="153"/>
      <c r="D122" s="142"/>
      <c r="E122" s="147"/>
      <c r="F122" s="147"/>
    </row>
    <row r="123" spans="1:6" ht="120.75" x14ac:dyDescent="0.3">
      <c r="A123" s="48" t="s">
        <v>189</v>
      </c>
      <c r="B123" s="177">
        <v>1</v>
      </c>
      <c r="C123" s="177"/>
      <c r="D123" s="184" t="s">
        <v>465</v>
      </c>
      <c r="E123" s="142"/>
      <c r="F123" s="147"/>
    </row>
    <row r="124" spans="1:6" x14ac:dyDescent="0.25">
      <c r="A124" s="17" t="s">
        <v>278</v>
      </c>
      <c r="B124" s="170">
        <v>2</v>
      </c>
      <c r="C124" s="153"/>
      <c r="D124" s="149"/>
      <c r="E124" s="148"/>
      <c r="F124" s="147"/>
    </row>
    <row r="125" spans="1:6" ht="36" x14ac:dyDescent="0.25">
      <c r="A125" s="108" t="s">
        <v>272</v>
      </c>
      <c r="B125" s="170">
        <v>2</v>
      </c>
      <c r="C125" s="217" t="str">
        <f>IF(B125=0, -5, "0")</f>
        <v>0</v>
      </c>
      <c r="D125" s="142"/>
      <c r="E125" s="142"/>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52"/>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37</v>
      </c>
    </row>
    <row r="135" spans="1:6" x14ac:dyDescent="0.25">
      <c r="A135" s="19" t="s">
        <v>37</v>
      </c>
      <c r="B135" s="20"/>
      <c r="C135" s="21"/>
      <c r="D135" s="63">
        <f>D134/(COUNT(B114:C133)*2)</f>
        <v>0.92500000000000004</v>
      </c>
    </row>
    <row r="136" spans="1:6" x14ac:dyDescent="0.25">
      <c r="A136" s="9"/>
      <c r="B136" s="6"/>
      <c r="C136" s="7"/>
      <c r="D136" s="6"/>
    </row>
    <row r="137" spans="1:6" ht="18" x14ac:dyDescent="0.25">
      <c r="A137" s="286" t="s">
        <v>73</v>
      </c>
      <c r="B137" s="287"/>
      <c r="C137" s="287"/>
      <c r="D137" s="287"/>
      <c r="E137" s="287"/>
      <c r="F137" s="287"/>
    </row>
    <row r="138" spans="1:6" ht="30" x14ac:dyDescent="0.25">
      <c r="A138" s="17" t="s">
        <v>372</v>
      </c>
      <c r="B138" s="153">
        <v>2</v>
      </c>
      <c r="C138" s="153"/>
      <c r="D138" s="142"/>
      <c r="E138" s="146"/>
      <c r="F138" s="147"/>
    </row>
    <row r="139" spans="1:6" x14ac:dyDescent="0.25">
      <c r="A139" s="18" t="s">
        <v>144</v>
      </c>
      <c r="B139" s="170">
        <v>1</v>
      </c>
      <c r="C139" s="153"/>
      <c r="D139" s="143" t="s">
        <v>429</v>
      </c>
      <c r="E139" s="147"/>
      <c r="F139" s="147"/>
    </row>
    <row r="140" spans="1:6" ht="18" x14ac:dyDescent="0.35">
      <c r="A140" s="76" t="s">
        <v>59</v>
      </c>
      <c r="B140" s="170">
        <v>2</v>
      </c>
      <c r="C140" s="217" t="str">
        <f>IF(B140=0, -5, "0")</f>
        <v>0</v>
      </c>
      <c r="D140" s="142"/>
      <c r="E140" s="142"/>
      <c r="F140" s="147"/>
    </row>
    <row r="141" spans="1:6" ht="60" x14ac:dyDescent="0.35">
      <c r="A141" s="83" t="s">
        <v>55</v>
      </c>
      <c r="B141" s="170">
        <v>0</v>
      </c>
      <c r="C141" s="217">
        <f>IF(B141=0, -5, "0")</f>
        <v>-5</v>
      </c>
      <c r="D141" s="12" t="s">
        <v>430</v>
      </c>
      <c r="E141" s="129" t="s">
        <v>466</v>
      </c>
      <c r="F141" s="147"/>
    </row>
    <row r="142" spans="1:6" ht="16.5" x14ac:dyDescent="0.3">
      <c r="A142" s="53" t="s">
        <v>149</v>
      </c>
      <c r="B142" s="170">
        <v>2</v>
      </c>
      <c r="C142" s="153"/>
      <c r="D142" s="149"/>
      <c r="E142" s="147"/>
      <c r="F142" s="147"/>
    </row>
    <row r="143" spans="1:6" ht="18" x14ac:dyDescent="0.35">
      <c r="A143" s="83" t="s">
        <v>411</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2</v>
      </c>
      <c r="C145" s="154"/>
      <c r="D145" s="262">
        <v>1</v>
      </c>
      <c r="E145" s="7"/>
      <c r="F145" s="102"/>
    </row>
    <row r="146" spans="1:6" x14ac:dyDescent="0.25">
      <c r="A146" s="19" t="s">
        <v>38</v>
      </c>
      <c r="B146" s="19"/>
      <c r="C146" s="19"/>
      <c r="D146" s="19">
        <f>SUM(B138:C144)</f>
        <v>6</v>
      </c>
    </row>
    <row r="147" spans="1:6" x14ac:dyDescent="0.25">
      <c r="A147" s="19" t="s">
        <v>37</v>
      </c>
      <c r="B147" s="20"/>
      <c r="C147" s="21"/>
      <c r="D147" s="63">
        <f>D146/(COUNT(B138:C144)*2)</f>
        <v>0.375</v>
      </c>
    </row>
    <row r="148" spans="1:6" x14ac:dyDescent="0.25">
      <c r="A148" s="9"/>
      <c r="B148" s="6"/>
      <c r="C148" s="7"/>
      <c r="D148" s="6"/>
    </row>
    <row r="149" spans="1:6" ht="18" x14ac:dyDescent="0.25">
      <c r="A149" s="78" t="s">
        <v>138</v>
      </c>
      <c r="B149" s="84"/>
      <c r="C149" s="85"/>
      <c r="D149" s="81">
        <f>SUM(D146,D110,D134)</f>
        <v>59</v>
      </c>
    </row>
    <row r="150" spans="1:6" ht="18" x14ac:dyDescent="0.25">
      <c r="A150" s="78" t="s">
        <v>225</v>
      </c>
      <c r="B150" s="84"/>
      <c r="C150" s="85"/>
      <c r="D150" s="82">
        <f>D149/(COUNT(B138:C144,B102:C109,B114:C133)*2)</f>
        <v>0.81944444444444442</v>
      </c>
    </row>
    <row r="151" spans="1:6" x14ac:dyDescent="0.25">
      <c r="A151" s="9"/>
      <c r="B151" s="6"/>
      <c r="C151" s="7"/>
      <c r="D151" s="6"/>
    </row>
    <row r="152" spans="1:6" ht="18" x14ac:dyDescent="0.35">
      <c r="A152" s="285" t="s">
        <v>130</v>
      </c>
      <c r="B152" s="285"/>
      <c r="C152" s="285"/>
      <c r="D152" s="285"/>
      <c r="E152" s="285"/>
      <c r="F152" s="285"/>
    </row>
    <row r="153" spans="1:6" x14ac:dyDescent="0.25">
      <c r="A153" s="183">
        <f>B11</f>
        <v>42823</v>
      </c>
      <c r="B153" s="6"/>
      <c r="C153" s="7"/>
      <c r="D153" s="59"/>
    </row>
    <row r="154" spans="1:6" ht="16.5" x14ac:dyDescent="0.25">
      <c r="A154" s="288" t="s">
        <v>63</v>
      </c>
      <c r="B154" s="289"/>
      <c r="C154" s="289"/>
      <c r="D154" s="289"/>
      <c r="E154" s="289"/>
      <c r="F154" s="289"/>
    </row>
    <row r="155" spans="1:6" x14ac:dyDescent="0.25">
      <c r="A155" s="23" t="s">
        <v>132</v>
      </c>
      <c r="B155" s="153" t="s">
        <v>34</v>
      </c>
      <c r="C155" s="153"/>
      <c r="D155" s="142"/>
      <c r="E155" s="66"/>
      <c r="F155" s="66"/>
    </row>
    <row r="156" spans="1:6" x14ac:dyDescent="0.25">
      <c r="A156" s="23" t="s">
        <v>297</v>
      </c>
      <c r="B156" s="170" t="s">
        <v>34</v>
      </c>
      <c r="C156" s="153"/>
      <c r="D156" s="142"/>
      <c r="E156" s="147"/>
      <c r="F156" s="66"/>
    </row>
    <row r="157" spans="1:6" x14ac:dyDescent="0.25">
      <c r="A157" s="23" t="s">
        <v>69</v>
      </c>
      <c r="B157" s="170" t="s">
        <v>34</v>
      </c>
      <c r="C157" s="142"/>
      <c r="D157" s="142"/>
      <c r="E157" s="147"/>
      <c r="F157" s="66"/>
    </row>
    <row r="158" spans="1:6" x14ac:dyDescent="0.25">
      <c r="A158" s="33" t="s">
        <v>136</v>
      </c>
      <c r="B158" s="170" t="s">
        <v>34</v>
      </c>
      <c r="C158" s="153"/>
      <c r="D158" s="149"/>
      <c r="E158" s="66"/>
      <c r="F158" s="66"/>
    </row>
    <row r="159" spans="1:6" ht="30" x14ac:dyDescent="0.25">
      <c r="A159" s="23" t="s">
        <v>190</v>
      </c>
      <c r="B159" s="170" t="s">
        <v>34</v>
      </c>
      <c r="C159" s="153"/>
      <c r="D159" s="142"/>
      <c r="E159" s="66"/>
      <c r="F159" s="66"/>
    </row>
    <row r="160" spans="1:6" ht="18" x14ac:dyDescent="0.35">
      <c r="A160" s="76" t="s">
        <v>59</v>
      </c>
      <c r="B160" s="170" t="s">
        <v>34</v>
      </c>
      <c r="C160" s="217" t="str">
        <f>IF(B160=0, -5, "0")</f>
        <v>0</v>
      </c>
      <c r="D160" s="142"/>
      <c r="E160" s="66"/>
      <c r="F160" s="66"/>
    </row>
    <row r="161" spans="1:6" ht="16.5" customHeight="1" x14ac:dyDescent="0.25">
      <c r="A161" s="23" t="s">
        <v>145</v>
      </c>
      <c r="B161" s="170" t="s">
        <v>34</v>
      </c>
      <c r="C161" s="138"/>
      <c r="D161" s="142"/>
      <c r="E161" s="66"/>
      <c r="F161" s="66"/>
    </row>
    <row r="162" spans="1:6" x14ac:dyDescent="0.25">
      <c r="A162" s="23" t="s">
        <v>27</v>
      </c>
      <c r="B162" s="170" t="s">
        <v>34</v>
      </c>
      <c r="C162" s="153"/>
      <c r="D162" s="10"/>
      <c r="E162" s="66"/>
      <c r="F162" s="66"/>
    </row>
    <row r="163" spans="1:6" x14ac:dyDescent="0.25">
      <c r="A163" s="19" t="s">
        <v>38</v>
      </c>
      <c r="B163" s="19"/>
      <c r="C163" s="19"/>
      <c r="D163" s="19">
        <f>SUM(B155:C162)</f>
        <v>0</v>
      </c>
    </row>
    <row r="164" spans="1:6" x14ac:dyDescent="0.25">
      <c r="A164" s="19" t="s">
        <v>37</v>
      </c>
      <c r="B164" s="20"/>
      <c r="C164" s="21"/>
      <c r="D164" s="63" t="e">
        <f>D163/(COUNT(B155:C162)*2)</f>
        <v>#DIV/0!</v>
      </c>
    </row>
    <row r="165" spans="1:6" x14ac:dyDescent="0.25">
      <c r="A165" s="9"/>
      <c r="B165" s="6"/>
      <c r="C165" s="7"/>
      <c r="D165" s="6"/>
    </row>
    <row r="166" spans="1:6" ht="18" x14ac:dyDescent="0.25">
      <c r="A166" s="286" t="s">
        <v>134</v>
      </c>
      <c r="B166" s="287"/>
      <c r="C166" s="287"/>
      <c r="D166" s="287"/>
      <c r="E166" s="287"/>
      <c r="F166" s="287"/>
    </row>
    <row r="167" spans="1:6" x14ac:dyDescent="0.25">
      <c r="A167" s="17" t="s">
        <v>314</v>
      </c>
      <c r="B167" s="153" t="s">
        <v>34</v>
      </c>
      <c r="C167" s="153"/>
      <c r="D167" s="143"/>
      <c r="E167" s="147"/>
      <c r="F167" s="66"/>
    </row>
    <row r="168" spans="1:6" x14ac:dyDescent="0.25">
      <c r="A168" s="18" t="s">
        <v>102</v>
      </c>
      <c r="B168" s="170" t="s">
        <v>34</v>
      </c>
      <c r="C168" s="153"/>
      <c r="D168" s="143"/>
      <c r="E168" s="147"/>
      <c r="F168" s="66"/>
    </row>
    <row r="169" spans="1:6" x14ac:dyDescent="0.25">
      <c r="A169" s="18" t="s">
        <v>135</v>
      </c>
      <c r="B169" s="170" t="s">
        <v>34</v>
      </c>
      <c r="C169" s="153"/>
      <c r="D169" s="143"/>
      <c r="E169" s="147"/>
      <c r="F169" s="66"/>
    </row>
    <row r="170" spans="1:6" x14ac:dyDescent="0.25">
      <c r="A170" s="18" t="s">
        <v>64</v>
      </c>
      <c r="B170" s="170" t="s">
        <v>34</v>
      </c>
      <c r="C170" s="153"/>
      <c r="D170" s="12"/>
      <c r="E170" s="147"/>
      <c r="F170" s="66"/>
    </row>
    <row r="171" spans="1:6" x14ac:dyDescent="0.25">
      <c r="A171" s="18" t="s">
        <v>279</v>
      </c>
      <c r="B171" s="170" t="s">
        <v>34</v>
      </c>
      <c r="C171" s="153"/>
      <c r="D171" s="12"/>
      <c r="E171" s="147"/>
      <c r="F171" s="66"/>
    </row>
    <row r="172" spans="1:6" ht="18" x14ac:dyDescent="0.35">
      <c r="A172" s="83" t="s">
        <v>80</v>
      </c>
      <c r="B172" s="170" t="s">
        <v>34</v>
      </c>
      <c r="C172" s="217" t="str">
        <f>IF(B172=0, -5, "0")</f>
        <v>0</v>
      </c>
      <c r="D172" s="12"/>
      <c r="E172" s="147"/>
      <c r="F172" s="66"/>
    </row>
    <row r="173" spans="1:6" x14ac:dyDescent="0.25">
      <c r="A173" s="17" t="s">
        <v>296</v>
      </c>
      <c r="B173" s="170" t="s">
        <v>34</v>
      </c>
      <c r="C173" s="145"/>
      <c r="D173" s="166"/>
      <c r="E173" s="148"/>
      <c r="F173" s="66"/>
    </row>
    <row r="174" spans="1:6" ht="18" x14ac:dyDescent="0.35">
      <c r="A174" s="76" t="s">
        <v>251</v>
      </c>
      <c r="B174" s="170" t="s">
        <v>34</v>
      </c>
      <c r="C174" s="217" t="str">
        <f>IF(B174=0, -5, "0")</f>
        <v>0</v>
      </c>
      <c r="D174" s="12"/>
      <c r="E174" s="142"/>
      <c r="F174" s="66"/>
    </row>
    <row r="175" spans="1:6" x14ac:dyDescent="0.25">
      <c r="A175" s="17" t="s">
        <v>313</v>
      </c>
      <c r="B175" s="170" t="s">
        <v>34</v>
      </c>
      <c r="C175" s="153"/>
      <c r="D175" s="142"/>
      <c r="E175" s="147"/>
      <c r="F175" s="66"/>
    </row>
    <row r="176" spans="1:6" ht="36" x14ac:dyDescent="0.35">
      <c r="A176" s="86" t="s">
        <v>209</v>
      </c>
      <c r="B176" s="170" t="s">
        <v>34</v>
      </c>
      <c r="C176" s="217" t="str">
        <f>IF(B176=0, -5, "0")</f>
        <v>0</v>
      </c>
      <c r="E176" s="147"/>
      <c r="F176" s="66"/>
    </row>
    <row r="177" spans="1:7" x14ac:dyDescent="0.25">
      <c r="A177" s="17" t="s">
        <v>291</v>
      </c>
      <c r="B177" s="170" t="s">
        <v>34</v>
      </c>
      <c r="C177" s="153"/>
      <c r="D177" s="142"/>
      <c r="E177" s="147"/>
      <c r="F177" s="66"/>
    </row>
    <row r="178" spans="1:7" x14ac:dyDescent="0.25">
      <c r="A178" s="17" t="s">
        <v>188</v>
      </c>
      <c r="B178" s="170" t="s">
        <v>34</v>
      </c>
      <c r="C178" s="153"/>
      <c r="D178" s="142"/>
      <c r="E178" s="142"/>
      <c r="F178" s="66"/>
    </row>
    <row r="179" spans="1:7" ht="18" x14ac:dyDescent="0.35">
      <c r="A179" s="160" t="s">
        <v>289</v>
      </c>
      <c r="B179" s="170" t="s">
        <v>34</v>
      </c>
      <c r="C179" s="153"/>
      <c r="D179" s="142"/>
      <c r="E179" s="160"/>
      <c r="F179" s="66"/>
    </row>
    <row r="180" spans="1:7" ht="16.5" x14ac:dyDescent="0.25">
      <c r="A180" s="107" t="s">
        <v>168</v>
      </c>
      <c r="B180" s="170" t="s">
        <v>34</v>
      </c>
      <c r="C180" s="218" t="str">
        <f>IF(B180=0, -5, "0")</f>
        <v>0</v>
      </c>
      <c r="D180" s="146"/>
      <c r="E180" s="173"/>
      <c r="F180" s="66"/>
    </row>
    <row r="181" spans="1:7" x14ac:dyDescent="0.25">
      <c r="A181" s="24" t="s">
        <v>83</v>
      </c>
      <c r="B181" s="170" t="s">
        <v>34</v>
      </c>
      <c r="C181" s="153"/>
      <c r="D181" s="142"/>
      <c r="E181" s="147"/>
      <c r="F181" s="66"/>
    </row>
    <row r="182" spans="1:7" ht="33" x14ac:dyDescent="0.3">
      <c r="A182" s="180" t="s">
        <v>234</v>
      </c>
      <c r="B182" s="170" t="s">
        <v>34</v>
      </c>
      <c r="C182" s="153"/>
      <c r="D182" s="69"/>
      <c r="E182" s="147"/>
      <c r="F182" s="66"/>
      <c r="G182" s="172"/>
    </row>
    <row r="183" spans="1:7" x14ac:dyDescent="0.25">
      <c r="A183" s="24" t="s">
        <v>248</v>
      </c>
      <c r="B183" s="170" t="s">
        <v>34</v>
      </c>
      <c r="C183" s="153"/>
      <c r="D183" s="142"/>
      <c r="E183" s="142"/>
      <c r="F183" s="66"/>
    </row>
    <row r="184" spans="1:7" ht="30" x14ac:dyDescent="0.25">
      <c r="A184" s="24" t="s">
        <v>200</v>
      </c>
      <c r="B184" s="170" t="s">
        <v>34</v>
      </c>
      <c r="C184" s="153"/>
      <c r="D184" s="142"/>
      <c r="E184" s="147"/>
      <c r="F184" s="66"/>
    </row>
    <row r="185" spans="1:7" ht="45" x14ac:dyDescent="0.25">
      <c r="A185" s="101" t="s">
        <v>287</v>
      </c>
      <c r="B185" s="170" t="s">
        <v>34</v>
      </c>
      <c r="C185" s="154"/>
      <c r="D185" s="255"/>
      <c r="E185" s="102"/>
      <c r="F185" s="102"/>
    </row>
    <row r="186" spans="1:7" x14ac:dyDescent="0.25">
      <c r="A186" s="19" t="s">
        <v>38</v>
      </c>
      <c r="B186" s="19"/>
      <c r="C186" s="19"/>
      <c r="D186" s="19">
        <f>SUM(B167:C184)</f>
        <v>0</v>
      </c>
    </row>
    <row r="187" spans="1:7" x14ac:dyDescent="0.25">
      <c r="A187" s="19" t="s">
        <v>37</v>
      </c>
      <c r="B187" s="20"/>
      <c r="C187" s="21"/>
      <c r="D187" s="63" t="e">
        <f>D186/(COUNT(B167:C184)*2)</f>
        <v>#DIV/0!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t="e">
        <f>D189/(COUNT(B155:C162,B167:C184)*2)</f>
        <v>#DIV/0!</v>
      </c>
    </row>
    <row r="191" spans="1:7" x14ac:dyDescent="0.25">
      <c r="A191" s="9"/>
      <c r="B191" s="6"/>
      <c r="C191" s="7"/>
      <c r="D191" s="6"/>
    </row>
    <row r="192" spans="1:7" ht="18" x14ac:dyDescent="0.35">
      <c r="A192" s="285" t="s">
        <v>167</v>
      </c>
      <c r="B192" s="285"/>
      <c r="C192" s="285"/>
      <c r="D192" s="285"/>
      <c r="E192" s="285"/>
      <c r="F192" s="285"/>
    </row>
    <row r="193" spans="1:7" x14ac:dyDescent="0.25">
      <c r="A193" s="189">
        <f>B11</f>
        <v>42823</v>
      </c>
      <c r="B193" s="6"/>
      <c r="C193" s="7"/>
      <c r="D193" s="6"/>
    </row>
    <row r="194" spans="1:7" ht="18" x14ac:dyDescent="0.25">
      <c r="A194" s="286" t="s">
        <v>158</v>
      </c>
      <c r="B194" s="287"/>
      <c r="C194" s="287"/>
      <c r="D194" s="287"/>
      <c r="E194" s="287"/>
      <c r="F194" s="287"/>
    </row>
    <row r="195" spans="1:7" ht="46.5" x14ac:dyDescent="0.35">
      <c r="A195" s="83" t="s">
        <v>27</v>
      </c>
      <c r="B195" s="153">
        <v>1</v>
      </c>
      <c r="C195" s="217" t="str">
        <f>IF(B195=0, -5, "0")</f>
        <v>0</v>
      </c>
      <c r="D195" s="142" t="s">
        <v>431</v>
      </c>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t="s">
        <v>34</v>
      </c>
      <c r="C201" s="153"/>
      <c r="D201" s="142" t="s">
        <v>432</v>
      </c>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19</v>
      </c>
    </row>
    <row r="207" spans="1:7" x14ac:dyDescent="0.25">
      <c r="A207" s="19" t="s">
        <v>37</v>
      </c>
      <c r="B207" s="20"/>
      <c r="C207" s="21"/>
      <c r="D207" s="63">
        <f>D206/(COUNT(B195:C205)*2)</f>
        <v>0.95</v>
      </c>
    </row>
    <row r="208" spans="1:7" x14ac:dyDescent="0.25">
      <c r="A208" s="9"/>
      <c r="B208" s="6"/>
      <c r="C208" s="7"/>
      <c r="D208" s="6"/>
    </row>
    <row r="209" spans="1:7" ht="18" x14ac:dyDescent="0.25">
      <c r="A209" s="286" t="s">
        <v>76</v>
      </c>
      <c r="B209" s="287"/>
      <c r="C209" s="287"/>
      <c r="D209" s="287"/>
      <c r="E209" s="287"/>
      <c r="F209" s="287"/>
    </row>
    <row r="210" spans="1:7" x14ac:dyDescent="0.25">
      <c r="A210" s="17" t="s">
        <v>314</v>
      </c>
      <c r="B210" s="153" t="s">
        <v>34</v>
      </c>
      <c r="C210" s="153"/>
      <c r="D210" s="142"/>
      <c r="E210" s="148"/>
      <c r="F210" s="66"/>
    </row>
    <row r="211" spans="1:7" ht="54" x14ac:dyDescent="0.35">
      <c r="A211" s="83" t="s">
        <v>363</v>
      </c>
      <c r="B211" s="170" t="s">
        <v>34</v>
      </c>
      <c r="C211" s="217" t="str">
        <f>IF(B211=0, -5, "0")</f>
        <v>0</v>
      </c>
      <c r="D211" s="142"/>
      <c r="E211" s="147"/>
      <c r="F211" s="66"/>
    </row>
    <row r="212" spans="1:7" x14ac:dyDescent="0.25">
      <c r="A212" s="18" t="s">
        <v>192</v>
      </c>
      <c r="B212" s="170" t="s">
        <v>34</v>
      </c>
      <c r="C212" s="153"/>
      <c r="D212" s="143"/>
      <c r="E212" s="147"/>
      <c r="F212" s="66"/>
    </row>
    <row r="213" spans="1:7" ht="42.75" customHeight="1" x14ac:dyDescent="0.25">
      <c r="A213" s="17" t="s">
        <v>176</v>
      </c>
      <c r="B213" s="170" t="s">
        <v>34</v>
      </c>
      <c r="C213" s="153"/>
      <c r="D213" s="143"/>
      <c r="E213" s="142"/>
      <c r="F213" s="66"/>
    </row>
    <row r="214" spans="1:7" ht="18" x14ac:dyDescent="0.35">
      <c r="A214" s="83" t="s">
        <v>359</v>
      </c>
      <c r="B214" s="170" t="s">
        <v>34</v>
      </c>
      <c r="C214" s="217" t="str">
        <f>IF(B214=0, -5, "0")</f>
        <v>0</v>
      </c>
      <c r="D214" s="11"/>
      <c r="E214" s="147"/>
      <c r="F214" s="66"/>
    </row>
    <row r="215" spans="1:7" x14ac:dyDescent="0.25">
      <c r="A215" s="17" t="s">
        <v>64</v>
      </c>
      <c r="B215" s="170" t="s">
        <v>34</v>
      </c>
      <c r="C215" s="153"/>
      <c r="D215" s="149"/>
      <c r="E215" s="147"/>
      <c r="F215" s="66"/>
    </row>
    <row r="216" spans="1:7" x14ac:dyDescent="0.25">
      <c r="A216" s="18" t="s">
        <v>70</v>
      </c>
      <c r="B216" s="170" t="s">
        <v>34</v>
      </c>
      <c r="C216" s="153"/>
      <c r="D216" s="12"/>
      <c r="E216" s="142"/>
      <c r="F216" s="66"/>
    </row>
    <row r="217" spans="1:7" x14ac:dyDescent="0.25">
      <c r="A217" s="17" t="s">
        <v>291</v>
      </c>
      <c r="B217" s="170" t="s">
        <v>34</v>
      </c>
      <c r="C217" s="153"/>
      <c r="D217" s="12"/>
      <c r="E217" s="147"/>
      <c r="F217" s="66"/>
    </row>
    <row r="218" spans="1:7" x14ac:dyDescent="0.25">
      <c r="A218" s="18" t="s">
        <v>188</v>
      </c>
      <c r="B218" s="170" t="s">
        <v>34</v>
      </c>
      <c r="C218" s="153"/>
      <c r="D218" s="142"/>
      <c r="E218" s="147"/>
      <c r="F218" s="66"/>
    </row>
    <row r="219" spans="1:7" ht="33" x14ac:dyDescent="0.3">
      <c r="A219" s="49" t="s">
        <v>178</v>
      </c>
      <c r="B219" s="170" t="s">
        <v>34</v>
      </c>
      <c r="C219" s="153"/>
      <c r="D219" s="142"/>
      <c r="E219" s="142"/>
      <c r="F219" s="66"/>
      <c r="G219" s="172"/>
    </row>
    <row r="220" spans="1:7" x14ac:dyDescent="0.25">
      <c r="A220" s="17" t="s">
        <v>157</v>
      </c>
      <c r="B220" s="170" t="s">
        <v>34</v>
      </c>
      <c r="C220" s="153"/>
      <c r="D220" s="149"/>
      <c r="E220" s="147"/>
      <c r="F220" s="66"/>
    </row>
    <row r="221" spans="1:7" x14ac:dyDescent="0.25">
      <c r="A221" s="24" t="s">
        <v>159</v>
      </c>
      <c r="B221" s="170" t="s">
        <v>34</v>
      </c>
      <c r="C221" s="153"/>
      <c r="D221" s="142"/>
      <c r="E221" s="147"/>
      <c r="F221" s="66"/>
    </row>
    <row r="222" spans="1:7" ht="18" x14ac:dyDescent="0.25">
      <c r="A222" s="108" t="s">
        <v>72</v>
      </c>
      <c r="B222" s="170" t="s">
        <v>34</v>
      </c>
      <c r="C222" s="217" t="str">
        <f>IF(B222=0, -5, "0")</f>
        <v>0</v>
      </c>
      <c r="D222" s="142"/>
      <c r="E222" s="147"/>
      <c r="F222" s="66"/>
    </row>
    <row r="223" spans="1:7" ht="18" x14ac:dyDescent="0.35">
      <c r="A223" s="48" t="s">
        <v>289</v>
      </c>
      <c r="B223" s="170" t="s">
        <v>34</v>
      </c>
      <c r="C223" s="153"/>
      <c r="D223" s="142"/>
      <c r="E223" s="160"/>
      <c r="F223" s="66"/>
      <c r="G223" s="172"/>
    </row>
    <row r="224" spans="1:7" ht="16.5" x14ac:dyDescent="0.25">
      <c r="A224" s="107" t="s">
        <v>168</v>
      </c>
      <c r="B224" s="170" t="s">
        <v>34</v>
      </c>
      <c r="C224" s="218" t="str">
        <f>IF(B224=0, -5, "0")</f>
        <v>0</v>
      </c>
      <c r="D224" s="146"/>
      <c r="E224" s="147"/>
      <c r="F224" s="66"/>
    </row>
    <row r="225" spans="1:6" x14ac:dyDescent="0.25">
      <c r="A225" s="24" t="s">
        <v>83</v>
      </c>
      <c r="B225" s="170" t="s">
        <v>34</v>
      </c>
      <c r="C225" s="153"/>
      <c r="D225" s="142"/>
      <c r="E225" s="147"/>
      <c r="F225" s="66"/>
    </row>
    <row r="226" spans="1:6" ht="30" x14ac:dyDescent="0.25">
      <c r="A226" s="24" t="s">
        <v>244</v>
      </c>
      <c r="B226" s="170" t="s">
        <v>34</v>
      </c>
      <c r="C226" s="153"/>
      <c r="D226" s="69"/>
      <c r="E226" s="147"/>
      <c r="F226" s="66"/>
    </row>
    <row r="227" spans="1:6" x14ac:dyDescent="0.25">
      <c r="A227" s="24" t="s">
        <v>248</v>
      </c>
      <c r="B227" s="170" t="s">
        <v>34</v>
      </c>
      <c r="C227" s="153"/>
      <c r="D227" s="142"/>
      <c r="E227" s="147"/>
      <c r="F227" s="66"/>
    </row>
    <row r="228" spans="1:6" ht="30" x14ac:dyDescent="0.25">
      <c r="A228" s="24" t="s">
        <v>199</v>
      </c>
      <c r="B228" s="170" t="s">
        <v>34</v>
      </c>
      <c r="C228" s="24"/>
      <c r="D228" s="60"/>
      <c r="E228" s="147"/>
      <c r="F228" s="66"/>
    </row>
    <row r="229" spans="1:6" x14ac:dyDescent="0.25">
      <c r="A229" s="19" t="s">
        <v>38</v>
      </c>
      <c r="B229" s="19"/>
      <c r="C229" s="19"/>
      <c r="D229" s="19">
        <f>SUM(B210:C228)</f>
        <v>0</v>
      </c>
    </row>
    <row r="230" spans="1:6" x14ac:dyDescent="0.25">
      <c r="A230" s="19" t="s">
        <v>37</v>
      </c>
      <c r="B230" s="20"/>
      <c r="C230" s="21"/>
      <c r="D230" s="63" t="e">
        <f>D229/(COUNT(B210:C228)*2)</f>
        <v>#DIV/0!</v>
      </c>
    </row>
    <row r="231" spans="1:6" x14ac:dyDescent="0.25">
      <c r="A231" s="9"/>
      <c r="B231" s="6"/>
      <c r="C231" s="7"/>
      <c r="D231" s="6"/>
    </row>
    <row r="232" spans="1:6" ht="18" x14ac:dyDescent="0.25">
      <c r="A232" s="286" t="s">
        <v>191</v>
      </c>
      <c r="B232" s="287"/>
      <c r="C232" s="287"/>
      <c r="D232" s="287"/>
      <c r="E232" s="287"/>
      <c r="F232" s="287"/>
    </row>
    <row r="233" spans="1:6" x14ac:dyDescent="0.25">
      <c r="A233" s="17" t="s">
        <v>314</v>
      </c>
      <c r="B233" s="145">
        <v>2</v>
      </c>
      <c r="C233" s="145"/>
      <c r="D233" s="152"/>
      <c r="E233" s="66"/>
      <c r="F233" s="66"/>
    </row>
    <row r="234" spans="1:6" ht="30" x14ac:dyDescent="0.25">
      <c r="A234" s="18" t="s">
        <v>205</v>
      </c>
      <c r="B234" s="171">
        <v>1</v>
      </c>
      <c r="C234" s="153"/>
      <c r="D234" s="156" t="s">
        <v>433</v>
      </c>
      <c r="E234" s="66"/>
      <c r="F234" s="66"/>
    </row>
    <row r="235" spans="1:6" ht="18" x14ac:dyDescent="0.35">
      <c r="A235" s="76" t="s">
        <v>59</v>
      </c>
      <c r="B235" s="171">
        <v>2</v>
      </c>
      <c r="C235" s="217" t="str">
        <f>IF(B235=0, -5, "0")</f>
        <v>0</v>
      </c>
      <c r="D235" s="157"/>
      <c r="E235" s="66"/>
      <c r="F235" s="66"/>
    </row>
    <row r="236" spans="1:6" ht="36" x14ac:dyDescent="0.35">
      <c r="A236" s="83" t="s">
        <v>177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61">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34</v>
      </c>
    </row>
    <row r="246" spans="1:6" ht="18" x14ac:dyDescent="0.25">
      <c r="A246" s="103" t="s">
        <v>227</v>
      </c>
      <c r="B246" s="104"/>
      <c r="C246" s="105"/>
      <c r="D246" s="106">
        <f>D245/(COUNT(B210:C228,B233:C240,B195:C205)*2)</f>
        <v>0.94444444444444442</v>
      </c>
    </row>
    <row r="247" spans="1:6" s="3" customFormat="1" ht="18" x14ac:dyDescent="0.25">
      <c r="A247" s="45"/>
      <c r="B247" s="46"/>
      <c r="C247" s="46"/>
      <c r="D247" s="47"/>
    </row>
    <row r="248" spans="1:6" s="3" customFormat="1" ht="18" x14ac:dyDescent="0.35">
      <c r="A248" s="285" t="s">
        <v>78</v>
      </c>
      <c r="B248" s="285"/>
      <c r="C248" s="285"/>
      <c r="D248" s="285"/>
      <c r="E248" s="285"/>
      <c r="F248" s="285"/>
    </row>
    <row r="249" spans="1:6" s="3" customFormat="1" x14ac:dyDescent="0.25">
      <c r="A249" s="183">
        <f>B11</f>
        <v>42823</v>
      </c>
      <c r="B249" s="6"/>
      <c r="C249" s="7"/>
      <c r="D249" s="6"/>
    </row>
    <row r="250" spans="1:6" s="3" customFormat="1" ht="18" x14ac:dyDescent="0.25">
      <c r="A250" s="286" t="s">
        <v>79</v>
      </c>
      <c r="B250" s="287"/>
      <c r="C250" s="287"/>
      <c r="D250" s="287"/>
      <c r="E250" s="287"/>
      <c r="F250" s="287"/>
    </row>
    <row r="251" spans="1:6" s="3" customFormat="1" ht="36" x14ac:dyDescent="0.35">
      <c r="A251" s="83" t="s">
        <v>27</v>
      </c>
      <c r="B251" s="27" t="s">
        <v>34</v>
      </c>
      <c r="C251" s="217" t="str">
        <f>IF(B251=0, -5, "0")</f>
        <v>0</v>
      </c>
      <c r="D251" s="4"/>
      <c r="E251" s="67"/>
      <c r="F251" s="67"/>
    </row>
    <row r="252" spans="1:6" s="3" customFormat="1" x14ac:dyDescent="0.25">
      <c r="A252" s="23" t="s">
        <v>148</v>
      </c>
      <c r="B252" s="170" t="s">
        <v>34</v>
      </c>
      <c r="C252" s="27"/>
      <c r="D252" s="4"/>
      <c r="E252" s="67"/>
      <c r="F252" s="67"/>
    </row>
    <row r="253" spans="1:6" s="3" customFormat="1" x14ac:dyDescent="0.25">
      <c r="A253" s="33" t="s">
        <v>300</v>
      </c>
      <c r="B253" s="170" t="s">
        <v>34</v>
      </c>
      <c r="C253" s="27"/>
      <c r="D253" s="146"/>
      <c r="E253" s="67"/>
      <c r="F253" s="67"/>
    </row>
    <row r="254" spans="1:6" s="3" customFormat="1" x14ac:dyDescent="0.25">
      <c r="A254" s="33" t="s">
        <v>301</v>
      </c>
      <c r="B254" s="170" t="s">
        <v>34</v>
      </c>
      <c r="C254" s="27"/>
      <c r="D254" s="146"/>
      <c r="E254" s="67"/>
      <c r="F254" s="67"/>
    </row>
    <row r="255" spans="1:6" s="3" customFormat="1" x14ac:dyDescent="0.25">
      <c r="A255" s="33" t="s">
        <v>28</v>
      </c>
      <c r="B255" s="170" t="s">
        <v>34</v>
      </c>
      <c r="C255" s="27"/>
      <c r="D255" s="68"/>
      <c r="E255" s="67"/>
      <c r="F255" s="67"/>
    </row>
    <row r="256" spans="1:6" s="3" customFormat="1" ht="36" x14ac:dyDescent="0.35">
      <c r="A256" s="83" t="s">
        <v>161</v>
      </c>
      <c r="B256" s="170" t="s">
        <v>34</v>
      </c>
      <c r="C256" s="217" t="str">
        <f>IF(B256=0, -5, "0")</f>
        <v>0</v>
      </c>
      <c r="D256" s="4"/>
      <c r="E256" s="67"/>
      <c r="F256" s="67"/>
    </row>
    <row r="257" spans="1:6" s="3" customFormat="1" ht="30" x14ac:dyDescent="0.25">
      <c r="A257" s="33" t="s">
        <v>193</v>
      </c>
      <c r="B257" s="170" t="s">
        <v>34</v>
      </c>
      <c r="C257" s="27"/>
      <c r="D257" s="68"/>
      <c r="E257" s="67"/>
      <c r="F257" s="67"/>
    </row>
    <row r="258" spans="1:6" s="3" customFormat="1" x14ac:dyDescent="0.25">
      <c r="A258" s="33" t="s">
        <v>160</v>
      </c>
      <c r="B258" s="170" t="s">
        <v>34</v>
      </c>
      <c r="C258" s="27"/>
      <c r="D258" s="68"/>
      <c r="E258" s="67"/>
      <c r="F258" s="67"/>
    </row>
    <row r="259" spans="1:6" s="3" customFormat="1" x14ac:dyDescent="0.25">
      <c r="A259" s="23" t="s">
        <v>68</v>
      </c>
      <c r="B259" s="170" t="s">
        <v>34</v>
      </c>
      <c r="C259" s="27"/>
      <c r="D259" s="4"/>
      <c r="E259" s="67"/>
      <c r="F259" s="67"/>
    </row>
    <row r="260" spans="1:6" s="3" customFormat="1" ht="18" x14ac:dyDescent="0.35">
      <c r="A260" s="76" t="s">
        <v>59</v>
      </c>
      <c r="B260" s="170" t="s">
        <v>34</v>
      </c>
      <c r="C260" s="217" t="str">
        <f>IF(B260=0, -5, "0")</f>
        <v>0</v>
      </c>
      <c r="D260" s="4"/>
      <c r="E260" s="67"/>
      <c r="F260" s="67"/>
    </row>
    <row r="261" spans="1:6" s="3" customFormat="1" x14ac:dyDescent="0.25">
      <c r="A261" s="23" t="s">
        <v>145</v>
      </c>
      <c r="B261" s="170" t="s">
        <v>34</v>
      </c>
      <c r="C261" s="27"/>
      <c r="D261" s="4"/>
      <c r="E261" s="67"/>
      <c r="F261" s="67"/>
    </row>
    <row r="262" spans="1:6" s="3" customFormat="1" x14ac:dyDescent="0.25">
      <c r="A262" s="23" t="s">
        <v>153</v>
      </c>
      <c r="B262" s="170" t="s">
        <v>34</v>
      </c>
      <c r="C262" s="27"/>
      <c r="D262" s="10"/>
      <c r="E262" s="67"/>
      <c r="F262" s="67"/>
    </row>
    <row r="263" spans="1:6" s="3" customFormat="1" x14ac:dyDescent="0.25">
      <c r="A263" s="19" t="s">
        <v>38</v>
      </c>
      <c r="B263" s="19"/>
      <c r="C263" s="19"/>
      <c r="D263" s="19">
        <f>SUM(B251:C262)</f>
        <v>0</v>
      </c>
    </row>
    <row r="264" spans="1:6" s="3" customFormat="1" x14ac:dyDescent="0.25">
      <c r="A264" s="19" t="s">
        <v>37</v>
      </c>
      <c r="B264" s="20"/>
      <c r="C264" s="21"/>
      <c r="D264" s="63" t="e">
        <f>D263/(COUNT(B251:C262)*2)</f>
        <v>#DIV/0!</v>
      </c>
    </row>
    <row r="265" spans="1:6" s="3" customFormat="1" x14ac:dyDescent="0.25">
      <c r="A265" s="9"/>
      <c r="B265" s="6"/>
      <c r="C265" s="7"/>
      <c r="D265" s="6"/>
    </row>
    <row r="266" spans="1:6" s="3" customFormat="1" ht="18" x14ac:dyDescent="0.25">
      <c r="A266" s="286" t="s">
        <v>81</v>
      </c>
      <c r="B266" s="287"/>
      <c r="C266" s="287"/>
      <c r="D266" s="287"/>
      <c r="E266" s="287"/>
      <c r="F266" s="287"/>
    </row>
    <row r="267" spans="1:6" s="3" customFormat="1" x14ac:dyDescent="0.25">
      <c r="A267" s="152" t="s">
        <v>368</v>
      </c>
      <c r="B267" s="145" t="s">
        <v>34</v>
      </c>
      <c r="C267" s="145"/>
      <c r="E267" s="148"/>
      <c r="F267" s="67"/>
    </row>
    <row r="268" spans="1:6" s="3" customFormat="1" x14ac:dyDescent="0.25">
      <c r="A268" s="18" t="s">
        <v>206</v>
      </c>
      <c r="B268" s="171" t="s">
        <v>34</v>
      </c>
      <c r="C268" s="27"/>
      <c r="D268" s="11"/>
      <c r="E268" s="67"/>
      <c r="F268" s="67"/>
    </row>
    <row r="269" spans="1:6" s="3" customFormat="1" x14ac:dyDescent="0.25">
      <c r="A269" s="17" t="s">
        <v>312</v>
      </c>
      <c r="B269" s="171" t="s">
        <v>34</v>
      </c>
      <c r="C269" s="27"/>
      <c r="D269" s="164"/>
      <c r="E269" s="67"/>
      <c r="F269" s="67"/>
    </row>
    <row r="270" spans="1:6" s="3" customFormat="1" x14ac:dyDescent="0.25">
      <c r="A270" s="17" t="s">
        <v>149</v>
      </c>
      <c r="B270" s="171" t="s">
        <v>34</v>
      </c>
      <c r="C270" s="27"/>
      <c r="D270" s="11"/>
      <c r="E270" s="67"/>
      <c r="F270" s="67"/>
    </row>
    <row r="271" spans="1:6" s="3" customFormat="1" ht="18" x14ac:dyDescent="0.35">
      <c r="A271" s="76" t="s">
        <v>7</v>
      </c>
      <c r="B271" s="171" t="s">
        <v>34</v>
      </c>
      <c r="C271" s="217" t="str">
        <f>IF(B271=0, -5, "0")</f>
        <v>0</v>
      </c>
      <c r="D271" s="11"/>
      <c r="E271" s="67"/>
      <c r="F271" s="67"/>
    </row>
    <row r="272" spans="1:6" s="3" customFormat="1" x14ac:dyDescent="0.25">
      <c r="A272" s="18" t="s">
        <v>253</v>
      </c>
      <c r="B272" s="171" t="s">
        <v>34</v>
      </c>
      <c r="C272" s="27"/>
      <c r="D272" s="11"/>
      <c r="E272" s="67"/>
      <c r="F272" s="67"/>
    </row>
    <row r="273" spans="1:6" s="3" customFormat="1" ht="16.5" x14ac:dyDescent="0.3">
      <c r="A273" s="48" t="s">
        <v>80</v>
      </c>
      <c r="B273" s="171" t="s">
        <v>34</v>
      </c>
      <c r="C273" s="27"/>
      <c r="D273" s="11"/>
      <c r="E273" s="30"/>
      <c r="F273" s="67"/>
    </row>
    <row r="274" spans="1:6" s="3" customFormat="1" ht="30" x14ac:dyDescent="0.25">
      <c r="A274" s="17" t="s">
        <v>302</v>
      </c>
      <c r="B274" s="171" t="s">
        <v>34</v>
      </c>
      <c r="C274" s="27"/>
      <c r="D274" s="11"/>
      <c r="E274" s="67"/>
      <c r="F274" s="67"/>
    </row>
    <row r="275" spans="1:6" s="3" customFormat="1" x14ac:dyDescent="0.25">
      <c r="A275" s="17" t="s">
        <v>188</v>
      </c>
      <c r="B275" s="171" t="s">
        <v>34</v>
      </c>
      <c r="C275" s="27"/>
      <c r="D275" s="11"/>
      <c r="E275" s="30"/>
      <c r="F275" s="67"/>
    </row>
    <row r="276" spans="1:6" s="3" customFormat="1" x14ac:dyDescent="0.25">
      <c r="A276" s="17" t="s">
        <v>291</v>
      </c>
      <c r="B276" s="171" t="s">
        <v>34</v>
      </c>
      <c r="C276" s="145"/>
      <c r="D276" s="164"/>
      <c r="E276" s="148"/>
      <c r="F276" s="148"/>
    </row>
    <row r="277" spans="1:6" s="3" customFormat="1" ht="18" x14ac:dyDescent="0.25">
      <c r="A277" s="108" t="s">
        <v>173</v>
      </c>
      <c r="B277" s="171" t="s">
        <v>34</v>
      </c>
      <c r="C277" s="218" t="str">
        <f>IF(B277=0, -5, "0")</f>
        <v>0</v>
      </c>
      <c r="D277" s="164"/>
      <c r="E277" s="148"/>
      <c r="F277" s="148"/>
    </row>
    <row r="278" spans="1:6" s="3" customFormat="1" ht="18" x14ac:dyDescent="0.35">
      <c r="A278" s="48" t="s">
        <v>289</v>
      </c>
      <c r="B278" s="171" t="s">
        <v>34</v>
      </c>
      <c r="C278" s="145"/>
      <c r="D278" s="164"/>
      <c r="E278" s="160"/>
      <c r="F278" s="67"/>
    </row>
    <row r="279" spans="1:6" s="3" customFormat="1" ht="16.5" x14ac:dyDescent="0.25">
      <c r="A279" s="107" t="s">
        <v>168</v>
      </c>
      <c r="B279" s="171" t="s">
        <v>34</v>
      </c>
      <c r="C279" s="218" t="str">
        <f>IF(B279=0, -5, "0")</f>
        <v>0</v>
      </c>
      <c r="D279" s="164"/>
      <c r="E279" s="67"/>
      <c r="F279" s="67"/>
    </row>
    <row r="280" spans="1:6" s="3" customFormat="1" x14ac:dyDescent="0.25">
      <c r="A280" s="24" t="s">
        <v>83</v>
      </c>
      <c r="B280" s="171" t="s">
        <v>34</v>
      </c>
      <c r="C280" s="27"/>
      <c r="D280" s="11"/>
      <c r="E280" s="67"/>
      <c r="F280" s="67"/>
    </row>
    <row r="281" spans="1:6" s="3" customFormat="1" ht="30" x14ac:dyDescent="0.25">
      <c r="A281" s="24" t="s">
        <v>234</v>
      </c>
      <c r="B281" s="171" t="s">
        <v>34</v>
      </c>
      <c r="C281" s="27"/>
      <c r="D281" s="11"/>
      <c r="E281" s="67"/>
      <c r="F281" s="67"/>
    </row>
    <row r="282" spans="1:6" s="3" customFormat="1" x14ac:dyDescent="0.25">
      <c r="A282" s="24" t="s">
        <v>248</v>
      </c>
      <c r="B282" s="171" t="s">
        <v>34</v>
      </c>
      <c r="C282" s="27"/>
      <c r="D282" s="11"/>
      <c r="E282" s="67"/>
      <c r="F282" s="67"/>
    </row>
    <row r="283" spans="1:6" s="3" customFormat="1" ht="45" customHeight="1" x14ac:dyDescent="0.25">
      <c r="A283" s="24" t="s">
        <v>199</v>
      </c>
      <c r="B283" s="171" t="s">
        <v>34</v>
      </c>
      <c r="C283" s="27"/>
      <c r="D283" s="11"/>
      <c r="E283" s="67"/>
      <c r="F283" s="67"/>
    </row>
    <row r="284" spans="1:6" s="3" customFormat="1" ht="39.75" customHeight="1" x14ac:dyDescent="0.25">
      <c r="A284" s="101" t="s">
        <v>287</v>
      </c>
      <c r="B284" s="171" t="s">
        <v>34</v>
      </c>
      <c r="C284" s="29"/>
      <c r="D284" s="263"/>
    </row>
    <row r="285" spans="1:6" s="3" customFormat="1" x14ac:dyDescent="0.25">
      <c r="A285" s="19" t="s">
        <v>38</v>
      </c>
      <c r="B285" s="19"/>
      <c r="C285" s="19"/>
      <c r="D285" s="19">
        <f>SUM(B267:C283)</f>
        <v>0</v>
      </c>
    </row>
    <row r="286" spans="1:6" s="3" customFormat="1" x14ac:dyDescent="0.25">
      <c r="A286" s="19" t="s">
        <v>37</v>
      </c>
      <c r="B286" s="20"/>
      <c r="C286" s="21"/>
      <c r="D286" s="63" t="e">
        <f>D285/(COUNT(B267:C283)*2)</f>
        <v>#DIV/0!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t="e">
        <f>D288/(COUNT(B251:C262,B267:C283)*2)</f>
        <v>#DIV/0!</v>
      </c>
    </row>
    <row r="290" spans="1:7" s="3" customFormat="1" ht="18" x14ac:dyDescent="0.25">
      <c r="A290" s="45"/>
      <c r="B290" s="46"/>
      <c r="C290" s="46"/>
      <c r="D290" s="47"/>
    </row>
    <row r="291" spans="1:7" ht="18" x14ac:dyDescent="0.35">
      <c r="A291" s="285" t="s">
        <v>4</v>
      </c>
      <c r="B291" s="285"/>
      <c r="C291" s="285"/>
      <c r="D291" s="285"/>
      <c r="E291" s="285"/>
      <c r="F291" s="285"/>
    </row>
    <row r="292" spans="1:7" x14ac:dyDescent="0.25">
      <c r="A292" s="192">
        <f>B11</f>
        <v>42823</v>
      </c>
      <c r="B292" s="6"/>
      <c r="C292" s="7"/>
      <c r="D292" s="59"/>
    </row>
    <row r="293" spans="1:7" ht="18" x14ac:dyDescent="0.25">
      <c r="A293" s="286" t="s">
        <v>19</v>
      </c>
      <c r="B293" s="287"/>
      <c r="C293" s="287"/>
      <c r="D293" s="287"/>
      <c r="E293" s="287"/>
      <c r="F293" s="287"/>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6" t="s">
        <v>122</v>
      </c>
      <c r="B305" s="287"/>
      <c r="C305" s="287"/>
      <c r="D305" s="287"/>
      <c r="E305" s="287"/>
      <c r="F305" s="287"/>
    </row>
    <row r="306" spans="1:6" ht="19.5" customHeight="1" x14ac:dyDescent="0.25">
      <c r="A306" s="17" t="s">
        <v>303</v>
      </c>
      <c r="B306" s="145">
        <v>2</v>
      </c>
      <c r="C306" s="145"/>
      <c r="D306" s="146"/>
      <c r="E306" s="148"/>
      <c r="F306" s="148"/>
    </row>
    <row r="307" spans="1:6" ht="30" x14ac:dyDescent="0.25">
      <c r="A307" s="169" t="s">
        <v>373</v>
      </c>
      <c r="B307" s="171">
        <v>0</v>
      </c>
      <c r="C307" s="153"/>
      <c r="D307" s="142" t="s">
        <v>415</v>
      </c>
      <c r="E307" s="129" t="s">
        <v>413</v>
      </c>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ht="30" x14ac:dyDescent="0.25">
      <c r="A310" s="17" t="s">
        <v>108</v>
      </c>
      <c r="B310" s="171">
        <v>1</v>
      </c>
      <c r="C310" s="153"/>
      <c r="D310" s="269" t="s">
        <v>463</v>
      </c>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262">
        <v>1</v>
      </c>
      <c r="E317" s="102"/>
      <c r="F317" s="102"/>
    </row>
    <row r="318" spans="1:6" x14ac:dyDescent="0.25">
      <c r="A318" s="19" t="s">
        <v>38</v>
      </c>
      <c r="B318" s="19"/>
      <c r="C318" s="19"/>
      <c r="D318" s="115">
        <f>SUM(B306:C316)</f>
        <v>19</v>
      </c>
    </row>
    <row r="319" spans="1:6" x14ac:dyDescent="0.25">
      <c r="A319" s="19" t="s">
        <v>37</v>
      </c>
      <c r="B319" s="20"/>
      <c r="C319" s="21"/>
      <c r="D319" s="63">
        <f>D318/(COUNT(B306:C316)*2)</f>
        <v>0.86363636363636365</v>
      </c>
    </row>
    <row r="320" spans="1:6" x14ac:dyDescent="0.25">
      <c r="A320" s="8"/>
      <c r="B320" s="7"/>
      <c r="C320" s="7"/>
      <c r="D320" s="7"/>
    </row>
    <row r="321" spans="1:9" ht="18" x14ac:dyDescent="0.25">
      <c r="A321" s="78" t="s">
        <v>41</v>
      </c>
      <c r="B321" s="84"/>
      <c r="C321" s="85"/>
      <c r="D321" s="81">
        <f>SUM(D318,D302)</f>
        <v>35</v>
      </c>
    </row>
    <row r="322" spans="1:9" ht="18" x14ac:dyDescent="0.25">
      <c r="A322" s="78" t="s">
        <v>229</v>
      </c>
      <c r="B322" s="84"/>
      <c r="C322" s="85"/>
      <c r="D322" s="82">
        <f>D321/(COUNT(B306:C316,B294:C301)*2)</f>
        <v>0.92105263157894735</v>
      </c>
    </row>
    <row r="323" spans="1:9" x14ac:dyDescent="0.25">
      <c r="A323" s="9"/>
      <c r="B323" s="6"/>
      <c r="C323" s="7"/>
      <c r="D323" s="6"/>
    </row>
    <row r="324" spans="1:9" ht="18" x14ac:dyDescent="0.35">
      <c r="A324" s="285" t="s">
        <v>21</v>
      </c>
      <c r="B324" s="285"/>
      <c r="C324" s="285"/>
      <c r="D324" s="285"/>
      <c r="E324" s="285"/>
      <c r="F324" s="285"/>
    </row>
    <row r="325" spans="1:9" x14ac:dyDescent="0.25">
      <c r="A325" s="193">
        <f>B11</f>
        <v>42823</v>
      </c>
      <c r="B325" s="6"/>
      <c r="C325" s="7"/>
      <c r="D325" s="6"/>
    </row>
    <row r="326" spans="1:9" ht="18" x14ac:dyDescent="0.25">
      <c r="A326" s="286" t="s">
        <v>12</v>
      </c>
      <c r="B326" s="287"/>
      <c r="C326" s="287"/>
      <c r="D326" s="287"/>
      <c r="E326" s="287"/>
      <c r="F326" s="287"/>
    </row>
    <row r="327" spans="1:9" ht="30" x14ac:dyDescent="0.25">
      <c r="A327" s="17" t="s">
        <v>109</v>
      </c>
      <c r="B327" s="153">
        <v>1</v>
      </c>
      <c r="C327" s="153"/>
      <c r="D327" s="143" t="s">
        <v>434</v>
      </c>
      <c r="E327" s="147"/>
      <c r="F327" s="66"/>
    </row>
    <row r="328" spans="1:9" ht="75" x14ac:dyDescent="0.25">
      <c r="A328" s="17" t="s">
        <v>51</v>
      </c>
      <c r="B328" s="170">
        <v>1</v>
      </c>
      <c r="C328" s="153"/>
      <c r="D328" s="9" t="s">
        <v>467</v>
      </c>
      <c r="E328" s="147"/>
      <c r="F328" s="66"/>
    </row>
    <row r="329" spans="1:9" ht="14.25" customHeight="1" x14ac:dyDescent="0.25">
      <c r="A329" s="17" t="s">
        <v>100</v>
      </c>
      <c r="B329" s="170">
        <v>1</v>
      </c>
      <c r="C329" s="153"/>
      <c r="D329" s="143" t="s">
        <v>416</v>
      </c>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1</v>
      </c>
      <c r="C334" s="145"/>
      <c r="D334" s="256" t="s">
        <v>447</v>
      </c>
      <c r="E334" s="25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14</v>
      </c>
    </row>
    <row r="337" spans="1:6" x14ac:dyDescent="0.25">
      <c r="A337" s="19" t="s">
        <v>37</v>
      </c>
      <c r="B337" s="20"/>
      <c r="C337" s="21"/>
      <c r="D337" s="63">
        <f>D336/(COUNT(B327:C335)*2)</f>
        <v>0.77777777777777779</v>
      </c>
    </row>
    <row r="338" spans="1:6" x14ac:dyDescent="0.25">
      <c r="A338" s="9"/>
      <c r="B338" s="6"/>
      <c r="C338" s="7"/>
      <c r="D338" s="6"/>
    </row>
    <row r="339" spans="1:6" ht="18" x14ac:dyDescent="0.25">
      <c r="A339" s="286" t="s">
        <v>25</v>
      </c>
      <c r="B339" s="287"/>
      <c r="C339" s="287"/>
      <c r="D339" s="287"/>
      <c r="E339" s="287"/>
      <c r="F339" s="287"/>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ht="45" x14ac:dyDescent="0.25">
      <c r="A344" s="24" t="s">
        <v>111</v>
      </c>
      <c r="B344" s="170">
        <v>1</v>
      </c>
      <c r="C344" s="153"/>
      <c r="D344" s="143" t="s">
        <v>460</v>
      </c>
      <c r="E344" s="66"/>
      <c r="F344" s="66"/>
    </row>
    <row r="345" spans="1:6" ht="58.15" customHeight="1" x14ac:dyDescent="0.25">
      <c r="A345" s="101" t="s">
        <v>287</v>
      </c>
      <c r="B345" s="170">
        <v>2</v>
      </c>
      <c r="C345" s="154"/>
      <c r="D345" s="262">
        <v>1</v>
      </c>
      <c r="E345" s="102"/>
      <c r="F345" s="102"/>
    </row>
    <row r="346" spans="1:6" ht="20.25" customHeight="1"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23</v>
      </c>
    </row>
    <row r="350" spans="1:6" ht="18" x14ac:dyDescent="0.25">
      <c r="A350" s="78" t="s">
        <v>230</v>
      </c>
      <c r="B350" s="84"/>
      <c r="C350" s="85"/>
      <c r="D350" s="212">
        <f>D349/(COUNT(B340:C344,B327:C335)*2)</f>
        <v>0.8214285714285714</v>
      </c>
    </row>
    <row r="351" spans="1:6" x14ac:dyDescent="0.25">
      <c r="A351" s="9"/>
      <c r="B351" s="6"/>
      <c r="C351" s="7"/>
      <c r="D351" s="6"/>
    </row>
    <row r="352" spans="1:6" ht="18" x14ac:dyDescent="0.35">
      <c r="A352" s="285" t="s">
        <v>8</v>
      </c>
      <c r="B352" s="285"/>
      <c r="C352" s="285"/>
      <c r="D352" s="285"/>
      <c r="E352" s="285"/>
      <c r="F352" s="285"/>
    </row>
    <row r="353" spans="1:6" x14ac:dyDescent="0.25">
      <c r="A353" s="183">
        <f>B11</f>
        <v>42823</v>
      </c>
      <c r="B353" s="6"/>
      <c r="C353" s="7"/>
      <c r="D353" s="59"/>
    </row>
    <row r="354" spans="1:6" ht="16.5" x14ac:dyDescent="0.25">
      <c r="A354" s="288" t="s">
        <v>113</v>
      </c>
      <c r="B354" s="289"/>
      <c r="C354" s="289"/>
      <c r="D354" s="289"/>
      <c r="E354" s="289"/>
      <c r="F354" s="289"/>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6" t="s">
        <v>25</v>
      </c>
      <c r="B366" s="287"/>
      <c r="C366" s="287"/>
      <c r="D366" s="287"/>
      <c r="E366" s="287"/>
      <c r="F366" s="287"/>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86" t="s">
        <v>124</v>
      </c>
      <c r="B382" s="287"/>
      <c r="C382" s="287"/>
      <c r="D382" s="287"/>
      <c r="E382" s="287"/>
      <c r="F382" s="287"/>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6" t="s">
        <v>29</v>
      </c>
      <c r="B391" s="287"/>
      <c r="C391" s="287"/>
      <c r="D391" s="287"/>
      <c r="E391" s="287"/>
      <c r="F391" s="287"/>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85" t="s">
        <v>125</v>
      </c>
      <c r="B405" s="285"/>
      <c r="C405" s="285"/>
      <c r="D405" s="285"/>
      <c r="E405" s="285"/>
      <c r="F405" s="285"/>
    </row>
    <row r="406" spans="1:6" x14ac:dyDescent="0.25">
      <c r="A406" s="192">
        <f>B11</f>
        <v>42823</v>
      </c>
      <c r="B406" s="6"/>
      <c r="C406" s="7"/>
      <c r="D406" s="6"/>
    </row>
    <row r="407" spans="1:6" ht="16.5" x14ac:dyDescent="0.25">
      <c r="A407" s="288" t="s">
        <v>19</v>
      </c>
      <c r="B407" s="289"/>
      <c r="C407" s="289"/>
      <c r="D407" s="289"/>
      <c r="E407" s="289"/>
      <c r="F407" s="289"/>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2</v>
      </c>
      <c r="C412" s="27"/>
      <c r="D412" s="4"/>
      <c r="E412" s="129"/>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8" t="s">
        <v>122</v>
      </c>
      <c r="B418" s="289"/>
      <c r="C418" s="289"/>
      <c r="D418" s="289"/>
      <c r="E418" s="289"/>
      <c r="F418" s="289"/>
    </row>
    <row r="419" spans="1:6" ht="16.5" x14ac:dyDescent="0.25">
      <c r="A419" s="107" t="s">
        <v>127</v>
      </c>
      <c r="B419" s="170">
        <v>2</v>
      </c>
      <c r="C419" s="217" t="str">
        <f>IF(B419=0, -5, "0")</f>
        <v>0</v>
      </c>
      <c r="D419" s="4"/>
      <c r="E419" s="66"/>
      <c r="F419" s="66"/>
    </row>
    <row r="420" spans="1:6" ht="30" x14ac:dyDescent="0.25">
      <c r="A420" s="17" t="s">
        <v>281</v>
      </c>
      <c r="B420" s="170">
        <v>1</v>
      </c>
      <c r="C420" s="27"/>
      <c r="D420" s="129" t="s">
        <v>437</v>
      </c>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262">
        <v>1</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s="167" customFormat="1" ht="18" x14ac:dyDescent="0.35">
      <c r="A435" s="285" t="s">
        <v>374</v>
      </c>
      <c r="B435" s="285"/>
      <c r="C435" s="285"/>
      <c r="D435" s="285"/>
      <c r="E435" s="285"/>
      <c r="F435" s="285"/>
    </row>
    <row r="436" spans="1:7" s="167" customFormat="1" x14ac:dyDescent="0.25">
      <c r="A436" s="195">
        <f>+B11</f>
        <v>42823</v>
      </c>
      <c r="B436" s="6"/>
      <c r="C436" s="7"/>
      <c r="D436" s="6"/>
    </row>
    <row r="437" spans="1:7" ht="18" x14ac:dyDescent="0.25">
      <c r="A437" s="286" t="s">
        <v>375</v>
      </c>
      <c r="B437" s="287"/>
      <c r="C437" s="287"/>
      <c r="D437" s="287"/>
      <c r="E437" s="287"/>
      <c r="F437" s="287"/>
    </row>
    <row r="438" spans="1:7" ht="30" x14ac:dyDescent="0.25">
      <c r="A438" s="18" t="s">
        <v>305</v>
      </c>
      <c r="B438" s="153">
        <v>2</v>
      </c>
      <c r="C438" s="153"/>
      <c r="D438" s="142"/>
      <c r="E438" s="66"/>
      <c r="F438" s="66"/>
    </row>
    <row r="439" spans="1:7" s="167" customFormat="1" ht="16.5" x14ac:dyDescent="0.25">
      <c r="A439" s="107" t="s">
        <v>369</v>
      </c>
      <c r="B439" s="170">
        <v>1</v>
      </c>
      <c r="C439" s="217" t="str">
        <f>IF(B439=0, -5, "0")</f>
        <v>0</v>
      </c>
      <c r="D439" s="168" t="s">
        <v>468</v>
      </c>
      <c r="E439" s="147"/>
      <c r="F439" s="147"/>
    </row>
    <row r="440" spans="1:7" x14ac:dyDescent="0.25">
      <c r="A440" s="169" t="s">
        <v>315</v>
      </c>
      <c r="B440" s="170">
        <v>1</v>
      </c>
      <c r="C440" s="145"/>
      <c r="D440" s="147" t="s">
        <v>435</v>
      </c>
      <c r="E440" s="148"/>
      <c r="F440" s="147"/>
    </row>
    <row r="441" spans="1:7" ht="16.5" x14ac:dyDescent="0.3">
      <c r="A441" s="48" t="s">
        <v>195</v>
      </c>
      <c r="B441" s="170">
        <v>2</v>
      </c>
      <c r="C441" s="145"/>
      <c r="D441" s="273">
        <v>0.5</v>
      </c>
      <c r="E441" s="148"/>
      <c r="F441" s="66"/>
      <c r="G441" s="172"/>
    </row>
    <row r="442" spans="1:7" x14ac:dyDescent="0.25">
      <c r="A442" s="19" t="s">
        <v>38</v>
      </c>
      <c r="B442" s="19"/>
      <c r="C442" s="19"/>
      <c r="D442" s="97">
        <f>SUM(B438:C441)</f>
        <v>6</v>
      </c>
    </row>
    <row r="443" spans="1:7" x14ac:dyDescent="0.25">
      <c r="A443" s="19" t="s">
        <v>37</v>
      </c>
      <c r="B443" s="20"/>
      <c r="C443" s="21"/>
      <c r="D443" s="63">
        <f>D442/(COUNT(B438:C441)*2)</f>
        <v>0.75</v>
      </c>
    </row>
    <row r="444" spans="1:7" ht="18" x14ac:dyDescent="0.25">
      <c r="A444" s="286" t="s">
        <v>31</v>
      </c>
      <c r="B444" s="287"/>
      <c r="C444" s="287"/>
      <c r="D444" s="287"/>
      <c r="E444" s="287"/>
      <c r="F444" s="287"/>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262">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10</v>
      </c>
    </row>
    <row r="452" spans="1:6" ht="18" x14ac:dyDescent="0.25">
      <c r="A452" s="78" t="s">
        <v>233</v>
      </c>
      <c r="B452" s="84"/>
      <c r="C452" s="85"/>
      <c r="D452" s="82">
        <f>D451/(COUNT(B445:C446,B438:C441)*2)</f>
        <v>0.83333333333333337</v>
      </c>
    </row>
    <row r="453" spans="1:6" x14ac:dyDescent="0.25">
      <c r="A453" s="13"/>
      <c r="B453" s="6"/>
      <c r="C453" s="7"/>
      <c r="D453" s="6"/>
    </row>
    <row r="454" spans="1:6" ht="18" x14ac:dyDescent="0.35">
      <c r="A454" s="285" t="s">
        <v>180</v>
      </c>
      <c r="B454" s="285"/>
      <c r="C454" s="285"/>
      <c r="D454" s="285"/>
      <c r="E454" s="285"/>
      <c r="F454" s="285"/>
    </row>
    <row r="455" spans="1:6" x14ac:dyDescent="0.25">
      <c r="A455" s="15"/>
      <c r="B455" s="6"/>
      <c r="C455" s="7"/>
      <c r="D455" s="6"/>
    </row>
    <row r="456" spans="1:6" x14ac:dyDescent="0.25">
      <c r="A456" s="22" t="s">
        <v>15</v>
      </c>
      <c r="B456" s="153">
        <v>1</v>
      </c>
      <c r="C456" s="153"/>
      <c r="D456" s="142" t="s">
        <v>444</v>
      </c>
      <c r="E456" s="66"/>
      <c r="F456" s="66"/>
    </row>
    <row r="457" spans="1:6" x14ac:dyDescent="0.25">
      <c r="A457" s="32" t="s">
        <v>245</v>
      </c>
      <c r="B457" s="170">
        <v>2</v>
      </c>
      <c r="C457" s="153"/>
      <c r="D457" s="156"/>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45" x14ac:dyDescent="0.25">
      <c r="A460" s="116" t="s">
        <v>287</v>
      </c>
      <c r="B460" s="170">
        <v>2</v>
      </c>
      <c r="C460" s="154"/>
      <c r="D460" s="261">
        <v>1</v>
      </c>
      <c r="E460" s="102"/>
      <c r="F460" s="102"/>
    </row>
    <row r="461" spans="1:6" ht="14.25" customHeight="1"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85" t="s">
        <v>87</v>
      </c>
      <c r="B464" s="285"/>
      <c r="C464" s="285"/>
      <c r="D464" s="285"/>
      <c r="E464" s="285"/>
      <c r="F464" s="285"/>
    </row>
    <row r="465" spans="1:7" x14ac:dyDescent="0.25">
      <c r="A465" s="15"/>
      <c r="B465" s="6"/>
      <c r="C465" s="7"/>
      <c r="D465" s="6"/>
    </row>
    <row r="466" spans="1:7" ht="30" x14ac:dyDescent="0.25">
      <c r="A466" s="32" t="s">
        <v>288</v>
      </c>
      <c r="B466" s="145">
        <v>1</v>
      </c>
      <c r="C466" s="145"/>
      <c r="D466" s="256" t="s">
        <v>414</v>
      </c>
      <c r="E466" s="148"/>
      <c r="F466" s="66"/>
    </row>
    <row r="467" spans="1:7" ht="18" customHeight="1" x14ac:dyDescent="0.3">
      <c r="A467" s="181" t="s">
        <v>306</v>
      </c>
      <c r="B467" s="171">
        <v>2</v>
      </c>
      <c r="C467" s="218" t="str">
        <f>IF(B467=0, -5, "0")</f>
        <v>0</v>
      </c>
      <c r="D467" s="146"/>
      <c r="E467" s="31"/>
      <c r="F467" s="66"/>
      <c r="G467" s="172"/>
    </row>
    <row r="468" spans="1:7" ht="30" x14ac:dyDescent="0.25">
      <c r="A468" s="32" t="s">
        <v>196</v>
      </c>
      <c r="B468" s="171">
        <v>2</v>
      </c>
      <c r="C468" s="145"/>
      <c r="D468" s="162"/>
      <c r="E468" s="148"/>
      <c r="F468" s="66"/>
    </row>
    <row r="469" spans="1:7" ht="45" x14ac:dyDescent="0.25">
      <c r="A469" s="32" t="s">
        <v>287</v>
      </c>
      <c r="B469" s="171">
        <v>0</v>
      </c>
      <c r="C469" s="154"/>
      <c r="D469" s="262">
        <v>0</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85" t="s">
        <v>151</v>
      </c>
      <c r="B473" s="285"/>
      <c r="C473" s="285"/>
      <c r="D473" s="285"/>
      <c r="E473" s="285"/>
      <c r="F473" s="285"/>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ht="45" x14ac:dyDescent="0.25">
      <c r="A479" s="18" t="s">
        <v>275</v>
      </c>
      <c r="B479" s="170">
        <v>0</v>
      </c>
      <c r="C479" s="153"/>
      <c r="D479" s="129" t="s">
        <v>436</v>
      </c>
      <c r="E479" s="4" t="s">
        <v>462</v>
      </c>
      <c r="F479" s="66"/>
    </row>
    <row r="480" spans="1:7" ht="30" x14ac:dyDescent="0.25">
      <c r="A480" s="18" t="s">
        <v>49</v>
      </c>
      <c r="B480" s="170" t="s">
        <v>34</v>
      </c>
      <c r="C480" s="153"/>
      <c r="D480" s="129"/>
      <c r="E480" s="129"/>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ht="30" x14ac:dyDescent="0.25">
      <c r="A483" s="18" t="s">
        <v>88</v>
      </c>
      <c r="B483" s="170">
        <v>2</v>
      </c>
      <c r="C483" s="153"/>
      <c r="D483" s="129" t="s">
        <v>412</v>
      </c>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t="s">
        <v>34</v>
      </c>
      <c r="C486" s="170"/>
      <c r="D486" s="168"/>
      <c r="E486" s="147"/>
      <c r="F486" s="147"/>
    </row>
    <row r="487" spans="1:14" x14ac:dyDescent="0.25">
      <c r="A487" s="100" t="s">
        <v>408</v>
      </c>
      <c r="B487" s="170" t="s">
        <v>34</v>
      </c>
      <c r="C487" s="147"/>
      <c r="D487" s="147"/>
      <c r="E487" s="147"/>
      <c r="F487" s="147"/>
      <c r="G487" s="172"/>
      <c r="H487" s="167"/>
      <c r="J487" s="167"/>
      <c r="K487" s="167"/>
      <c r="L487" s="167"/>
      <c r="M487" s="167"/>
      <c r="N487" s="167"/>
    </row>
    <row r="488" spans="1:14" ht="36" customHeight="1" x14ac:dyDescent="0.25">
      <c r="A488" s="100" t="s">
        <v>409</v>
      </c>
      <c r="B488" s="170">
        <v>2</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2</v>
      </c>
      <c r="C490" s="154"/>
      <c r="D490" s="264">
        <v>1</v>
      </c>
      <c r="E490" s="102"/>
      <c r="F490" s="102"/>
    </row>
    <row r="491" spans="1:14" x14ac:dyDescent="0.25">
      <c r="A491" s="19" t="s">
        <v>38</v>
      </c>
      <c r="B491" s="19"/>
      <c r="C491" s="19"/>
      <c r="D491" s="19">
        <f>SUM(B475:C489)</f>
        <v>20</v>
      </c>
      <c r="H491" s="167"/>
      <c r="I491" s="167"/>
      <c r="J491" s="167"/>
      <c r="K491" s="167"/>
      <c r="L491" s="167"/>
      <c r="M491" s="167"/>
      <c r="N491" s="167"/>
    </row>
    <row r="492" spans="1:14" x14ac:dyDescent="0.25">
      <c r="A492" s="19" t="s">
        <v>37</v>
      </c>
      <c r="B492" s="20"/>
      <c r="C492" s="21"/>
      <c r="D492" s="63">
        <f>D491/(COUNT(B475:C489)*2)</f>
        <v>0.90909090909090906</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85" t="s">
        <v>152</v>
      </c>
      <c r="B494" s="285"/>
      <c r="C494" s="285"/>
      <c r="D494" s="285"/>
      <c r="E494" s="285"/>
      <c r="F494" s="285"/>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262">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0.92307692307692313</v>
      </c>
    </row>
    <row r="504" spans="1:6" ht="27.75" customHeight="1" x14ac:dyDescent="0.3">
      <c r="A504" s="71" t="s">
        <v>47</v>
      </c>
      <c r="B504" s="72"/>
      <c r="C504" s="73"/>
      <c r="D504" s="74">
        <f>SUM(D500,D491,D461,D451,D402,D349,D321,D40,D470,D288,D245,D149,D432,D189,D96)</f>
        <v>377</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0.91504854368932043</v>
      </c>
    </row>
  </sheetData>
  <sheetProtection algorithmName="SHA-512" hashValue="Scijxw+wVJiSTqd/Lw4t1RZLC3IqeWL+gIj5HGQfuQ+wpUD6uHSQjZAoyi5MnKQxOQ2jpwZUrAZU0mNxE3PAnw==" saltValue="ndbd2RY0A4OBVOGn2RV+eA==" spinCount="100000" sheet="1" objects="1" scenarios="1"/>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5" orientation="portrait" horizontalDpi="4294967293" r:id="rId1"/>
  <rowBreaks count="5" manualBreakCount="5">
    <brk id="82" max="6" man="1"/>
    <brk id="151" max="6" man="1"/>
    <brk id="247" max="6" man="1"/>
    <brk id="350" max="6" man="1"/>
    <brk id="471"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51" zoomScale="96" zoomScaleSheetLayoutView="96" workbookViewId="0">
      <selection activeCell="D207" sqref="D20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5"/>
      <c r="E1" s="315"/>
      <c r="F1" s="315"/>
      <c r="G1" s="315"/>
      <c r="H1" s="315"/>
      <c r="I1" s="315"/>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299" t="s">
        <v>52</v>
      </c>
      <c r="B6" s="299"/>
      <c r="C6" s="299"/>
      <c r="D6" s="299"/>
      <c r="E6" s="299"/>
      <c r="F6" s="299"/>
      <c r="G6" s="126"/>
      <c r="H6" s="126"/>
      <c r="I6" s="126"/>
    </row>
    <row r="7" spans="1:9" s="36" customFormat="1" ht="21.75" customHeight="1" x14ac:dyDescent="0.45">
      <c r="A7" s="300" t="str">
        <f>'A1 Exploitation'!A8:F8</f>
        <v>Le Kram</v>
      </c>
      <c r="B7" s="300"/>
      <c r="C7" s="300"/>
      <c r="D7" s="300"/>
      <c r="E7" s="300"/>
      <c r="F7" s="300"/>
      <c r="G7" s="126"/>
      <c r="H7" s="126"/>
      <c r="I7" s="126"/>
    </row>
    <row r="8" spans="1:9" s="36" customFormat="1" ht="24" x14ac:dyDescent="0.45">
      <c r="A8" s="38" t="s">
        <v>44</v>
      </c>
      <c r="B8" s="316" t="str">
        <f>'A1 Exploitation'!B9:F9</f>
        <v>Mme Sameh SLAIMI &amp; M. Bilel HAMDI</v>
      </c>
      <c r="C8" s="316"/>
      <c r="D8" s="316"/>
      <c r="E8" s="316"/>
      <c r="F8" s="316"/>
      <c r="G8" s="126"/>
      <c r="H8" s="126"/>
      <c r="I8" s="126"/>
    </row>
    <row r="9" spans="1:9" s="36" customFormat="1" ht="24" x14ac:dyDescent="0.45">
      <c r="A9" s="39" t="s">
        <v>46</v>
      </c>
      <c r="B9" s="317" t="str">
        <f>'A1 Exploitation'!B10:F10</f>
        <v>Directeur magasin</v>
      </c>
      <c r="C9" s="317"/>
      <c r="D9" s="317"/>
      <c r="E9" s="317"/>
      <c r="F9" s="317"/>
      <c r="G9" s="126"/>
      <c r="H9" s="126"/>
      <c r="I9" s="126"/>
    </row>
    <row r="10" spans="1:9" s="36" customFormat="1" ht="24" x14ac:dyDescent="0.45">
      <c r="A10" s="38" t="s">
        <v>45</v>
      </c>
      <c r="B10" s="314">
        <f>'A1 Exploitation'!B11:F11</f>
        <v>42823</v>
      </c>
      <c r="C10" s="314"/>
      <c r="D10" s="314"/>
      <c r="E10" s="314"/>
      <c r="F10" s="314"/>
      <c r="G10" s="126"/>
      <c r="H10" s="126"/>
      <c r="I10" s="126"/>
    </row>
    <row r="11" spans="1:9" s="36" customFormat="1" ht="24" x14ac:dyDescent="0.45">
      <c r="A11" s="38" t="s">
        <v>341</v>
      </c>
      <c r="B11" s="318">
        <f>D198</f>
        <v>0.84466019417475724</v>
      </c>
      <c r="C11" s="318"/>
      <c r="D11" s="318"/>
      <c r="E11" s="318"/>
      <c r="F11" s="318"/>
      <c r="G11" s="126"/>
      <c r="H11" s="126"/>
      <c r="I11" s="126"/>
    </row>
    <row r="12" spans="1:9" s="36" customFormat="1" ht="22.5" x14ac:dyDescent="0.45">
      <c r="A12" s="35"/>
      <c r="D12" s="291"/>
      <c r="E12" s="291"/>
      <c r="F12" s="291"/>
      <c r="G12" s="291"/>
      <c r="H12" s="291"/>
      <c r="I12" s="40"/>
    </row>
    <row r="13" spans="1:9" s="36" customFormat="1" ht="11.25" customHeight="1" x14ac:dyDescent="0.3">
      <c r="A13" s="292" t="s">
        <v>32</v>
      </c>
      <c r="B13" s="293" t="s">
        <v>33</v>
      </c>
      <c r="C13" s="293"/>
      <c r="D13" s="293" t="s">
        <v>48</v>
      </c>
      <c r="E13" s="293" t="s">
        <v>213</v>
      </c>
      <c r="F13" s="293" t="s">
        <v>214</v>
      </c>
    </row>
    <row r="14" spans="1:9" s="36" customFormat="1" ht="12.75" customHeight="1" x14ac:dyDescent="0.3">
      <c r="A14" s="292"/>
      <c r="B14" s="70" t="s">
        <v>36</v>
      </c>
      <c r="C14" s="70" t="s">
        <v>35</v>
      </c>
      <c r="D14" s="293"/>
      <c r="E14" s="293"/>
      <c r="F14" s="293"/>
    </row>
    <row r="15" spans="1:9" x14ac:dyDescent="0.3">
      <c r="A15" s="41"/>
      <c r="B15" s="41"/>
      <c r="C15" s="41"/>
      <c r="D15" s="41"/>
    </row>
    <row r="16" spans="1:9" ht="19.5" x14ac:dyDescent="0.4">
      <c r="A16" s="319" t="s">
        <v>0</v>
      </c>
      <c r="B16" s="320"/>
      <c r="C16" s="320"/>
      <c r="D16" s="320"/>
      <c r="E16" s="320"/>
      <c r="F16" s="320"/>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21" t="s">
        <v>38</v>
      </c>
      <c r="B22" s="308"/>
      <c r="C22" s="309"/>
      <c r="D22" s="127">
        <f>SUM(B17:C21)</f>
        <v>10</v>
      </c>
    </row>
    <row r="23" spans="1:6" x14ac:dyDescent="0.3">
      <c r="A23" s="305" t="s">
        <v>342</v>
      </c>
      <c r="B23" s="306"/>
      <c r="C23" s="307"/>
      <c r="D23" s="65">
        <f>D22/(COUNT(B17:C21)*2)</f>
        <v>1</v>
      </c>
    </row>
    <row r="24" spans="1:6" s="50" customFormat="1" x14ac:dyDescent="0.3">
      <c r="A24" s="54"/>
      <c r="B24" s="55"/>
      <c r="C24" s="55"/>
      <c r="D24" s="56"/>
    </row>
    <row r="25" spans="1:6" ht="19.5" x14ac:dyDescent="0.4">
      <c r="A25" s="303" t="s">
        <v>4</v>
      </c>
      <c r="B25" s="304"/>
      <c r="C25" s="304"/>
      <c r="D25" s="304"/>
      <c r="E25" s="304"/>
      <c r="F25" s="304"/>
    </row>
    <row r="26" spans="1:6" ht="33.75" x14ac:dyDescent="0.35">
      <c r="A26" s="76" t="s">
        <v>107</v>
      </c>
      <c r="B26" s="221">
        <v>1</v>
      </c>
      <c r="C26" s="248" t="str">
        <f>IF(B26=0, -5, "0")</f>
        <v>0</v>
      </c>
      <c r="D26" s="222" t="s">
        <v>457</v>
      </c>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5" t="s">
        <v>38</v>
      </c>
      <c r="B32" s="306"/>
      <c r="C32" s="307"/>
      <c r="D32" s="125">
        <f>SUM(B26:C31)</f>
        <v>11</v>
      </c>
    </row>
    <row r="33" spans="1:6" x14ac:dyDescent="0.3">
      <c r="A33" s="305" t="s">
        <v>342</v>
      </c>
      <c r="B33" s="306"/>
      <c r="C33" s="307"/>
      <c r="D33" s="65">
        <f>D32/(COUNT(B26:C31)*2)</f>
        <v>0.91666666666666663</v>
      </c>
    </row>
    <row r="34" spans="1:6" s="50" customFormat="1" x14ac:dyDescent="0.3">
      <c r="A34" s="54"/>
      <c r="B34" s="55"/>
      <c r="C34" s="55"/>
      <c r="D34" s="56"/>
    </row>
    <row r="35" spans="1:6" s="50" customFormat="1" ht="19.5" x14ac:dyDescent="0.4">
      <c r="A35" s="303" t="s">
        <v>246</v>
      </c>
      <c r="B35" s="304"/>
      <c r="C35" s="304"/>
      <c r="D35" s="304"/>
      <c r="E35" s="304"/>
      <c r="F35" s="304"/>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5" t="s">
        <v>38</v>
      </c>
      <c r="B41" s="306"/>
      <c r="C41" s="307"/>
      <c r="D41" s="125">
        <f>SUM(B36:C40)</f>
        <v>10</v>
      </c>
      <c r="E41" s="37"/>
      <c r="F41" s="37"/>
    </row>
    <row r="42" spans="1:6" s="50" customFormat="1" x14ac:dyDescent="0.3">
      <c r="A42" s="305" t="s">
        <v>342</v>
      </c>
      <c r="B42" s="306"/>
      <c r="C42" s="307"/>
      <c r="D42" s="65">
        <f>D41/(COUNT(B36:C40)*2)</f>
        <v>1</v>
      </c>
      <c r="E42" s="37"/>
      <c r="F42" s="37"/>
    </row>
    <row r="43" spans="1:6" s="50" customFormat="1" x14ac:dyDescent="0.3">
      <c r="A43" s="90"/>
      <c r="B43" s="91"/>
      <c r="C43" s="91"/>
      <c r="D43" s="92"/>
    </row>
    <row r="44" spans="1:6" ht="19.5" x14ac:dyDescent="0.4">
      <c r="A44" s="312" t="s">
        <v>21</v>
      </c>
      <c r="B44" s="313"/>
      <c r="C44" s="313"/>
      <c r="D44" s="313"/>
      <c r="E44" s="313"/>
      <c r="F44" s="313"/>
    </row>
    <row r="45" spans="1:6" ht="33" x14ac:dyDescent="0.3">
      <c r="A45" s="41" t="s">
        <v>317</v>
      </c>
      <c r="B45" s="221">
        <v>1</v>
      </c>
      <c r="C45" s="221"/>
      <c r="D45" s="257" t="s">
        <v>418</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417</v>
      </c>
      <c r="E49" s="221"/>
      <c r="F49" s="221"/>
    </row>
    <row r="50" spans="1:6" ht="18" x14ac:dyDescent="0.35">
      <c r="A50" s="76" t="s">
        <v>343</v>
      </c>
      <c r="B50" s="221">
        <v>2</v>
      </c>
      <c r="C50" s="248"/>
      <c r="D50" s="248"/>
      <c r="E50" s="221"/>
      <c r="F50" s="221"/>
    </row>
    <row r="51" spans="1:6" x14ac:dyDescent="0.3">
      <c r="A51" s="305" t="s">
        <v>38</v>
      </c>
      <c r="B51" s="306"/>
      <c r="C51" s="307"/>
      <c r="D51" s="125">
        <f>SUM(B45:C50)</f>
        <v>11</v>
      </c>
    </row>
    <row r="52" spans="1:6" x14ac:dyDescent="0.3">
      <c r="A52" s="305" t="s">
        <v>342</v>
      </c>
      <c r="B52" s="306"/>
      <c r="C52" s="307"/>
      <c r="D52" s="65">
        <f>D51/(COUNT(B45:C50)*2)</f>
        <v>0.91666666666666663</v>
      </c>
    </row>
    <row r="53" spans="1:6" s="50" customFormat="1" x14ac:dyDescent="0.3">
      <c r="A53" s="54"/>
      <c r="B53" s="55"/>
      <c r="C53" s="55"/>
      <c r="D53" s="56"/>
    </row>
    <row r="54" spans="1:6" ht="19.5" x14ac:dyDescent="0.4">
      <c r="A54" s="303" t="s">
        <v>8</v>
      </c>
      <c r="B54" s="304"/>
      <c r="C54" s="304"/>
      <c r="D54" s="304"/>
      <c r="E54" s="304"/>
      <c r="F54" s="304"/>
    </row>
    <row r="55" spans="1:6" ht="36" x14ac:dyDescent="0.35">
      <c r="A55" s="83" t="s">
        <v>197</v>
      </c>
      <c r="B55" s="221">
        <v>0</v>
      </c>
      <c r="C55" s="248">
        <f>IF(B55=0, -5, "0")</f>
        <v>-5</v>
      </c>
      <c r="D55" s="257" t="s">
        <v>439</v>
      </c>
      <c r="E55" s="268" t="s">
        <v>440</v>
      </c>
      <c r="F55" s="221"/>
    </row>
    <row r="56" spans="1:6" x14ac:dyDescent="0.3">
      <c r="A56" s="49" t="s">
        <v>185</v>
      </c>
      <c r="B56" s="221">
        <v>2</v>
      </c>
      <c r="C56" s="221"/>
      <c r="D56" s="221"/>
      <c r="E56" s="226"/>
      <c r="F56" s="221"/>
    </row>
    <row r="57" spans="1:6" ht="82.5" x14ac:dyDescent="0.3">
      <c r="A57" s="51" t="s">
        <v>282</v>
      </c>
      <c r="B57" s="221">
        <v>0</v>
      </c>
      <c r="C57" s="221"/>
      <c r="D57" s="222" t="s">
        <v>458</v>
      </c>
      <c r="E57" s="222" t="s">
        <v>459</v>
      </c>
      <c r="F57" s="221"/>
    </row>
    <row r="58" spans="1:6" x14ac:dyDescent="0.3">
      <c r="A58" s="51" t="s">
        <v>101</v>
      </c>
      <c r="B58" s="221">
        <v>2</v>
      </c>
      <c r="C58" s="221"/>
      <c r="D58" s="223"/>
      <c r="E58" s="221"/>
      <c r="F58" s="221"/>
    </row>
    <row r="59" spans="1:6" ht="50.25" x14ac:dyDescent="0.35">
      <c r="A59" s="83" t="s">
        <v>249</v>
      </c>
      <c r="B59" s="221">
        <v>2</v>
      </c>
      <c r="C59" s="248" t="str">
        <f>IF(B59=0, -5, "0")</f>
        <v>0</v>
      </c>
      <c r="D59" s="222" t="s">
        <v>438</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5" t="s">
        <v>38</v>
      </c>
      <c r="B62" s="306"/>
      <c r="C62" s="307"/>
      <c r="D62" s="125">
        <f>SUM(B55:C61)</f>
        <v>5</v>
      </c>
    </row>
    <row r="63" spans="1:6" x14ac:dyDescent="0.3">
      <c r="A63" s="305" t="s">
        <v>342</v>
      </c>
      <c r="B63" s="306"/>
      <c r="C63" s="307"/>
      <c r="D63" s="65">
        <f>D62/(COUNT(B55:C61)*2)</f>
        <v>0.3125</v>
      </c>
    </row>
    <row r="64" spans="1:6" s="50" customFormat="1" x14ac:dyDescent="0.3">
      <c r="A64" s="54"/>
      <c r="B64" s="55"/>
      <c r="C64" s="55"/>
      <c r="D64" s="56"/>
    </row>
    <row r="65" spans="1:6" ht="19.5" x14ac:dyDescent="0.4">
      <c r="A65" s="303" t="s">
        <v>143</v>
      </c>
      <c r="B65" s="304"/>
      <c r="C65" s="304"/>
      <c r="D65" s="304"/>
      <c r="E65" s="304"/>
      <c r="F65" s="304"/>
    </row>
    <row r="66" spans="1:6" ht="66" x14ac:dyDescent="0.4">
      <c r="A66" s="41" t="s">
        <v>318</v>
      </c>
      <c r="B66" s="227">
        <v>1</v>
      </c>
      <c r="C66" s="228"/>
      <c r="D66" s="257" t="s">
        <v>426</v>
      </c>
      <c r="E66" s="257"/>
      <c r="F66" s="221"/>
    </row>
    <row r="67" spans="1:6" ht="19.5" x14ac:dyDescent="0.4">
      <c r="A67" s="41" t="s">
        <v>319</v>
      </c>
      <c r="B67" s="227">
        <v>2</v>
      </c>
      <c r="C67" s="228"/>
      <c r="D67" s="257"/>
      <c r="E67" s="257"/>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66" x14ac:dyDescent="0.3">
      <c r="A74" s="265" t="s">
        <v>215</v>
      </c>
      <c r="B74" s="227">
        <v>2</v>
      </c>
      <c r="C74" s="266" t="str">
        <f>IF(B74=0, -5, "0")</f>
        <v>0</v>
      </c>
      <c r="D74" s="267" t="s">
        <v>427</v>
      </c>
      <c r="E74" s="232"/>
      <c r="F74" s="221"/>
    </row>
    <row r="75" spans="1:6" ht="18" x14ac:dyDescent="0.35">
      <c r="A75" s="89" t="s">
        <v>265</v>
      </c>
      <c r="B75" s="227" t="s">
        <v>34</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1</v>
      </c>
      <c r="C77" s="233"/>
      <c r="D77" s="257" t="s">
        <v>455</v>
      </c>
      <c r="E77" s="234"/>
      <c r="F77" s="233"/>
    </row>
    <row r="78" spans="1:6" x14ac:dyDescent="0.3">
      <c r="A78" s="41" t="s">
        <v>198</v>
      </c>
      <c r="B78" s="227">
        <v>2</v>
      </c>
      <c r="C78" s="221"/>
      <c r="D78" s="234"/>
      <c r="E78" s="232"/>
      <c r="F78" s="221"/>
    </row>
    <row r="79" spans="1:6" ht="49.5" x14ac:dyDescent="0.35">
      <c r="A79" s="83" t="s">
        <v>184</v>
      </c>
      <c r="B79" s="227">
        <v>2</v>
      </c>
      <c r="C79" s="248" t="str">
        <f>IF(B79=0, -5, "0")</f>
        <v>0</v>
      </c>
      <c r="D79" s="267" t="s">
        <v>428</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58"/>
      <c r="E82" s="235"/>
      <c r="F82" s="221"/>
    </row>
    <row r="83" spans="1:6" x14ac:dyDescent="0.3">
      <c r="A83" s="305" t="s">
        <v>38</v>
      </c>
      <c r="B83" s="306"/>
      <c r="C83" s="307"/>
      <c r="D83" s="125">
        <f>SUM(B66:C82)</f>
        <v>26</v>
      </c>
    </row>
    <row r="84" spans="1:6" x14ac:dyDescent="0.3">
      <c r="A84" s="305" t="s">
        <v>342</v>
      </c>
      <c r="B84" s="306"/>
      <c r="C84" s="307"/>
      <c r="D84" s="65">
        <f>D83/(COUNT(B66:C82)*2)</f>
        <v>0.9285714285714286</v>
      </c>
    </row>
    <row r="85" spans="1:6" s="50" customFormat="1" x14ac:dyDescent="0.3">
      <c r="A85" s="54"/>
      <c r="B85" s="55"/>
      <c r="C85" s="55"/>
      <c r="D85" s="56"/>
    </row>
    <row r="86" spans="1:6" ht="19.5" x14ac:dyDescent="0.4">
      <c r="A86" s="303" t="s">
        <v>237</v>
      </c>
      <c r="B86" s="304"/>
      <c r="C86" s="304"/>
      <c r="D86" s="304"/>
      <c r="E86" s="304"/>
      <c r="F86" s="304"/>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t="s">
        <v>34</v>
      </c>
      <c r="C93" s="238" t="str">
        <f>IF(B93=0, -5, "0")</f>
        <v>0</v>
      </c>
      <c r="D93" s="222"/>
      <c r="E93" s="221"/>
      <c r="F93" s="221"/>
    </row>
    <row r="94" spans="1:6" ht="33" x14ac:dyDescent="0.3">
      <c r="A94" s="48" t="s">
        <v>182</v>
      </c>
      <c r="B94" s="237">
        <v>1</v>
      </c>
      <c r="C94" s="221"/>
      <c r="D94" s="257" t="s">
        <v>449</v>
      </c>
      <c r="E94" s="221"/>
      <c r="F94" s="221"/>
    </row>
    <row r="95" spans="1:6" x14ac:dyDescent="0.3">
      <c r="A95" s="53" t="s">
        <v>329</v>
      </c>
      <c r="B95" s="237">
        <v>2</v>
      </c>
      <c r="C95" s="221"/>
      <c r="D95" s="222"/>
      <c r="E95" s="221"/>
      <c r="F95" s="221"/>
    </row>
    <row r="96" spans="1:6" x14ac:dyDescent="0.3">
      <c r="A96" s="53" t="s">
        <v>330</v>
      </c>
      <c r="B96" s="237">
        <v>1</v>
      </c>
      <c r="C96" s="221"/>
      <c r="D96" s="222" t="s">
        <v>451</v>
      </c>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5" t="s">
        <v>38</v>
      </c>
      <c r="B101" s="306"/>
      <c r="C101" s="307"/>
      <c r="D101" s="125">
        <f>SUM(B87:C100)</f>
        <v>24</v>
      </c>
    </row>
    <row r="102" spans="1:6" x14ac:dyDescent="0.3">
      <c r="A102" s="305" t="s">
        <v>342</v>
      </c>
      <c r="B102" s="306"/>
      <c r="C102" s="307"/>
      <c r="D102" s="65">
        <f>D101/(COUNT(B87:C100)*2)</f>
        <v>0.92307692307692313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3" t="s">
        <v>238</v>
      </c>
      <c r="B105" s="304"/>
      <c r="C105" s="304"/>
      <c r="D105" s="304"/>
      <c r="E105" s="304"/>
      <c r="F105" s="304"/>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1</v>
      </c>
      <c r="C114" s="248" t="str">
        <f>IF(B114=0, -5, "0")</f>
        <v>0</v>
      </c>
      <c r="D114" s="222" t="s">
        <v>446</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5" t="s">
        <v>38</v>
      </c>
      <c r="B117" s="306"/>
      <c r="C117" s="307"/>
      <c r="D117" s="125">
        <f>SUM(B106:C116)</f>
        <v>21</v>
      </c>
      <c r="E117" s="37"/>
      <c r="F117" s="37"/>
    </row>
    <row r="118" spans="1:6" s="50" customFormat="1" x14ac:dyDescent="0.3">
      <c r="A118" s="305" t="s">
        <v>342</v>
      </c>
      <c r="B118" s="306"/>
      <c r="C118" s="307"/>
      <c r="D118" s="65">
        <f>D117/(COUNT(B106:C116)*2)</f>
        <v>0.95454545454545459</v>
      </c>
      <c r="E118" s="37"/>
      <c r="F118" s="37"/>
    </row>
    <row r="119" spans="1:6" s="50" customFormat="1" x14ac:dyDescent="0.3">
      <c r="A119" s="54"/>
      <c r="B119" s="55"/>
      <c r="C119" s="55"/>
      <c r="D119" s="56"/>
    </row>
    <row r="120" spans="1:6" ht="19.5" x14ac:dyDescent="0.4">
      <c r="A120" s="303" t="s">
        <v>208</v>
      </c>
      <c r="B120" s="304"/>
      <c r="C120" s="304"/>
      <c r="D120" s="304"/>
      <c r="E120" s="304"/>
      <c r="F120" s="304"/>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57"/>
      <c r="E125" s="257"/>
      <c r="F125" s="221"/>
    </row>
    <row r="126" spans="1:6" ht="36" x14ac:dyDescent="0.35">
      <c r="A126" s="83" t="s">
        <v>239</v>
      </c>
      <c r="B126" s="238">
        <v>2</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2</v>
      </c>
      <c r="C128" s="241"/>
      <c r="D128" s="222"/>
      <c r="E128" s="222"/>
      <c r="F128" s="221"/>
    </row>
    <row r="129" spans="1:6" ht="66.75" x14ac:dyDescent="0.35">
      <c r="A129" s="83" t="s">
        <v>217</v>
      </c>
      <c r="B129" s="238">
        <v>1</v>
      </c>
      <c r="C129" s="249" t="str">
        <f>IF(B129=0, -5, "0")</f>
        <v>0</v>
      </c>
      <c r="D129" s="222" t="s">
        <v>445</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57"/>
      <c r="E131" s="257"/>
      <c r="F131" s="233"/>
    </row>
    <row r="132" spans="1:6" x14ac:dyDescent="0.3">
      <c r="A132" s="305" t="s">
        <v>38</v>
      </c>
      <c r="B132" s="306"/>
      <c r="C132" s="307"/>
      <c r="D132" s="125">
        <f>SUM(B121:C131)</f>
        <v>19</v>
      </c>
    </row>
    <row r="133" spans="1:6" x14ac:dyDescent="0.3">
      <c r="A133" s="305" t="s">
        <v>342</v>
      </c>
      <c r="B133" s="306"/>
      <c r="C133" s="307"/>
      <c r="D133" s="63">
        <f>D132/(COUNT(B121:C131)*2)</f>
        <v>0.95</v>
      </c>
    </row>
    <row r="134" spans="1:6" s="50" customFormat="1" x14ac:dyDescent="0.3">
      <c r="A134" s="54"/>
      <c r="B134" s="55"/>
      <c r="C134" s="55"/>
      <c r="D134" s="61"/>
    </row>
    <row r="135" spans="1:6" ht="24.75" customHeight="1" x14ac:dyDescent="0.4">
      <c r="A135" s="303" t="s">
        <v>78</v>
      </c>
      <c r="B135" s="304"/>
      <c r="C135" s="304"/>
      <c r="D135" s="304"/>
      <c r="E135" s="304"/>
      <c r="F135" s="304"/>
    </row>
    <row r="136" spans="1:6" ht="19.5" x14ac:dyDescent="0.4">
      <c r="A136" s="51" t="s">
        <v>349</v>
      </c>
      <c r="B136" s="237" t="s">
        <v>34</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t="s">
        <v>34</v>
      </c>
      <c r="C138" s="222"/>
      <c r="D138" s="242"/>
      <c r="E138" s="221"/>
      <c r="F138" s="221"/>
    </row>
    <row r="139" spans="1:6" ht="18" customHeight="1" x14ac:dyDescent="0.3">
      <c r="A139" s="95" t="s">
        <v>325</v>
      </c>
      <c r="B139" s="237" t="s">
        <v>34</v>
      </c>
      <c r="C139" s="222"/>
      <c r="D139" s="259"/>
      <c r="E139" s="221"/>
      <c r="F139" s="221"/>
    </row>
    <row r="140" spans="1:6" s="50" customFormat="1" x14ac:dyDescent="0.3">
      <c r="A140" s="49" t="s">
        <v>350</v>
      </c>
      <c r="B140" s="237" t="s">
        <v>34</v>
      </c>
      <c r="C140" s="244"/>
      <c r="D140" s="260"/>
      <c r="E140" s="260"/>
      <c r="F140" s="233"/>
    </row>
    <row r="141" spans="1:6" x14ac:dyDescent="0.3">
      <c r="A141" s="51" t="s">
        <v>331</v>
      </c>
      <c r="B141" s="237" t="s">
        <v>34</v>
      </c>
      <c r="C141" s="222"/>
      <c r="D141" s="225"/>
      <c r="E141" s="221"/>
      <c r="F141" s="221"/>
    </row>
    <row r="142" spans="1:6" x14ac:dyDescent="0.3">
      <c r="A142" s="51" t="s">
        <v>351</v>
      </c>
      <c r="B142" s="237" t="s">
        <v>34</v>
      </c>
      <c r="C142" s="222"/>
      <c r="D142" s="225"/>
      <c r="E142" s="221"/>
      <c r="F142" s="221"/>
    </row>
    <row r="143" spans="1:6" ht="18" x14ac:dyDescent="0.35">
      <c r="A143" s="76" t="s">
        <v>268</v>
      </c>
      <c r="B143" s="237" t="s">
        <v>34</v>
      </c>
      <c r="C143" s="250" t="str">
        <f>IF(B143=0, -5, "0")</f>
        <v>0</v>
      </c>
      <c r="E143" s="221"/>
      <c r="F143" s="221"/>
    </row>
    <row r="144" spans="1:6" ht="18" x14ac:dyDescent="0.35">
      <c r="A144" s="76" t="s">
        <v>218</v>
      </c>
      <c r="B144" s="237" t="s">
        <v>34</v>
      </c>
      <c r="C144" s="250" t="str">
        <f>IF(B144=0, -5, "0")</f>
        <v>0</v>
      </c>
      <c r="D144" s="260"/>
      <c r="E144" s="221"/>
      <c r="F144" s="221"/>
    </row>
    <row r="145" spans="1:6" x14ac:dyDescent="0.3">
      <c r="A145" s="51" t="s">
        <v>104</v>
      </c>
      <c r="B145" s="237" t="s">
        <v>34</v>
      </c>
      <c r="C145" s="222"/>
      <c r="D145" s="225"/>
      <c r="E145" s="221"/>
      <c r="F145" s="221"/>
    </row>
    <row r="146" spans="1:6" x14ac:dyDescent="0.3">
      <c r="A146" s="93" t="s">
        <v>240</v>
      </c>
      <c r="B146" s="259" t="s">
        <v>34</v>
      </c>
      <c r="C146" s="222"/>
      <c r="D146" s="259"/>
      <c r="E146" s="257"/>
      <c r="F146" s="221"/>
    </row>
    <row r="147" spans="1:6" x14ac:dyDescent="0.3">
      <c r="A147" s="41" t="s">
        <v>352</v>
      </c>
      <c r="B147" s="237" t="s">
        <v>34</v>
      </c>
      <c r="C147" s="222"/>
      <c r="D147" s="259"/>
      <c r="E147" s="221"/>
      <c r="F147" s="221"/>
    </row>
    <row r="148" spans="1:6" x14ac:dyDescent="0.3">
      <c r="A148" s="305" t="s">
        <v>38</v>
      </c>
      <c r="B148" s="306"/>
      <c r="C148" s="307"/>
      <c r="D148" s="125">
        <f>SUM(B136:C147)</f>
        <v>0</v>
      </c>
    </row>
    <row r="149" spans="1:6" x14ac:dyDescent="0.3">
      <c r="A149" s="305" t="s">
        <v>342</v>
      </c>
      <c r="B149" s="306"/>
      <c r="C149" s="307"/>
      <c r="D149" s="65" t="e">
        <f>D148/(COUNT(B136:C147)*2)</f>
        <v>#DIV/0!</v>
      </c>
    </row>
    <row r="150" spans="1:6" s="50" customFormat="1" x14ac:dyDescent="0.3">
      <c r="A150" s="54"/>
      <c r="B150" s="55"/>
      <c r="C150" s="55"/>
      <c r="D150" s="56"/>
    </row>
    <row r="151" spans="1:6" ht="19.5" x14ac:dyDescent="0.4">
      <c r="A151" s="303" t="s">
        <v>243</v>
      </c>
      <c r="B151" s="304"/>
      <c r="C151" s="304"/>
      <c r="D151" s="304"/>
      <c r="E151" s="304"/>
      <c r="F151" s="304"/>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51.75" customHeight="1" x14ac:dyDescent="0.35">
      <c r="A155" s="76" t="s">
        <v>354</v>
      </c>
      <c r="B155" s="221">
        <v>0</v>
      </c>
      <c r="C155" s="248">
        <f>IF(B155=0, -5, "0")</f>
        <v>-5</v>
      </c>
      <c r="D155" s="222" t="s">
        <v>441</v>
      </c>
      <c r="E155" s="257" t="s">
        <v>469</v>
      </c>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5" t="s">
        <v>38</v>
      </c>
      <c r="B160" s="308"/>
      <c r="C160" s="309"/>
      <c r="D160" s="188">
        <f>SUM(B152:C159)</f>
        <v>9</v>
      </c>
    </row>
    <row r="161" spans="1:6" x14ac:dyDescent="0.3">
      <c r="A161" s="305" t="s">
        <v>342</v>
      </c>
      <c r="B161" s="306"/>
      <c r="C161" s="307"/>
      <c r="D161" s="65">
        <f>D160/(COUNT(B152:C159)*2)</f>
        <v>0.5</v>
      </c>
    </row>
    <row r="162" spans="1:6" s="50" customFormat="1" ht="28.15" customHeight="1" x14ac:dyDescent="0.3">
      <c r="A162" s="54"/>
      <c r="B162" s="55"/>
      <c r="C162" s="57"/>
      <c r="D162" s="58"/>
    </row>
    <row r="163" spans="1:6" ht="19.5" x14ac:dyDescent="0.4">
      <c r="A163" s="303" t="s">
        <v>85</v>
      </c>
      <c r="B163" s="304"/>
      <c r="C163" s="304"/>
      <c r="D163" s="304"/>
      <c r="E163" s="304"/>
      <c r="F163" s="304"/>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ht="49.5" x14ac:dyDescent="0.3">
      <c r="A166" s="87" t="s">
        <v>241</v>
      </c>
      <c r="B166" s="221">
        <v>1</v>
      </c>
      <c r="C166" s="221"/>
      <c r="D166" s="222" t="s">
        <v>453</v>
      </c>
      <c r="E166" s="257"/>
      <c r="F166" s="221"/>
    </row>
    <row r="167" spans="1:6" ht="19.5" customHeight="1" x14ac:dyDescent="0.3">
      <c r="A167" s="41" t="s">
        <v>95</v>
      </c>
      <c r="B167" s="221">
        <v>2</v>
      </c>
      <c r="C167" s="221"/>
      <c r="D167" s="221"/>
      <c r="E167" s="222"/>
      <c r="F167" s="221"/>
    </row>
    <row r="168" spans="1:6" ht="17.25" customHeight="1" x14ac:dyDescent="0.3">
      <c r="A168" s="305" t="s">
        <v>38</v>
      </c>
      <c r="B168" s="306"/>
      <c r="C168" s="307"/>
      <c r="D168" s="125">
        <f>SUM(B164:C167)</f>
        <v>7</v>
      </c>
    </row>
    <row r="169" spans="1:6" x14ac:dyDescent="0.3">
      <c r="A169" s="305" t="s">
        <v>342</v>
      </c>
      <c r="B169" s="306"/>
      <c r="C169" s="307"/>
      <c r="D169" s="65">
        <f>D168/(COUNT(B164:C167)*2)</f>
        <v>0.875</v>
      </c>
    </row>
    <row r="170" spans="1:6" s="50" customFormat="1" x14ac:dyDescent="0.3">
      <c r="A170" s="54"/>
      <c r="B170" s="55"/>
      <c r="C170" s="55"/>
      <c r="D170" s="56"/>
    </row>
    <row r="171" spans="1:6" ht="19.5" x14ac:dyDescent="0.4">
      <c r="A171" s="310" t="s">
        <v>17</v>
      </c>
      <c r="B171" s="311"/>
      <c r="C171" s="311"/>
      <c r="D171" s="311"/>
      <c r="E171" s="311"/>
      <c r="F171" s="311"/>
    </row>
    <row r="172" spans="1:6" x14ac:dyDescent="0.3">
      <c r="A172" s="48" t="s">
        <v>202</v>
      </c>
      <c r="B172" s="221">
        <v>2</v>
      </c>
      <c r="C172" s="221"/>
      <c r="D172" s="25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05" t="s">
        <v>38</v>
      </c>
      <c r="B176" s="306"/>
      <c r="C176" s="307"/>
      <c r="D176" s="125">
        <f>SUM(B172:C175)</f>
        <v>8</v>
      </c>
    </row>
    <row r="177" spans="1:6" x14ac:dyDescent="0.3">
      <c r="A177" s="305" t="s">
        <v>342</v>
      </c>
      <c r="B177" s="306"/>
      <c r="C177" s="307"/>
      <c r="D177" s="65">
        <f>D176/(COUNT(B172:C175)*2)</f>
        <v>1</v>
      </c>
    </row>
    <row r="178" spans="1:6" s="50" customFormat="1" x14ac:dyDescent="0.3">
      <c r="A178" s="54"/>
      <c r="B178" s="55"/>
      <c r="C178" s="55"/>
      <c r="D178" s="56"/>
    </row>
    <row r="179" spans="1:6" ht="19.5" x14ac:dyDescent="0.4">
      <c r="A179" s="303" t="s">
        <v>87</v>
      </c>
      <c r="B179" s="304"/>
      <c r="C179" s="304"/>
      <c r="D179" s="304"/>
      <c r="E179" s="304"/>
      <c r="F179" s="304"/>
    </row>
    <row r="180" spans="1:6" ht="33" x14ac:dyDescent="0.3">
      <c r="A180" s="87" t="s">
        <v>364</v>
      </c>
      <c r="B180" s="221">
        <v>0</v>
      </c>
      <c r="C180" s="221"/>
      <c r="D180" s="257" t="s">
        <v>442</v>
      </c>
      <c r="E180" s="222" t="s">
        <v>443</v>
      </c>
      <c r="F180" s="221"/>
    </row>
    <row r="181" spans="1:6" ht="33" x14ac:dyDescent="0.3">
      <c r="A181" s="95" t="s">
        <v>247</v>
      </c>
      <c r="B181" s="221">
        <v>1</v>
      </c>
      <c r="C181" s="221"/>
      <c r="D181" s="222" t="s">
        <v>452</v>
      </c>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5" t="s">
        <v>38</v>
      </c>
      <c r="B185" s="306"/>
      <c r="C185" s="307"/>
      <c r="D185" s="125">
        <f>SUM(B180:C184)</f>
        <v>7</v>
      </c>
    </row>
    <row r="186" spans="1:6" x14ac:dyDescent="0.3">
      <c r="A186" s="305" t="s">
        <v>342</v>
      </c>
      <c r="B186" s="306"/>
      <c r="C186" s="307"/>
      <c r="D186" s="65">
        <f>D185/(COUNT(B180:C184)*2)</f>
        <v>0.7</v>
      </c>
    </row>
    <row r="187" spans="1:6" s="50" customFormat="1" x14ac:dyDescent="0.3">
      <c r="A187" s="54"/>
      <c r="B187" s="55"/>
      <c r="C187" s="55"/>
      <c r="D187" s="56"/>
    </row>
    <row r="188" spans="1:6" ht="19.5" x14ac:dyDescent="0.4">
      <c r="A188" s="303" t="s">
        <v>242</v>
      </c>
      <c r="B188" s="304"/>
      <c r="C188" s="304"/>
      <c r="D188" s="304"/>
      <c r="E188" s="304"/>
      <c r="F188" s="304"/>
    </row>
    <row r="189" spans="1:6" x14ac:dyDescent="0.3">
      <c r="A189" s="41" t="s">
        <v>357</v>
      </c>
      <c r="B189" s="221">
        <v>2</v>
      </c>
      <c r="C189" s="221"/>
      <c r="D189" s="221"/>
      <c r="E189" s="221"/>
      <c r="F189" s="221"/>
    </row>
    <row r="190" spans="1:6" ht="18" x14ac:dyDescent="0.35">
      <c r="A190" s="160" t="s">
        <v>365</v>
      </c>
      <c r="B190" s="221">
        <v>2</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57"/>
      <c r="E192" s="221"/>
      <c r="F192" s="221"/>
    </row>
    <row r="193" spans="1:4" x14ac:dyDescent="0.3">
      <c r="A193" s="305" t="s">
        <v>38</v>
      </c>
      <c r="B193" s="306"/>
      <c r="C193" s="307"/>
      <c r="D193" s="97">
        <f>SUM(B189:C192)</f>
        <v>6</v>
      </c>
    </row>
    <row r="194" spans="1:4" x14ac:dyDescent="0.3">
      <c r="A194" s="305" t="s">
        <v>342</v>
      </c>
      <c r="B194" s="306"/>
      <c r="C194" s="307"/>
      <c r="D194" s="65">
        <f>D193/(COUNT(B189:C192)*2)</f>
        <v>1</v>
      </c>
    </row>
    <row r="196" spans="1:4" ht="18" x14ac:dyDescent="0.35">
      <c r="A196" s="121" t="s">
        <v>284</v>
      </c>
      <c r="B196" s="120"/>
      <c r="C196" s="120"/>
      <c r="D196" s="220" t="s">
        <v>34</v>
      </c>
    </row>
    <row r="197" spans="1:4" ht="22.5" x14ac:dyDescent="0.3">
      <c r="A197" s="71" t="s">
        <v>377</v>
      </c>
      <c r="B197" s="72"/>
      <c r="C197" s="73"/>
      <c r="D197" s="74">
        <f>SUM(D193,D185,D176,D168,D160,D62,D51,D32,D22,D117,D148,D132,D101,D83,D41)</f>
        <v>174</v>
      </c>
    </row>
    <row r="198" spans="1:4" ht="22.5" x14ac:dyDescent="0.3">
      <c r="A198" s="71" t="s">
        <v>378</v>
      </c>
      <c r="B198" s="72"/>
      <c r="C198" s="73"/>
      <c r="D198" s="75">
        <f>D197/(COUNT(B189:C192,B180:C184,B172:C175,B164:C167,B152:C159,B55:C61,B45:C50,B26:C31,B17:C21,B106:C116,B136:C147,B121:C131,B87:C100,B66:C82,B36:C40)*2)</f>
        <v>0.84466019417475724</v>
      </c>
    </row>
  </sheetData>
  <sheetProtection algorithmName="SHA-512" hashValue="XMhlWJd7fkWlGjNEjZtBTWgCj56/OanFINhnx1pb0OKm6bbSMqshyubx63M89h4dP5KhQfq45PrIIi6pzE4QKg==" saltValue="ojLpnoHZxBLVo7iaC4nK6g==" spinCount="100000" sheet="1" objects="1" scenarios="1"/>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2" orientation="portrait" r:id="rId1"/>
  <rowBreaks count="2" manualBreakCount="2">
    <brk id="84" max="5" man="1"/>
    <brk id="162"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zoomScale="91" zoomScaleNormal="100" zoomScaleSheetLayoutView="91" workbookViewId="0">
      <selection activeCell="E4" sqref="E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8"/>
      <c r="E1" s="298"/>
      <c r="F1" s="298"/>
      <c r="G1" s="298"/>
      <c r="H1" s="298"/>
      <c r="I1" s="298"/>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9" t="s">
        <v>201</v>
      </c>
      <c r="B7" s="299"/>
      <c r="C7" s="299"/>
      <c r="D7" s="299"/>
      <c r="E7" s="299"/>
      <c r="F7" s="299"/>
      <c r="G7" s="213"/>
      <c r="H7" s="213"/>
      <c r="I7" s="213"/>
    </row>
    <row r="8" spans="1:9" ht="29.25" x14ac:dyDescent="0.45">
      <c r="A8" s="300" t="str">
        <f>'Page de garde'!D18</f>
        <v>Le Kram</v>
      </c>
      <c r="B8" s="300"/>
      <c r="C8" s="300"/>
      <c r="D8" s="300"/>
      <c r="E8" s="300"/>
      <c r="F8" s="300"/>
      <c r="G8" s="216"/>
      <c r="H8" s="216"/>
      <c r="I8" s="213"/>
    </row>
    <row r="9" spans="1:9" ht="24" x14ac:dyDescent="0.45">
      <c r="A9" s="38" t="s">
        <v>44</v>
      </c>
      <c r="B9" s="301" t="s">
        <v>470</v>
      </c>
      <c r="C9" s="301"/>
      <c r="D9" s="301"/>
      <c r="E9" s="301"/>
      <c r="F9" s="301"/>
      <c r="G9" s="216"/>
      <c r="H9" s="216"/>
      <c r="I9" s="213"/>
    </row>
    <row r="10" spans="1:9" ht="24" x14ac:dyDescent="0.45">
      <c r="A10" s="39" t="s">
        <v>46</v>
      </c>
      <c r="B10" s="302" t="s">
        <v>525</v>
      </c>
      <c r="C10" s="302"/>
      <c r="D10" s="302"/>
      <c r="E10" s="302"/>
      <c r="F10" s="302"/>
      <c r="G10" s="216"/>
      <c r="H10" s="216"/>
      <c r="I10" s="213"/>
    </row>
    <row r="11" spans="1:9" ht="24" x14ac:dyDescent="0.45">
      <c r="A11" s="38" t="s">
        <v>45</v>
      </c>
      <c r="B11" s="297">
        <v>42859</v>
      </c>
      <c r="C11" s="297"/>
      <c r="D11" s="297"/>
      <c r="E11" s="297"/>
      <c r="F11" s="297"/>
      <c r="G11" s="216"/>
      <c r="H11" s="216"/>
      <c r="I11" s="213"/>
    </row>
    <row r="12" spans="1:9" ht="24" x14ac:dyDescent="0.45">
      <c r="A12" s="38" t="s">
        <v>276</v>
      </c>
      <c r="B12" s="290">
        <f>D505</f>
        <v>0.87136929460580914</v>
      </c>
      <c r="C12" s="290"/>
      <c r="D12" s="290"/>
      <c r="E12" s="290"/>
      <c r="F12" s="290"/>
      <c r="G12" s="216"/>
      <c r="H12" s="216"/>
      <c r="I12" s="213"/>
    </row>
    <row r="13" spans="1:9" ht="22.5" x14ac:dyDescent="0.45">
      <c r="A13" s="35"/>
      <c r="B13" s="36"/>
      <c r="C13" s="36"/>
      <c r="D13" s="291"/>
      <c r="E13" s="291"/>
      <c r="F13" s="291"/>
      <c r="G13" s="291"/>
      <c r="H13" s="291"/>
      <c r="I13" s="3"/>
    </row>
    <row r="14" spans="1:9" ht="16.5" customHeight="1" x14ac:dyDescent="0.3">
      <c r="A14" s="292" t="s">
        <v>32</v>
      </c>
      <c r="B14" s="293" t="s">
        <v>33</v>
      </c>
      <c r="C14" s="293"/>
      <c r="D14" s="293" t="s">
        <v>48</v>
      </c>
      <c r="E14" s="294" t="s">
        <v>358</v>
      </c>
      <c r="F14" s="293" t="s">
        <v>214</v>
      </c>
      <c r="G14" s="36"/>
      <c r="H14" s="36"/>
    </row>
    <row r="15" spans="1:9" ht="16.5" customHeight="1" x14ac:dyDescent="0.3">
      <c r="A15" s="292"/>
      <c r="B15" s="77" t="s">
        <v>36</v>
      </c>
      <c r="C15" s="77" t="s">
        <v>35</v>
      </c>
      <c r="D15" s="293"/>
      <c r="E15" s="294"/>
      <c r="F15" s="293"/>
      <c r="G15" s="36"/>
      <c r="H15" s="36"/>
    </row>
    <row r="16" spans="1:9" ht="18" x14ac:dyDescent="0.35">
      <c r="A16" s="285" t="s">
        <v>0</v>
      </c>
      <c r="B16" s="285"/>
      <c r="C16" s="285"/>
      <c r="D16" s="285"/>
      <c r="E16" s="285"/>
      <c r="F16" s="285"/>
      <c r="G16" s="36"/>
      <c r="H16" s="36"/>
    </row>
    <row r="17" spans="1:8" ht="18" x14ac:dyDescent="0.3">
      <c r="A17" s="182">
        <f>B11</f>
        <v>42859</v>
      </c>
      <c r="B17" s="36"/>
      <c r="C17" s="36"/>
      <c r="D17" s="36"/>
      <c r="E17" s="36"/>
      <c r="F17" s="36"/>
      <c r="G17" s="36"/>
      <c r="H17" s="36"/>
    </row>
    <row r="18" spans="1:8" ht="18" x14ac:dyDescent="0.25">
      <c r="A18" s="295" t="s">
        <v>1</v>
      </c>
      <c r="B18" s="296"/>
      <c r="C18" s="296"/>
      <c r="D18" s="296"/>
      <c r="E18" s="296"/>
      <c r="F18" s="296"/>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6" t="s">
        <v>18</v>
      </c>
      <c r="B26" s="287"/>
      <c r="C26" s="287"/>
      <c r="D26" s="287"/>
      <c r="E26" s="287"/>
      <c r="F26" s="287"/>
    </row>
    <row r="27" spans="1:8" ht="45" x14ac:dyDescent="0.25">
      <c r="A27" s="18" t="s">
        <v>2</v>
      </c>
      <c r="B27" s="170">
        <v>1</v>
      </c>
      <c r="C27" s="170"/>
      <c r="D27" s="168" t="s">
        <v>526</v>
      </c>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471</v>
      </c>
      <c r="E32" s="147"/>
      <c r="F32" s="147"/>
      <c r="G32" s="172"/>
    </row>
    <row r="33" spans="1:7" ht="36" x14ac:dyDescent="0.25">
      <c r="A33" s="99" t="s">
        <v>11</v>
      </c>
      <c r="B33" s="170">
        <v>2</v>
      </c>
      <c r="C33" s="217" t="str">
        <f>IF(B33=0, -5, "0")</f>
        <v>0</v>
      </c>
      <c r="D33" s="129"/>
      <c r="E33" s="147"/>
      <c r="F33" s="147"/>
    </row>
    <row r="34" spans="1:7" ht="75" x14ac:dyDescent="0.25">
      <c r="A34" s="18" t="s">
        <v>290</v>
      </c>
      <c r="B34" s="170">
        <v>1</v>
      </c>
      <c r="C34" s="171"/>
      <c r="D34" s="270" t="s">
        <v>495</v>
      </c>
      <c r="E34" s="173"/>
      <c r="F34" s="173"/>
      <c r="G34" s="172"/>
    </row>
    <row r="35" spans="1:7" ht="30" x14ac:dyDescent="0.25">
      <c r="A35" s="18" t="s">
        <v>203</v>
      </c>
      <c r="B35" s="170">
        <v>1</v>
      </c>
      <c r="C35" s="170"/>
      <c r="D35" s="168" t="s">
        <v>527</v>
      </c>
      <c r="E35" s="147"/>
      <c r="F35" s="147"/>
    </row>
    <row r="36" spans="1:7" ht="45" x14ac:dyDescent="0.25">
      <c r="A36" s="109" t="s">
        <v>287</v>
      </c>
      <c r="B36" s="170">
        <v>1</v>
      </c>
      <c r="C36" s="154"/>
      <c r="D36" s="134">
        <v>0.5</v>
      </c>
      <c r="E36" s="102"/>
      <c r="F36" s="102"/>
    </row>
    <row r="37" spans="1:7" x14ac:dyDescent="0.25">
      <c r="A37" s="19" t="s">
        <v>38</v>
      </c>
      <c r="B37" s="19"/>
      <c r="C37" s="19"/>
      <c r="D37" s="19">
        <f>SUM(B27:C35)</f>
        <v>14</v>
      </c>
    </row>
    <row r="38" spans="1:7" x14ac:dyDescent="0.25">
      <c r="A38" s="19" t="s">
        <v>37</v>
      </c>
      <c r="B38" s="20"/>
      <c r="C38" s="21"/>
      <c r="D38" s="63">
        <f>D37/(COUNT(B27:C35)*2)</f>
        <v>0.77777777777777779</v>
      </c>
    </row>
    <row r="39" spans="1:7" x14ac:dyDescent="0.25">
      <c r="A39" s="8"/>
      <c r="B39" s="7"/>
      <c r="C39" s="7"/>
      <c r="D39" s="7"/>
    </row>
    <row r="40" spans="1:7" ht="18" x14ac:dyDescent="0.25">
      <c r="A40" s="78" t="s">
        <v>40</v>
      </c>
      <c r="B40" s="79"/>
      <c r="C40" s="80"/>
      <c r="D40" s="81">
        <f>SUM(D37,D23)</f>
        <v>22</v>
      </c>
    </row>
    <row r="41" spans="1:7" ht="18" x14ac:dyDescent="0.25">
      <c r="A41" s="78" t="s">
        <v>223</v>
      </c>
      <c r="B41" s="79"/>
      <c r="C41" s="80"/>
      <c r="D41" s="82">
        <f>D40/(COUNT(B27:C35,B19:C22)*2)</f>
        <v>0.84615384615384615</v>
      </c>
    </row>
    <row r="42" spans="1:7" x14ac:dyDescent="0.25">
      <c r="A42" s="9"/>
      <c r="B42" s="6"/>
      <c r="C42" s="7"/>
      <c r="D42" s="6"/>
    </row>
    <row r="43" spans="1:7" ht="18" x14ac:dyDescent="0.35">
      <c r="A43" s="285" t="s">
        <v>137</v>
      </c>
      <c r="B43" s="285"/>
      <c r="C43" s="285"/>
      <c r="D43" s="285"/>
      <c r="E43" s="285"/>
      <c r="F43" s="285"/>
    </row>
    <row r="44" spans="1:7" x14ac:dyDescent="0.25">
      <c r="A44" s="183">
        <f>B11</f>
        <v>42859</v>
      </c>
      <c r="B44" s="6"/>
      <c r="C44" s="7"/>
      <c r="D44" s="6"/>
    </row>
    <row r="45" spans="1:7" ht="16.5" x14ac:dyDescent="0.25">
      <c r="A45" s="288" t="s">
        <v>63</v>
      </c>
      <c r="B45" s="289"/>
      <c r="C45" s="289"/>
      <c r="D45" s="289"/>
      <c r="E45" s="289"/>
      <c r="F45" s="289"/>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86" t="s">
        <v>65</v>
      </c>
      <c r="B57" s="287"/>
      <c r="C57" s="287"/>
      <c r="D57" s="287"/>
      <c r="E57" s="287"/>
      <c r="F57" s="287"/>
    </row>
    <row r="58" spans="1:6" x14ac:dyDescent="0.25">
      <c r="A58" s="169" t="s">
        <v>314</v>
      </c>
      <c r="B58" s="170">
        <v>2</v>
      </c>
      <c r="C58" s="170"/>
      <c r="D58" s="168"/>
      <c r="E58" s="147"/>
      <c r="F58" s="147"/>
    </row>
    <row r="59" spans="1:6" ht="45" x14ac:dyDescent="0.25">
      <c r="A59" s="169" t="s">
        <v>204</v>
      </c>
      <c r="B59" s="170">
        <v>1</v>
      </c>
      <c r="C59" s="171"/>
      <c r="D59" s="162" t="s">
        <v>528</v>
      </c>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t="s">
        <v>34</v>
      </c>
      <c r="C63" s="170"/>
      <c r="D63" s="168" t="s">
        <v>523</v>
      </c>
      <c r="E63" s="147"/>
      <c r="F63" s="147"/>
    </row>
    <row r="64" spans="1:6" ht="36" x14ac:dyDescent="0.25">
      <c r="A64" s="108" t="s">
        <v>272</v>
      </c>
      <c r="B64" s="170">
        <v>2</v>
      </c>
      <c r="C64" s="217" t="str">
        <f>IF(B64=0, -5, "0")</f>
        <v>0</v>
      </c>
      <c r="D64" s="168"/>
      <c r="E64" s="147"/>
      <c r="F64" s="147"/>
    </row>
    <row r="65" spans="1:6" ht="75.75" x14ac:dyDescent="0.3">
      <c r="A65" s="49" t="s">
        <v>271</v>
      </c>
      <c r="B65" s="170">
        <v>0</v>
      </c>
      <c r="C65" s="171"/>
      <c r="D65" s="146" t="s">
        <v>524</v>
      </c>
      <c r="E65" s="146" t="s">
        <v>529</v>
      </c>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20" x14ac:dyDescent="0.25">
      <c r="A70" s="107" t="s">
        <v>171</v>
      </c>
      <c r="B70" s="170">
        <v>0</v>
      </c>
      <c r="C70" s="218">
        <f>IF(B70=0, -5, "0")</f>
        <v>-5</v>
      </c>
      <c r="D70" s="152" t="s">
        <v>538</v>
      </c>
      <c r="E70" s="146" t="s">
        <v>539</v>
      </c>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271">
        <v>2</v>
      </c>
      <c r="C73" s="164"/>
      <c r="F73" s="173"/>
    </row>
    <row r="74" spans="1:6" s="172" customFormat="1" ht="30" x14ac:dyDescent="0.25">
      <c r="A74" s="169" t="s">
        <v>188</v>
      </c>
      <c r="B74" s="170">
        <v>0</v>
      </c>
      <c r="C74" s="171"/>
      <c r="D74" s="152" t="s">
        <v>472</v>
      </c>
      <c r="E74" s="164" t="s">
        <v>473</v>
      </c>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1</v>
      </c>
      <c r="C76" s="218" t="str">
        <f>IF(B76=0, -5, "0")</f>
        <v>0</v>
      </c>
      <c r="D76" s="152" t="s">
        <v>474</v>
      </c>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1</v>
      </c>
      <c r="C79" s="171"/>
      <c r="D79" s="152" t="s">
        <v>475</v>
      </c>
      <c r="E79" s="146"/>
      <c r="F79" s="173"/>
    </row>
    <row r="80" spans="1:6" s="172" customFormat="1" ht="45" x14ac:dyDescent="0.25">
      <c r="A80" s="169" t="s">
        <v>199</v>
      </c>
      <c r="B80" s="170">
        <v>1</v>
      </c>
      <c r="C80" s="171"/>
      <c r="D80" s="152" t="s">
        <v>476</v>
      </c>
      <c r="E80" s="173"/>
      <c r="F80" s="173"/>
    </row>
    <row r="81" spans="1:6" x14ac:dyDescent="0.25">
      <c r="A81" s="19" t="s">
        <v>38</v>
      </c>
      <c r="B81" s="19"/>
      <c r="C81" s="19"/>
      <c r="D81" s="19">
        <f>SUM(B58:C80)</f>
        <v>23</v>
      </c>
    </row>
    <row r="82" spans="1:6" x14ac:dyDescent="0.25">
      <c r="A82" s="19" t="s">
        <v>37</v>
      </c>
      <c r="B82" s="20"/>
      <c r="C82" s="21"/>
      <c r="D82" s="63">
        <f>D81/(COUNT(B58:C80)*2)</f>
        <v>0.57499999999999996</v>
      </c>
    </row>
    <row r="83" spans="1:6" x14ac:dyDescent="0.25">
      <c r="A83" s="9"/>
      <c r="B83" s="6"/>
      <c r="C83" s="7"/>
      <c r="D83" s="6"/>
    </row>
    <row r="84" spans="1:6" ht="18" x14ac:dyDescent="0.25">
      <c r="A84" s="286" t="s">
        <v>25</v>
      </c>
      <c r="B84" s="287"/>
      <c r="C84" s="287"/>
      <c r="D84" s="287"/>
      <c r="E84" s="287"/>
      <c r="F84" s="287"/>
    </row>
    <row r="85" spans="1:6" x14ac:dyDescent="0.25">
      <c r="A85" s="169" t="s">
        <v>314</v>
      </c>
      <c r="B85" s="170">
        <v>2</v>
      </c>
      <c r="C85" s="170"/>
      <c r="D85" s="157"/>
      <c r="E85" s="147"/>
      <c r="F85" s="147"/>
    </row>
    <row r="86" spans="1:6" x14ac:dyDescent="0.25">
      <c r="A86" s="18" t="s">
        <v>105</v>
      </c>
      <c r="B86" s="170">
        <v>1</v>
      </c>
      <c r="C86" s="170"/>
      <c r="D86" s="155" t="s">
        <v>477</v>
      </c>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ht="45" x14ac:dyDescent="0.25">
      <c r="A89" s="18" t="s">
        <v>55</v>
      </c>
      <c r="B89" s="170">
        <v>1</v>
      </c>
      <c r="C89" s="170"/>
      <c r="D89" s="10" t="s">
        <v>478</v>
      </c>
      <c r="E89" s="147"/>
      <c r="F89" s="147"/>
    </row>
    <row r="90" spans="1:6" ht="75" x14ac:dyDescent="0.25">
      <c r="A90" s="169" t="s">
        <v>293</v>
      </c>
      <c r="B90" s="170">
        <v>1</v>
      </c>
      <c r="C90" s="170"/>
      <c r="D90" s="272" t="s">
        <v>530</v>
      </c>
      <c r="E90" s="173"/>
      <c r="F90" s="147"/>
    </row>
    <row r="91" spans="1:6" ht="30" x14ac:dyDescent="0.25">
      <c r="A91" s="18" t="s">
        <v>260</v>
      </c>
      <c r="B91" s="170">
        <v>2</v>
      </c>
      <c r="C91" s="170"/>
      <c r="D91" s="157"/>
      <c r="E91" s="147"/>
      <c r="F91" s="147"/>
    </row>
    <row r="92" spans="1:6" ht="45" x14ac:dyDescent="0.25">
      <c r="A92" s="109" t="s">
        <v>287</v>
      </c>
      <c r="B92" s="170">
        <v>1</v>
      </c>
      <c r="C92" s="154"/>
      <c r="D92" s="254">
        <v>0.65</v>
      </c>
      <c r="E92" s="102"/>
      <c r="F92" s="102"/>
    </row>
    <row r="93" spans="1:6" x14ac:dyDescent="0.25">
      <c r="A93" s="19" t="s">
        <v>38</v>
      </c>
      <c r="B93" s="19"/>
      <c r="C93" s="19"/>
      <c r="D93" s="19">
        <f>SUM(B85:C91)</f>
        <v>11</v>
      </c>
    </row>
    <row r="94" spans="1:6" x14ac:dyDescent="0.25">
      <c r="A94" s="19" t="s">
        <v>37</v>
      </c>
      <c r="B94" s="20"/>
      <c r="C94" s="21"/>
      <c r="D94" s="63">
        <f>D93/(COUNT(B85:C91)*2)</f>
        <v>0.7857142857142857</v>
      </c>
    </row>
    <row r="95" spans="1:6" x14ac:dyDescent="0.25">
      <c r="A95" s="9"/>
      <c r="B95" s="6"/>
      <c r="C95" s="7"/>
      <c r="D95" s="6"/>
    </row>
    <row r="96" spans="1:6" ht="18" x14ac:dyDescent="0.25">
      <c r="A96" s="78" t="s">
        <v>66</v>
      </c>
      <c r="B96" s="84"/>
      <c r="C96" s="85"/>
      <c r="D96" s="81">
        <f>SUM(D81,D93,D54)</f>
        <v>50</v>
      </c>
    </row>
    <row r="97" spans="1:6" ht="18" x14ac:dyDescent="0.25">
      <c r="A97" s="78" t="s">
        <v>224</v>
      </c>
      <c r="B97" s="84"/>
      <c r="C97" s="85"/>
      <c r="D97" s="82">
        <f>D96/(COUNT(B85:C91,B46:C53,B58:C80)*2)</f>
        <v>0.7142857142857143</v>
      </c>
    </row>
    <row r="98" spans="1:6" x14ac:dyDescent="0.25">
      <c r="A98" s="5"/>
      <c r="B98" s="6"/>
      <c r="C98" s="7"/>
      <c r="D98" s="6"/>
    </row>
    <row r="99" spans="1:6" ht="18" x14ac:dyDescent="0.35">
      <c r="A99" s="285" t="s">
        <v>129</v>
      </c>
      <c r="B99" s="285"/>
      <c r="C99" s="285"/>
      <c r="D99" s="285"/>
      <c r="E99" s="285"/>
      <c r="F99" s="285"/>
    </row>
    <row r="100" spans="1:6" x14ac:dyDescent="0.25">
      <c r="A100" s="183">
        <f>B11</f>
        <v>42859</v>
      </c>
      <c r="B100" s="6"/>
      <c r="C100" s="7"/>
      <c r="D100" s="6"/>
    </row>
    <row r="101" spans="1:6" ht="16.5" x14ac:dyDescent="0.25">
      <c r="A101" s="288" t="s">
        <v>63</v>
      </c>
      <c r="B101" s="289"/>
      <c r="C101" s="289"/>
      <c r="D101" s="289"/>
      <c r="E101" s="289"/>
      <c r="F101" s="289"/>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t="s">
        <v>34</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46.5" x14ac:dyDescent="0.35">
      <c r="A109" s="83" t="s">
        <v>27</v>
      </c>
      <c r="B109" s="170">
        <v>1</v>
      </c>
      <c r="C109" s="217" t="str">
        <f>IF(B109=0, -5, "0")</f>
        <v>0</v>
      </c>
      <c r="D109" s="10" t="s">
        <v>479</v>
      </c>
      <c r="E109" s="147"/>
      <c r="F109" s="147"/>
    </row>
    <row r="110" spans="1:6" x14ac:dyDescent="0.25">
      <c r="A110" s="19" t="s">
        <v>38</v>
      </c>
      <c r="B110" s="19"/>
      <c r="C110" s="19"/>
      <c r="D110" s="19">
        <f>SUM(B102:C109)</f>
        <v>13</v>
      </c>
    </row>
    <row r="111" spans="1:6" x14ac:dyDescent="0.25">
      <c r="A111" s="19" t="s">
        <v>37</v>
      </c>
      <c r="B111" s="20"/>
      <c r="C111" s="21"/>
      <c r="D111" s="63">
        <f>D110/(COUNT(B102:C109)*2)</f>
        <v>0.9285714285714286</v>
      </c>
    </row>
    <row r="112" spans="1:6" x14ac:dyDescent="0.25">
      <c r="A112" s="9"/>
      <c r="B112" s="6"/>
      <c r="C112" s="7"/>
      <c r="D112" s="6"/>
    </row>
    <row r="113" spans="1:6" ht="18" x14ac:dyDescent="0.25">
      <c r="A113" s="286" t="s">
        <v>133</v>
      </c>
      <c r="B113" s="287"/>
      <c r="C113" s="287"/>
      <c r="D113" s="287"/>
      <c r="E113" s="287"/>
      <c r="F113" s="287"/>
    </row>
    <row r="114" spans="1:6" x14ac:dyDescent="0.25">
      <c r="A114" s="169" t="s">
        <v>314</v>
      </c>
      <c r="B114" s="170">
        <v>2</v>
      </c>
      <c r="C114" s="170"/>
      <c r="D114" s="168"/>
      <c r="E114" s="168"/>
      <c r="F114" s="147"/>
    </row>
    <row r="115" spans="1:6" ht="30" x14ac:dyDescent="0.25">
      <c r="A115" s="18" t="s">
        <v>294</v>
      </c>
      <c r="B115" s="170">
        <v>1</v>
      </c>
      <c r="C115" s="170"/>
      <c r="D115" s="143" t="s">
        <v>531</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45" x14ac:dyDescent="0.25">
      <c r="A119" s="169" t="s">
        <v>175</v>
      </c>
      <c r="B119" s="170">
        <v>1</v>
      </c>
      <c r="C119" s="170"/>
      <c r="D119" s="12" t="s">
        <v>532</v>
      </c>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ht="45" x14ac:dyDescent="0.25">
      <c r="A122" s="18" t="s">
        <v>188</v>
      </c>
      <c r="B122" s="170">
        <v>1</v>
      </c>
      <c r="C122" s="170"/>
      <c r="D122" s="168" t="s">
        <v>480</v>
      </c>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t="s">
        <v>34</v>
      </c>
      <c r="C126" s="177"/>
      <c r="D126" s="184" t="s">
        <v>371</v>
      </c>
      <c r="E126" s="147"/>
      <c r="F126" s="147"/>
    </row>
    <row r="127" spans="1:6" ht="18" x14ac:dyDescent="0.35">
      <c r="A127" s="76" t="s">
        <v>173</v>
      </c>
      <c r="B127" s="170">
        <v>1</v>
      </c>
      <c r="C127" s="217" t="str">
        <f>IF(B127=0, -5, "0")</f>
        <v>0</v>
      </c>
      <c r="D127" s="168" t="s">
        <v>481</v>
      </c>
      <c r="E127" s="168"/>
      <c r="F127" s="147"/>
    </row>
    <row r="128" spans="1:6" ht="18" x14ac:dyDescent="0.35">
      <c r="A128" s="48" t="s">
        <v>289</v>
      </c>
      <c r="B128" s="170">
        <v>2</v>
      </c>
      <c r="C128" s="170"/>
      <c r="D128" s="168"/>
      <c r="E128" s="160"/>
      <c r="F128" s="147"/>
    </row>
    <row r="129" spans="1:6" ht="16.5" x14ac:dyDescent="0.25">
      <c r="A129" s="185" t="s">
        <v>168</v>
      </c>
      <c r="B129" s="171">
        <v>1</v>
      </c>
      <c r="C129" s="218" t="str">
        <f>IF(B129=0, -5, "0")</f>
        <v>0</v>
      </c>
      <c r="D129" s="146" t="s">
        <v>482</v>
      </c>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1</v>
      </c>
      <c r="C132" s="170"/>
      <c r="D132" s="168" t="s">
        <v>475</v>
      </c>
      <c r="E132" s="168"/>
      <c r="F132" s="147"/>
    </row>
    <row r="133" spans="1:6" ht="30" x14ac:dyDescent="0.25">
      <c r="A133" s="24" t="s">
        <v>199</v>
      </c>
      <c r="B133" s="171">
        <v>2</v>
      </c>
      <c r="C133" s="170"/>
      <c r="D133" s="168"/>
      <c r="E133" s="147"/>
      <c r="F133" s="147"/>
    </row>
    <row r="134" spans="1:6" x14ac:dyDescent="0.25">
      <c r="A134" s="19" t="s">
        <v>38</v>
      </c>
      <c r="B134" s="19"/>
      <c r="C134" s="19"/>
      <c r="D134" s="19">
        <f>SUM(B114:C133)</f>
        <v>32</v>
      </c>
    </row>
    <row r="135" spans="1:6" x14ac:dyDescent="0.25">
      <c r="A135" s="19" t="s">
        <v>37</v>
      </c>
      <c r="B135" s="20"/>
      <c r="C135" s="21"/>
      <c r="D135" s="63">
        <f>D134/(COUNT(B114:C133)*2)</f>
        <v>0.84210526315789469</v>
      </c>
    </row>
    <row r="136" spans="1:6" x14ac:dyDescent="0.25">
      <c r="A136" s="9"/>
      <c r="B136" s="6"/>
      <c r="C136" s="7"/>
      <c r="D136" s="6"/>
    </row>
    <row r="137" spans="1:6" ht="18" x14ac:dyDescent="0.25">
      <c r="A137" s="286" t="s">
        <v>73</v>
      </c>
      <c r="B137" s="287"/>
      <c r="C137" s="287"/>
      <c r="D137" s="287"/>
      <c r="E137" s="287"/>
      <c r="F137" s="287"/>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411</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59</v>
      </c>
    </row>
    <row r="150" spans="1:6" ht="18" x14ac:dyDescent="0.25">
      <c r="A150" s="78" t="s">
        <v>225</v>
      </c>
      <c r="B150" s="84"/>
      <c r="C150" s="85"/>
      <c r="D150" s="82">
        <f>D149/(COUNT(B138:C144,B102:C109,B114:C133)*2)</f>
        <v>0.89393939393939392</v>
      </c>
    </row>
    <row r="151" spans="1:6" x14ac:dyDescent="0.25">
      <c r="A151" s="9"/>
      <c r="B151" s="6"/>
      <c r="C151" s="7"/>
      <c r="D151" s="6"/>
    </row>
    <row r="152" spans="1:6" ht="18" x14ac:dyDescent="0.35">
      <c r="A152" s="285" t="s">
        <v>130</v>
      </c>
      <c r="B152" s="285"/>
      <c r="C152" s="285"/>
      <c r="D152" s="285"/>
      <c r="E152" s="285"/>
      <c r="F152" s="285"/>
    </row>
    <row r="153" spans="1:6" x14ac:dyDescent="0.25">
      <c r="A153" s="183">
        <f>B11</f>
        <v>42859</v>
      </c>
      <c r="B153" s="6"/>
      <c r="C153" s="7"/>
      <c r="D153" s="59"/>
    </row>
    <row r="154" spans="1:6" ht="16.5" x14ac:dyDescent="0.25">
      <c r="A154" s="288" t="s">
        <v>63</v>
      </c>
      <c r="B154" s="289"/>
      <c r="C154" s="289"/>
      <c r="D154" s="289"/>
      <c r="E154" s="289"/>
      <c r="F154" s="289"/>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ht="45" x14ac:dyDescent="0.25">
      <c r="A162" s="23" t="s">
        <v>27</v>
      </c>
      <c r="B162" s="170">
        <v>1</v>
      </c>
      <c r="C162" s="170"/>
      <c r="D162" s="10" t="s">
        <v>479</v>
      </c>
      <c r="E162" s="147"/>
      <c r="F162" s="147"/>
    </row>
    <row r="163" spans="1:6" x14ac:dyDescent="0.25">
      <c r="A163" s="19" t="s">
        <v>38</v>
      </c>
      <c r="B163" s="19"/>
      <c r="C163" s="19"/>
      <c r="D163" s="19">
        <f>SUM(B155:C162)</f>
        <v>15</v>
      </c>
    </row>
    <row r="164" spans="1:6" x14ac:dyDescent="0.25">
      <c r="A164" s="19" t="s">
        <v>37</v>
      </c>
      <c r="B164" s="20"/>
      <c r="C164" s="21"/>
      <c r="D164" s="63">
        <f>D163/(COUNT(B155:C162)*2)</f>
        <v>0.9375</v>
      </c>
    </row>
    <row r="165" spans="1:6" x14ac:dyDescent="0.25">
      <c r="A165" s="9"/>
      <c r="B165" s="6"/>
      <c r="C165" s="7"/>
      <c r="D165" s="6"/>
    </row>
    <row r="166" spans="1:6" ht="18" x14ac:dyDescent="0.25">
      <c r="A166" s="286" t="s">
        <v>134</v>
      </c>
      <c r="B166" s="287"/>
      <c r="C166" s="287"/>
      <c r="D166" s="287"/>
      <c r="E166" s="287"/>
      <c r="F166" s="287"/>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68"/>
      <c r="E175" s="147"/>
      <c r="F175" s="147"/>
    </row>
    <row r="176" spans="1:6" ht="36" x14ac:dyDescent="0.35">
      <c r="A176" s="86" t="s">
        <v>209</v>
      </c>
      <c r="B176" s="170">
        <v>2</v>
      </c>
      <c r="C176" s="217" t="str">
        <f>IF(B176=0, -5, "0")</f>
        <v>0</v>
      </c>
      <c r="E176" s="147"/>
      <c r="F176" s="147"/>
    </row>
    <row r="177" spans="1:7" x14ac:dyDescent="0.25">
      <c r="A177" s="169" t="s">
        <v>291</v>
      </c>
      <c r="B177" s="170">
        <v>2</v>
      </c>
      <c r="C177" s="170"/>
      <c r="D177" s="168"/>
      <c r="E177" s="147"/>
      <c r="F177" s="147"/>
    </row>
    <row r="178" spans="1:7" ht="45" x14ac:dyDescent="0.25">
      <c r="A178" s="169" t="s">
        <v>188</v>
      </c>
      <c r="B178" s="170">
        <v>1</v>
      </c>
      <c r="C178" s="170"/>
      <c r="D178" s="168" t="s">
        <v>483</v>
      </c>
      <c r="E178" s="168"/>
      <c r="F178" s="147"/>
    </row>
    <row r="179" spans="1:7" ht="18" x14ac:dyDescent="0.35">
      <c r="A179" s="160" t="s">
        <v>289</v>
      </c>
      <c r="B179" s="170">
        <v>2</v>
      </c>
      <c r="C179" s="170"/>
      <c r="D179" s="168"/>
      <c r="E179" s="160"/>
      <c r="F179" s="147"/>
    </row>
    <row r="180" spans="1:7" ht="16.5" x14ac:dyDescent="0.25">
      <c r="A180" s="107" t="s">
        <v>168</v>
      </c>
      <c r="B180" s="170">
        <v>1</v>
      </c>
      <c r="C180" s="218" t="str">
        <f>IF(B180=0, -5, "0")</f>
        <v>0</v>
      </c>
      <c r="D180" s="146" t="s">
        <v>484</v>
      </c>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34</v>
      </c>
    </row>
    <row r="187" spans="1:7" x14ac:dyDescent="0.25">
      <c r="A187" s="19" t="s">
        <v>37</v>
      </c>
      <c r="B187" s="20"/>
      <c r="C187" s="21"/>
      <c r="D187" s="63">
        <f>D186/(COUNT(B167:C184)*2)</f>
        <v>0.94444444444444442</v>
      </c>
    </row>
    <row r="188" spans="1:7" x14ac:dyDescent="0.25">
      <c r="A188" s="9"/>
      <c r="B188" s="6"/>
      <c r="C188" s="7"/>
      <c r="D188" s="6"/>
    </row>
    <row r="189" spans="1:7" ht="18" x14ac:dyDescent="0.25">
      <c r="A189" s="78" t="s">
        <v>139</v>
      </c>
      <c r="B189" s="84"/>
      <c r="C189" s="85"/>
      <c r="D189" s="81">
        <f>SUM(D163,D186)</f>
        <v>49</v>
      </c>
    </row>
    <row r="190" spans="1:7" ht="18" x14ac:dyDescent="0.25">
      <c r="A190" s="78" t="s">
        <v>226</v>
      </c>
      <c r="B190" s="84"/>
      <c r="C190" s="85"/>
      <c r="D190" s="82">
        <f>D189/(COUNT(B155:C162,B167:C184)*2)</f>
        <v>0.94230769230769229</v>
      </c>
    </row>
    <row r="191" spans="1:7" x14ac:dyDescent="0.25">
      <c r="A191" s="9"/>
      <c r="B191" s="6"/>
      <c r="C191" s="7"/>
      <c r="D191" s="6"/>
    </row>
    <row r="192" spans="1:7" ht="18" x14ac:dyDescent="0.35">
      <c r="A192" s="285" t="s">
        <v>167</v>
      </c>
      <c r="B192" s="285"/>
      <c r="C192" s="285"/>
      <c r="D192" s="285"/>
      <c r="E192" s="285"/>
      <c r="F192" s="285"/>
    </row>
    <row r="193" spans="1:7" x14ac:dyDescent="0.25">
      <c r="A193" s="189">
        <f>B11</f>
        <v>42859</v>
      </c>
      <c r="B193" s="6"/>
      <c r="C193" s="7"/>
      <c r="D193" s="6"/>
    </row>
    <row r="194" spans="1:7" ht="18" x14ac:dyDescent="0.25">
      <c r="A194" s="286" t="s">
        <v>158</v>
      </c>
      <c r="B194" s="287"/>
      <c r="C194" s="287"/>
      <c r="D194" s="287"/>
      <c r="E194" s="287"/>
      <c r="F194" s="287"/>
    </row>
    <row r="195" spans="1:7" ht="76.5" x14ac:dyDescent="0.35">
      <c r="A195" s="83" t="s">
        <v>27</v>
      </c>
      <c r="B195" s="170">
        <v>0</v>
      </c>
      <c r="C195" s="217">
        <f>IF(B195=0, -5, "0")</f>
        <v>-5</v>
      </c>
      <c r="D195" s="168" t="s">
        <v>496</v>
      </c>
      <c r="E195" s="168" t="s">
        <v>533</v>
      </c>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t="s">
        <v>34</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13</v>
      </c>
    </row>
    <row r="207" spans="1:7" x14ac:dyDescent="0.25">
      <c r="A207" s="19" t="s">
        <v>37</v>
      </c>
      <c r="B207" s="20"/>
      <c r="C207" s="21"/>
      <c r="D207" s="63">
        <f>D206/(COUNT(B195:C205)*2)</f>
        <v>0.59090909090909094</v>
      </c>
    </row>
    <row r="208" spans="1:7" x14ac:dyDescent="0.25">
      <c r="A208" s="9"/>
      <c r="B208" s="6"/>
      <c r="C208" s="7"/>
      <c r="D208" s="6"/>
    </row>
    <row r="209" spans="1:7" ht="18" x14ac:dyDescent="0.25">
      <c r="A209" s="286" t="s">
        <v>76</v>
      </c>
      <c r="B209" s="287"/>
      <c r="C209" s="287"/>
      <c r="D209" s="287"/>
      <c r="E209" s="287"/>
      <c r="F209" s="287"/>
    </row>
    <row r="210" spans="1:7" x14ac:dyDescent="0.25">
      <c r="A210" s="169" t="s">
        <v>314</v>
      </c>
      <c r="B210" s="170">
        <v>2</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2</v>
      </c>
      <c r="C212" s="170"/>
      <c r="D212" s="143"/>
      <c r="E212" s="147"/>
      <c r="F212" s="147"/>
    </row>
    <row r="213" spans="1:7" ht="60" x14ac:dyDescent="0.25">
      <c r="A213" s="169" t="s">
        <v>176</v>
      </c>
      <c r="B213" s="170">
        <v>1</v>
      </c>
      <c r="C213" s="170"/>
      <c r="D213" s="143" t="s">
        <v>485</v>
      </c>
      <c r="E213" s="168"/>
      <c r="F213" s="147"/>
    </row>
    <row r="214" spans="1:7" ht="18" x14ac:dyDescent="0.35">
      <c r="A214" s="83" t="s">
        <v>359</v>
      </c>
      <c r="B214" s="170" t="s">
        <v>34</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ht="45" x14ac:dyDescent="0.25">
      <c r="A218" s="18" t="s">
        <v>188</v>
      </c>
      <c r="B218" s="170">
        <v>1</v>
      </c>
      <c r="C218" s="170"/>
      <c r="D218" s="168" t="s">
        <v>522</v>
      </c>
      <c r="E218" s="147"/>
      <c r="F218" s="147"/>
    </row>
    <row r="219" spans="1:7" ht="33" x14ac:dyDescent="0.3">
      <c r="A219" s="49" t="s">
        <v>178</v>
      </c>
      <c r="B219" s="170" t="s">
        <v>34</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 x14ac:dyDescent="0.25">
      <c r="A222" s="108" t="s">
        <v>72</v>
      </c>
      <c r="B222" s="170">
        <v>2</v>
      </c>
      <c r="C222" s="217" t="str">
        <f>IF(B222=0, -5, "0")</f>
        <v>0</v>
      </c>
      <c r="D222" s="168"/>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30</v>
      </c>
    </row>
    <row r="230" spans="1:6" x14ac:dyDescent="0.25">
      <c r="A230" s="19" t="s">
        <v>37</v>
      </c>
      <c r="B230" s="20"/>
      <c r="C230" s="21"/>
      <c r="D230" s="63">
        <f>D229/(COUNT(B210:C228)*2)</f>
        <v>0.9375</v>
      </c>
    </row>
    <row r="231" spans="1:6" x14ac:dyDescent="0.25">
      <c r="A231" s="9"/>
      <c r="B231" s="6"/>
      <c r="C231" s="7"/>
      <c r="D231" s="6"/>
    </row>
    <row r="232" spans="1:6" ht="18" x14ac:dyDescent="0.25">
      <c r="A232" s="286" t="s">
        <v>191</v>
      </c>
      <c r="B232" s="287"/>
      <c r="C232" s="287"/>
      <c r="D232" s="287"/>
      <c r="E232" s="287"/>
      <c r="F232" s="287"/>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ht="45" x14ac:dyDescent="0.25">
      <c r="A239" s="169" t="s">
        <v>299</v>
      </c>
      <c r="B239" s="171">
        <v>1</v>
      </c>
      <c r="C239" s="171"/>
      <c r="D239" s="165" t="s">
        <v>521</v>
      </c>
      <c r="E239" s="173"/>
      <c r="F239" s="147"/>
    </row>
    <row r="240" spans="1:6" x14ac:dyDescent="0.25">
      <c r="A240" s="169" t="s">
        <v>156</v>
      </c>
      <c r="B240" s="171">
        <v>2</v>
      </c>
      <c r="C240" s="170"/>
      <c r="D240" s="156"/>
      <c r="E240" s="147"/>
      <c r="F240" s="147"/>
    </row>
    <row r="241" spans="1:6" ht="45" x14ac:dyDescent="0.25">
      <c r="A241" s="100" t="s">
        <v>287</v>
      </c>
      <c r="B241" s="171">
        <v>1</v>
      </c>
      <c r="C241" s="154"/>
      <c r="D241" s="254">
        <v>0.5</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58</v>
      </c>
    </row>
    <row r="246" spans="1:6" ht="18" x14ac:dyDescent="0.25">
      <c r="A246" s="103" t="s">
        <v>227</v>
      </c>
      <c r="B246" s="104"/>
      <c r="C246" s="105"/>
      <c r="D246" s="106">
        <f>D245/(COUNT(B210:C228,B233:C240,B195:C205)*2)</f>
        <v>0.82857142857142863</v>
      </c>
    </row>
    <row r="247" spans="1:6" s="3" customFormat="1" ht="18" x14ac:dyDescent="0.25">
      <c r="A247" s="45"/>
      <c r="B247" s="46"/>
      <c r="C247" s="46"/>
      <c r="D247" s="47"/>
    </row>
    <row r="248" spans="1:6" s="3" customFormat="1" ht="18" x14ac:dyDescent="0.35">
      <c r="A248" s="285" t="s">
        <v>78</v>
      </c>
      <c r="B248" s="285"/>
      <c r="C248" s="285"/>
      <c r="D248" s="285"/>
      <c r="E248" s="285"/>
      <c r="F248" s="285"/>
    </row>
    <row r="249" spans="1:6" s="3" customFormat="1" x14ac:dyDescent="0.25">
      <c r="A249" s="183">
        <f>B11</f>
        <v>42859</v>
      </c>
      <c r="B249" s="6"/>
      <c r="C249" s="7"/>
      <c r="D249" s="6"/>
    </row>
    <row r="250" spans="1:6" s="3" customFormat="1" ht="18" x14ac:dyDescent="0.25">
      <c r="A250" s="286" t="s">
        <v>79</v>
      </c>
      <c r="B250" s="287"/>
      <c r="C250" s="287"/>
      <c r="D250" s="287"/>
      <c r="E250" s="287"/>
      <c r="F250" s="287"/>
    </row>
    <row r="251" spans="1:6" s="3" customFormat="1" ht="36" x14ac:dyDescent="0.35">
      <c r="A251" s="83" t="s">
        <v>27</v>
      </c>
      <c r="B251" s="170" t="s">
        <v>34</v>
      </c>
      <c r="C251" s="217" t="str">
        <f>IF(B251=0, -5, "0")</f>
        <v>0</v>
      </c>
      <c r="D251" s="168"/>
      <c r="E251" s="173"/>
      <c r="F251" s="173"/>
    </row>
    <row r="252" spans="1:6" s="3" customFormat="1" x14ac:dyDescent="0.25">
      <c r="A252" s="23" t="s">
        <v>148</v>
      </c>
      <c r="B252" s="170" t="s">
        <v>34</v>
      </c>
      <c r="C252" s="170"/>
      <c r="D252" s="168"/>
      <c r="E252" s="173"/>
      <c r="F252" s="173"/>
    </row>
    <row r="253" spans="1:6" s="3" customFormat="1" x14ac:dyDescent="0.25">
      <c r="A253" s="33" t="s">
        <v>300</v>
      </c>
      <c r="B253" s="170" t="s">
        <v>34</v>
      </c>
      <c r="C253" s="170"/>
      <c r="D253" s="146"/>
      <c r="E253" s="173"/>
      <c r="F253" s="173"/>
    </row>
    <row r="254" spans="1:6" s="3" customFormat="1" x14ac:dyDescent="0.25">
      <c r="A254" s="33" t="s">
        <v>301</v>
      </c>
      <c r="B254" s="170" t="s">
        <v>34</v>
      </c>
      <c r="C254" s="170"/>
      <c r="D254" s="146"/>
      <c r="E254" s="173"/>
      <c r="F254" s="173"/>
    </row>
    <row r="255" spans="1:6" s="3" customFormat="1" x14ac:dyDescent="0.25">
      <c r="A255" s="33" t="s">
        <v>28</v>
      </c>
      <c r="B255" s="170" t="s">
        <v>34</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t="s">
        <v>34</v>
      </c>
      <c r="C257" s="170"/>
      <c r="D257" s="149"/>
      <c r="E257" s="173"/>
      <c r="F257" s="173"/>
    </row>
    <row r="258" spans="1:6" s="3" customFormat="1" x14ac:dyDescent="0.25">
      <c r="A258" s="33" t="s">
        <v>160</v>
      </c>
      <c r="B258" s="170" t="s">
        <v>34</v>
      </c>
      <c r="C258" s="170"/>
      <c r="D258" s="149"/>
      <c r="E258" s="173"/>
      <c r="F258" s="173"/>
    </row>
    <row r="259" spans="1:6" s="3" customFormat="1" x14ac:dyDescent="0.25">
      <c r="A259" s="23" t="s">
        <v>68</v>
      </c>
      <c r="B259" s="170" t="s">
        <v>34</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t="s">
        <v>34</v>
      </c>
      <c r="C261" s="170"/>
      <c r="D261" s="168"/>
      <c r="E261" s="173"/>
      <c r="F261" s="173"/>
    </row>
    <row r="262" spans="1:6" s="3" customFormat="1" x14ac:dyDescent="0.25">
      <c r="A262" s="23" t="s">
        <v>153</v>
      </c>
      <c r="B262" s="170" t="s">
        <v>34</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t="e">
        <f>D263/(COUNT(B251:C262)*2)</f>
        <v>#DIV/0!</v>
      </c>
    </row>
    <row r="265" spans="1:6" s="3" customFormat="1" x14ac:dyDescent="0.25">
      <c r="A265" s="9"/>
      <c r="B265" s="6"/>
      <c r="C265" s="7"/>
      <c r="D265" s="6"/>
    </row>
    <row r="266" spans="1:6" s="3" customFormat="1" ht="18" x14ac:dyDescent="0.25">
      <c r="A266" s="286" t="s">
        <v>81</v>
      </c>
      <c r="B266" s="287"/>
      <c r="C266" s="287"/>
      <c r="D266" s="287"/>
      <c r="E266" s="287"/>
      <c r="F266" s="287"/>
    </row>
    <row r="267" spans="1:6" s="3" customFormat="1" x14ac:dyDescent="0.25">
      <c r="A267" s="152" t="s">
        <v>497</v>
      </c>
      <c r="B267" s="171" t="s">
        <v>34</v>
      </c>
      <c r="C267" s="171"/>
      <c r="E267" s="173"/>
      <c r="F267" s="173"/>
    </row>
    <row r="268" spans="1:6" s="3" customFormat="1" x14ac:dyDescent="0.25">
      <c r="A268" s="18" t="s">
        <v>206</v>
      </c>
      <c r="B268" s="171" t="s">
        <v>34</v>
      </c>
      <c r="C268" s="170"/>
      <c r="D268" s="11"/>
      <c r="E268" s="173"/>
      <c r="F268" s="173"/>
    </row>
    <row r="269" spans="1:6" s="3" customFormat="1" x14ac:dyDescent="0.25">
      <c r="A269" s="169" t="s">
        <v>312</v>
      </c>
      <c r="B269" s="171" t="s">
        <v>34</v>
      </c>
      <c r="C269" s="170"/>
      <c r="D269" s="164"/>
      <c r="E269" s="173"/>
      <c r="F269" s="173"/>
    </row>
    <row r="270" spans="1:6" s="3" customFormat="1" x14ac:dyDescent="0.25">
      <c r="A270" s="169" t="s">
        <v>149</v>
      </c>
      <c r="B270" s="171" t="s">
        <v>34</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t="s">
        <v>34</v>
      </c>
      <c r="C272" s="170"/>
      <c r="D272" s="11"/>
      <c r="E272" s="173"/>
      <c r="F272" s="173"/>
    </row>
    <row r="273" spans="1:6" s="3" customFormat="1" ht="16.5" x14ac:dyDescent="0.3">
      <c r="A273" s="48" t="s">
        <v>80</v>
      </c>
      <c r="B273" s="171" t="s">
        <v>34</v>
      </c>
      <c r="C273" s="170"/>
      <c r="D273" s="11"/>
      <c r="E273" s="146"/>
      <c r="F273" s="173"/>
    </row>
    <row r="274" spans="1:6" s="3" customFormat="1" ht="30" x14ac:dyDescent="0.25">
      <c r="A274" s="169" t="s">
        <v>302</v>
      </c>
      <c r="B274" s="171" t="s">
        <v>34</v>
      </c>
      <c r="C274" s="170"/>
      <c r="D274" s="11"/>
      <c r="E274" s="173"/>
      <c r="F274" s="173"/>
    </row>
    <row r="275" spans="1:6" s="3" customFormat="1" x14ac:dyDescent="0.25">
      <c r="A275" s="169" t="s">
        <v>188</v>
      </c>
      <c r="B275" s="171" t="s">
        <v>34</v>
      </c>
      <c r="C275" s="170"/>
      <c r="D275" s="11"/>
      <c r="E275" s="146"/>
      <c r="F275" s="173"/>
    </row>
    <row r="276" spans="1:6" s="3" customFormat="1" x14ac:dyDescent="0.25">
      <c r="A276" s="169" t="s">
        <v>291</v>
      </c>
      <c r="B276" s="171" t="s">
        <v>34</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t="s">
        <v>34</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t="s">
        <v>34</v>
      </c>
      <c r="C280" s="170"/>
      <c r="D280" s="11"/>
      <c r="E280" s="173"/>
      <c r="F280" s="173"/>
    </row>
    <row r="281" spans="1:6" s="3" customFormat="1" ht="30" x14ac:dyDescent="0.25">
      <c r="A281" s="24" t="s">
        <v>234</v>
      </c>
      <c r="B281" s="171" t="s">
        <v>34</v>
      </c>
      <c r="C281" s="170"/>
      <c r="D281" s="11"/>
      <c r="E281" s="173"/>
      <c r="F281" s="173"/>
    </row>
    <row r="282" spans="1:6" s="3" customFormat="1" x14ac:dyDescent="0.25">
      <c r="A282" s="24" t="s">
        <v>248</v>
      </c>
      <c r="B282" s="171" t="s">
        <v>34</v>
      </c>
      <c r="C282" s="170"/>
      <c r="D282" s="11"/>
      <c r="E282" s="173"/>
      <c r="F282" s="173"/>
    </row>
    <row r="283" spans="1:6" s="3" customFormat="1" ht="30" x14ac:dyDescent="0.25">
      <c r="A283" s="24" t="s">
        <v>199</v>
      </c>
      <c r="B283" s="171" t="s">
        <v>34</v>
      </c>
      <c r="C283" s="170"/>
      <c r="D283" s="11"/>
      <c r="E283" s="173"/>
      <c r="F283" s="173"/>
    </row>
    <row r="284" spans="1:6" s="3" customFormat="1" ht="45" x14ac:dyDescent="0.25">
      <c r="A284" s="101" t="s">
        <v>287</v>
      </c>
      <c r="B284" s="171" t="s">
        <v>34</v>
      </c>
      <c r="C284" s="154"/>
      <c r="D284" s="11"/>
    </row>
    <row r="285" spans="1:6" s="3" customFormat="1" x14ac:dyDescent="0.25">
      <c r="A285" s="19" t="s">
        <v>38</v>
      </c>
      <c r="B285" s="19"/>
      <c r="C285" s="19"/>
      <c r="D285" s="19">
        <f>SUM(B267:C283)</f>
        <v>0</v>
      </c>
    </row>
    <row r="286" spans="1:6" s="3" customFormat="1" x14ac:dyDescent="0.25">
      <c r="A286" s="19" t="s">
        <v>37</v>
      </c>
      <c r="B286" s="20"/>
      <c r="C286" s="21"/>
      <c r="D286" s="63" t="e">
        <f>D285/(COUNT(B267:C283)*2)</f>
        <v>#DIV/0!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t="e">
        <f>D288/(COUNT(B251:C262,B267:C283)*2)</f>
        <v>#DIV/0!</v>
      </c>
    </row>
    <row r="290" spans="1:7" s="3" customFormat="1" ht="18" x14ac:dyDescent="0.25">
      <c r="A290" s="45"/>
      <c r="B290" s="46"/>
      <c r="C290" s="46"/>
      <c r="D290" s="47"/>
    </row>
    <row r="291" spans="1:7" ht="18" x14ac:dyDescent="0.35">
      <c r="A291" s="285" t="s">
        <v>4</v>
      </c>
      <c r="B291" s="285"/>
      <c r="C291" s="285"/>
      <c r="D291" s="285"/>
      <c r="E291" s="285"/>
      <c r="F291" s="285"/>
    </row>
    <row r="292" spans="1:7" x14ac:dyDescent="0.25">
      <c r="A292" s="192">
        <f>B11</f>
        <v>42859</v>
      </c>
      <c r="B292" s="6"/>
      <c r="C292" s="7"/>
      <c r="D292" s="59"/>
    </row>
    <row r="293" spans="1:7" ht="18" x14ac:dyDescent="0.25">
      <c r="A293" s="286" t="s">
        <v>19</v>
      </c>
      <c r="B293" s="287"/>
      <c r="C293" s="287"/>
      <c r="D293" s="287"/>
      <c r="E293" s="287"/>
      <c r="F293" s="287"/>
    </row>
    <row r="294" spans="1:7" ht="45" x14ac:dyDescent="0.25">
      <c r="A294" s="32" t="s">
        <v>62</v>
      </c>
      <c r="B294" s="170">
        <v>1</v>
      </c>
      <c r="C294" s="170"/>
      <c r="D294" s="168" t="s">
        <v>478</v>
      </c>
      <c r="E294" s="147"/>
      <c r="F294" s="147"/>
    </row>
    <row r="295" spans="1:7" ht="30" x14ac:dyDescent="0.25">
      <c r="A295" s="22" t="s">
        <v>6</v>
      </c>
      <c r="B295" s="170">
        <v>1</v>
      </c>
      <c r="C295" s="170"/>
      <c r="D295" s="168" t="s">
        <v>486</v>
      </c>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14</v>
      </c>
    </row>
    <row r="303" spans="1:7" x14ac:dyDescent="0.25">
      <c r="A303" s="19" t="s">
        <v>37</v>
      </c>
      <c r="B303" s="20"/>
      <c r="C303" s="21"/>
      <c r="D303" s="63">
        <f>D302/(COUNT(B294:C301)*2)</f>
        <v>0.875</v>
      </c>
    </row>
    <row r="304" spans="1:7" x14ac:dyDescent="0.25">
      <c r="A304" s="34"/>
      <c r="B304" s="6"/>
      <c r="C304" s="7"/>
      <c r="D304" s="6"/>
    </row>
    <row r="305" spans="1:6" ht="18" x14ac:dyDescent="0.25">
      <c r="A305" s="286" t="s">
        <v>122</v>
      </c>
      <c r="B305" s="287"/>
      <c r="C305" s="287"/>
      <c r="D305" s="287"/>
      <c r="E305" s="287"/>
      <c r="F305" s="287"/>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ht="45" x14ac:dyDescent="0.25">
      <c r="A314" s="18" t="s">
        <v>248</v>
      </c>
      <c r="B314" s="171">
        <v>1</v>
      </c>
      <c r="C314" s="170"/>
      <c r="D314" s="168" t="s">
        <v>520</v>
      </c>
      <c r="E314" s="147"/>
      <c r="F314" s="147"/>
    </row>
    <row r="315" spans="1:6" ht="16.5" x14ac:dyDescent="0.25">
      <c r="A315" s="107" t="s">
        <v>168</v>
      </c>
      <c r="B315" s="171">
        <v>1</v>
      </c>
      <c r="C315" s="218" t="str">
        <f>IF(B315=0, -5, "0")</f>
        <v>0</v>
      </c>
      <c r="D315" s="146" t="s">
        <v>487</v>
      </c>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20</v>
      </c>
    </row>
    <row r="319" spans="1:6" x14ac:dyDescent="0.25">
      <c r="A319" s="19" t="s">
        <v>37</v>
      </c>
      <c r="B319" s="20"/>
      <c r="C319" s="21"/>
      <c r="D319" s="63">
        <f>D318/(COUNT(B306:C316)*2)</f>
        <v>0.90909090909090906</v>
      </c>
    </row>
    <row r="320" spans="1:6" x14ac:dyDescent="0.25">
      <c r="A320" s="8"/>
      <c r="B320" s="7"/>
      <c r="C320" s="7"/>
      <c r="D320" s="7"/>
    </row>
    <row r="321" spans="1:9" ht="18" x14ac:dyDescent="0.25">
      <c r="A321" s="78" t="s">
        <v>41</v>
      </c>
      <c r="B321" s="84"/>
      <c r="C321" s="85"/>
      <c r="D321" s="81">
        <f>SUM(D318,D302)</f>
        <v>34</v>
      </c>
    </row>
    <row r="322" spans="1:9" ht="18" x14ac:dyDescent="0.25">
      <c r="A322" s="78" t="s">
        <v>229</v>
      </c>
      <c r="B322" s="84"/>
      <c r="C322" s="85"/>
      <c r="D322" s="82">
        <f>D321/(COUNT(B306:C316,B294:C301)*2)</f>
        <v>0.89473684210526316</v>
      </c>
    </row>
    <row r="323" spans="1:9" x14ac:dyDescent="0.25">
      <c r="A323" s="9"/>
      <c r="B323" s="6"/>
      <c r="C323" s="7"/>
      <c r="D323" s="6"/>
    </row>
    <row r="324" spans="1:9" ht="18" x14ac:dyDescent="0.35">
      <c r="A324" s="285" t="s">
        <v>21</v>
      </c>
      <c r="B324" s="285"/>
      <c r="C324" s="285"/>
      <c r="D324" s="285"/>
      <c r="E324" s="285"/>
      <c r="F324" s="285"/>
    </row>
    <row r="325" spans="1:9" x14ac:dyDescent="0.25">
      <c r="A325" s="193">
        <f>B11</f>
        <v>42859</v>
      </c>
      <c r="B325" s="6"/>
      <c r="C325" s="7"/>
      <c r="D325" s="6"/>
    </row>
    <row r="326" spans="1:9" ht="18" x14ac:dyDescent="0.25">
      <c r="A326" s="286" t="s">
        <v>12</v>
      </c>
      <c r="B326" s="287"/>
      <c r="C326" s="287"/>
      <c r="D326" s="287"/>
      <c r="E326" s="287"/>
      <c r="F326" s="287"/>
    </row>
    <row r="327" spans="1:9" ht="45" x14ac:dyDescent="0.25">
      <c r="A327" s="169" t="s">
        <v>109</v>
      </c>
      <c r="B327" s="170">
        <v>1</v>
      </c>
      <c r="C327" s="170"/>
      <c r="D327" s="143" t="s">
        <v>498</v>
      </c>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86" t="s">
        <v>25</v>
      </c>
      <c r="B339" s="287"/>
      <c r="C339" s="287"/>
      <c r="D339" s="287"/>
      <c r="E339" s="287"/>
      <c r="F339" s="287"/>
    </row>
    <row r="340" spans="1:6" x14ac:dyDescent="0.25">
      <c r="A340" s="169" t="s">
        <v>110</v>
      </c>
      <c r="B340" s="170">
        <v>1</v>
      </c>
      <c r="C340" s="170"/>
      <c r="D340" s="168" t="s">
        <v>488</v>
      </c>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1</v>
      </c>
      <c r="C345" s="154"/>
      <c r="D345" s="134">
        <v>0.6</v>
      </c>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0.9285714285714286</v>
      </c>
    </row>
    <row r="351" spans="1:6" x14ac:dyDescent="0.25">
      <c r="A351" s="9"/>
      <c r="B351" s="6"/>
      <c r="C351" s="7"/>
      <c r="D351" s="6"/>
    </row>
    <row r="352" spans="1:6" ht="18" x14ac:dyDescent="0.35">
      <c r="A352" s="285" t="s">
        <v>8</v>
      </c>
      <c r="B352" s="285"/>
      <c r="C352" s="285"/>
      <c r="D352" s="285"/>
      <c r="E352" s="285"/>
      <c r="F352" s="285"/>
    </row>
    <row r="353" spans="1:6" x14ac:dyDescent="0.25">
      <c r="A353" s="183">
        <f>B11</f>
        <v>42859</v>
      </c>
      <c r="B353" s="6"/>
      <c r="C353" s="7"/>
      <c r="D353" s="59"/>
    </row>
    <row r="354" spans="1:6" ht="16.5" x14ac:dyDescent="0.25">
      <c r="A354" s="288" t="s">
        <v>113</v>
      </c>
      <c r="B354" s="289"/>
      <c r="C354" s="289"/>
      <c r="D354" s="289"/>
      <c r="E354" s="289"/>
      <c r="F354" s="289"/>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6" t="s">
        <v>25</v>
      </c>
      <c r="B366" s="287"/>
      <c r="C366" s="287"/>
      <c r="D366" s="287"/>
      <c r="E366" s="287"/>
      <c r="F366" s="287"/>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ht="45" x14ac:dyDescent="0.25">
      <c r="A371" s="18" t="s">
        <v>55</v>
      </c>
      <c r="B371" s="171">
        <v>1</v>
      </c>
      <c r="C371" s="170"/>
      <c r="D371" s="12" t="s">
        <v>478</v>
      </c>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46.5" x14ac:dyDescent="0.35">
      <c r="A374" s="76" t="s">
        <v>115</v>
      </c>
      <c r="B374" s="171">
        <v>1</v>
      </c>
      <c r="C374" s="217" t="str">
        <f>IF(B374=0, -5, "0")</f>
        <v>0</v>
      </c>
      <c r="D374" s="168" t="s">
        <v>534</v>
      </c>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22</v>
      </c>
    </row>
    <row r="380" spans="1:6" x14ac:dyDescent="0.25">
      <c r="A380" s="19" t="s">
        <v>37</v>
      </c>
      <c r="B380" s="20"/>
      <c r="C380" s="20"/>
      <c r="D380" s="64">
        <f>D379/(COUNT(B367:C378)*2)</f>
        <v>0.91666666666666663</v>
      </c>
    </row>
    <row r="381" spans="1:6" x14ac:dyDescent="0.25">
      <c r="A381" s="44"/>
      <c r="B381" s="44"/>
      <c r="C381" s="44"/>
      <c r="D381" s="44"/>
    </row>
    <row r="382" spans="1:6" ht="18" x14ac:dyDescent="0.25">
      <c r="A382" s="286" t="s">
        <v>124</v>
      </c>
      <c r="B382" s="287"/>
      <c r="C382" s="287"/>
      <c r="D382" s="287"/>
      <c r="E382" s="287"/>
      <c r="F382" s="287"/>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6" t="s">
        <v>29</v>
      </c>
      <c r="B391" s="287"/>
      <c r="C391" s="287"/>
      <c r="D391" s="287"/>
      <c r="E391" s="287"/>
      <c r="F391" s="287"/>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72"/>
    </row>
    <row r="404" spans="1:6" x14ac:dyDescent="0.25">
      <c r="A404" s="5"/>
      <c r="B404" s="6"/>
      <c r="C404" s="7"/>
      <c r="D404" s="6"/>
    </row>
    <row r="405" spans="1:6" ht="18" x14ac:dyDescent="0.35">
      <c r="A405" s="285" t="s">
        <v>125</v>
      </c>
      <c r="B405" s="285"/>
      <c r="C405" s="285"/>
      <c r="D405" s="285"/>
      <c r="E405" s="285"/>
      <c r="F405" s="285"/>
    </row>
    <row r="406" spans="1:6" x14ac:dyDescent="0.25">
      <c r="A406" s="192">
        <f>B11</f>
        <v>42859</v>
      </c>
      <c r="B406" s="6"/>
      <c r="C406" s="7"/>
      <c r="D406" s="6"/>
    </row>
    <row r="407" spans="1:6" ht="16.5" x14ac:dyDescent="0.25">
      <c r="A407" s="288" t="s">
        <v>19</v>
      </c>
      <c r="B407" s="289"/>
      <c r="C407" s="289"/>
      <c r="D407" s="289"/>
      <c r="E407" s="289"/>
      <c r="F407" s="289"/>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t="s">
        <v>34</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12</v>
      </c>
    </row>
    <row r="416" spans="1:6" x14ac:dyDescent="0.25">
      <c r="A416" s="19" t="s">
        <v>37</v>
      </c>
      <c r="B416" s="20"/>
      <c r="C416" s="21"/>
      <c r="D416" s="63">
        <f>D415/(COUNT(B408:C414)*2)</f>
        <v>1</v>
      </c>
    </row>
    <row r="417" spans="1:6" x14ac:dyDescent="0.25">
      <c r="A417" s="34"/>
      <c r="B417" s="6"/>
      <c r="C417" s="7"/>
      <c r="D417" s="6"/>
    </row>
    <row r="418" spans="1:6" ht="16.5" x14ac:dyDescent="0.25">
      <c r="A418" s="288" t="s">
        <v>122</v>
      </c>
      <c r="B418" s="289"/>
      <c r="C418" s="289"/>
      <c r="D418" s="289"/>
      <c r="E418" s="289"/>
      <c r="F418" s="289"/>
    </row>
    <row r="419" spans="1:6" ht="16.5" x14ac:dyDescent="0.25">
      <c r="A419" s="107" t="s">
        <v>127</v>
      </c>
      <c r="B419" s="170">
        <v>2</v>
      </c>
      <c r="C419" s="217" t="str">
        <f>IF(B419=0, -5, "0")</f>
        <v>0</v>
      </c>
      <c r="D419" s="168"/>
      <c r="E419" s="147"/>
      <c r="F419" s="147"/>
    </row>
    <row r="420" spans="1:6" ht="30" x14ac:dyDescent="0.25">
      <c r="A420" s="169" t="s">
        <v>281</v>
      </c>
      <c r="B420" s="170">
        <v>1</v>
      </c>
      <c r="C420" s="170"/>
      <c r="D420" s="168" t="s">
        <v>499</v>
      </c>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1</v>
      </c>
      <c r="C425" s="170"/>
      <c r="D425" s="168" t="s">
        <v>475</v>
      </c>
      <c r="E425" s="147"/>
      <c r="F425" s="147"/>
    </row>
    <row r="426" spans="1:6" ht="16.5" x14ac:dyDescent="0.25">
      <c r="A426" s="107" t="s">
        <v>168</v>
      </c>
      <c r="B426" s="170">
        <v>1</v>
      </c>
      <c r="C426" s="218" t="str">
        <f>IF(B426=0, -5, "0")</f>
        <v>0</v>
      </c>
      <c r="D426" s="146" t="s">
        <v>516</v>
      </c>
      <c r="E426" s="173"/>
      <c r="F426" s="173"/>
    </row>
    <row r="427" spans="1:6" x14ac:dyDescent="0.25">
      <c r="A427" s="24" t="s">
        <v>83</v>
      </c>
      <c r="B427" s="170">
        <v>2</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15</v>
      </c>
    </row>
    <row r="430" spans="1:6" x14ac:dyDescent="0.25">
      <c r="A430" s="19" t="s">
        <v>37</v>
      </c>
      <c r="B430" s="20"/>
      <c r="C430" s="21"/>
      <c r="D430" s="63">
        <f>D429/(COUNT(B419:C427)*2)</f>
        <v>0.83333333333333337</v>
      </c>
    </row>
    <row r="431" spans="1:6" x14ac:dyDescent="0.25">
      <c r="A431" s="8"/>
      <c r="B431" s="7"/>
      <c r="C431" s="7"/>
      <c r="D431" s="7"/>
    </row>
    <row r="432" spans="1:6" ht="18" x14ac:dyDescent="0.25">
      <c r="A432" s="78" t="s">
        <v>128</v>
      </c>
      <c r="B432" s="84"/>
      <c r="C432" s="85"/>
      <c r="D432" s="81">
        <f>SUM(D429,D415)</f>
        <v>27</v>
      </c>
    </row>
    <row r="433" spans="1:7" ht="18" x14ac:dyDescent="0.25">
      <c r="A433" s="78" t="s">
        <v>232</v>
      </c>
      <c r="B433" s="84"/>
      <c r="C433" s="85"/>
      <c r="D433" s="82">
        <f>D432/(COUNT(B419:C427,B408:C414)*2)</f>
        <v>0.9</v>
      </c>
    </row>
    <row r="434" spans="1:7" x14ac:dyDescent="0.25">
      <c r="A434" s="5"/>
      <c r="B434" s="6"/>
      <c r="C434" s="7"/>
      <c r="D434" s="6"/>
    </row>
    <row r="435" spans="1:7" ht="18" x14ac:dyDescent="0.35">
      <c r="A435" s="285" t="s">
        <v>374</v>
      </c>
      <c r="B435" s="285"/>
      <c r="C435" s="285"/>
      <c r="D435" s="285"/>
      <c r="E435" s="285"/>
      <c r="F435" s="285"/>
    </row>
    <row r="436" spans="1:7" x14ac:dyDescent="0.25">
      <c r="A436" s="195">
        <f>+B11</f>
        <v>42859</v>
      </c>
      <c r="B436" s="6"/>
      <c r="C436" s="7"/>
      <c r="D436" s="6"/>
    </row>
    <row r="437" spans="1:7" ht="18" x14ac:dyDescent="0.25">
      <c r="A437" s="286" t="s">
        <v>375</v>
      </c>
      <c r="B437" s="287"/>
      <c r="C437" s="287"/>
      <c r="D437" s="287"/>
      <c r="E437" s="287"/>
      <c r="F437" s="287"/>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1</v>
      </c>
      <c r="C440" s="171"/>
      <c r="D440" s="147" t="s">
        <v>489</v>
      </c>
      <c r="E440" s="173"/>
      <c r="F440" s="147"/>
    </row>
    <row r="441" spans="1:7" ht="30.75" x14ac:dyDescent="0.3">
      <c r="A441" s="48" t="s">
        <v>195</v>
      </c>
      <c r="B441" s="170">
        <v>1</v>
      </c>
      <c r="C441" s="171"/>
      <c r="D441" s="146" t="s">
        <v>515</v>
      </c>
      <c r="E441" s="173"/>
      <c r="F441" s="147"/>
      <c r="G441" s="172"/>
    </row>
    <row r="442" spans="1:7" x14ac:dyDescent="0.25">
      <c r="A442" s="19" t="s">
        <v>38</v>
      </c>
      <c r="B442" s="19"/>
      <c r="C442" s="19"/>
      <c r="D442" s="97">
        <f>SUM(B438:C441)</f>
        <v>6</v>
      </c>
    </row>
    <row r="443" spans="1:7" x14ac:dyDescent="0.25">
      <c r="A443" s="19" t="s">
        <v>37</v>
      </c>
      <c r="B443" s="20"/>
      <c r="C443" s="21"/>
      <c r="D443" s="63">
        <f>D442/(COUNT(B438:C441)*2)</f>
        <v>0.75</v>
      </c>
    </row>
    <row r="444" spans="1:7" ht="18" x14ac:dyDescent="0.25">
      <c r="A444" s="286" t="s">
        <v>31</v>
      </c>
      <c r="B444" s="287"/>
      <c r="C444" s="287"/>
      <c r="D444" s="287"/>
      <c r="E444" s="287"/>
      <c r="F444" s="287"/>
    </row>
    <row r="445" spans="1:7" x14ac:dyDescent="0.25">
      <c r="A445" s="22" t="s">
        <v>3</v>
      </c>
      <c r="E445" s="147"/>
      <c r="F445" s="147"/>
    </row>
    <row r="446" spans="1:7" ht="30" x14ac:dyDescent="0.25">
      <c r="A446" s="32" t="s">
        <v>30</v>
      </c>
      <c r="B446" s="170">
        <v>1</v>
      </c>
      <c r="C446" s="170"/>
      <c r="D446" s="168" t="s">
        <v>514</v>
      </c>
      <c r="E446" s="147"/>
      <c r="F446" s="147"/>
    </row>
    <row r="447" spans="1:7" ht="45" x14ac:dyDescent="0.25">
      <c r="A447" s="116" t="s">
        <v>287</v>
      </c>
      <c r="B447" s="170">
        <v>1</v>
      </c>
      <c r="C447" s="154"/>
      <c r="D447" s="134">
        <v>0.5</v>
      </c>
      <c r="E447" s="102"/>
      <c r="F447" s="102"/>
    </row>
    <row r="448" spans="1:7" x14ac:dyDescent="0.25">
      <c r="A448" s="19" t="s">
        <v>38</v>
      </c>
      <c r="B448" s="19"/>
      <c r="C448" s="19"/>
      <c r="D448" s="97">
        <f>SUM(B446:C446)</f>
        <v>1</v>
      </c>
    </row>
    <row r="449" spans="1:6" x14ac:dyDescent="0.25">
      <c r="A449" s="19" t="s">
        <v>37</v>
      </c>
      <c r="B449" s="20"/>
      <c r="C449" s="21"/>
      <c r="D449" s="63">
        <f>D448/(COUNT(B446:C446)*2)</f>
        <v>0.5</v>
      </c>
    </row>
    <row r="450" spans="1:6" x14ac:dyDescent="0.25">
      <c r="A450" s="8"/>
      <c r="B450" s="7"/>
      <c r="C450" s="7"/>
      <c r="D450" s="7"/>
    </row>
    <row r="451" spans="1:6" ht="18" x14ac:dyDescent="0.25">
      <c r="A451" s="78" t="s">
        <v>84</v>
      </c>
      <c r="B451" s="84"/>
      <c r="C451" s="85"/>
      <c r="D451" s="81">
        <f>SUM(D448,D442)</f>
        <v>7</v>
      </c>
    </row>
    <row r="452" spans="1:6" ht="18" x14ac:dyDescent="0.25">
      <c r="A452" s="78" t="s">
        <v>233</v>
      </c>
      <c r="B452" s="84"/>
      <c r="C452" s="85"/>
      <c r="D452" s="82">
        <f>D451/(COUNT(B446:C446,B438:C441)*2)</f>
        <v>0.7</v>
      </c>
    </row>
    <row r="453" spans="1:6" x14ac:dyDescent="0.25">
      <c r="A453" s="13"/>
      <c r="B453" s="6"/>
      <c r="C453" s="7"/>
      <c r="D453" s="6"/>
    </row>
    <row r="454" spans="1:6" ht="18" x14ac:dyDescent="0.35">
      <c r="A454" s="285" t="s">
        <v>180</v>
      </c>
      <c r="B454" s="285"/>
      <c r="C454" s="285"/>
      <c r="D454" s="285"/>
      <c r="E454" s="285"/>
      <c r="F454" s="285"/>
    </row>
    <row r="455" spans="1:6" x14ac:dyDescent="0.25">
      <c r="A455" s="15"/>
      <c r="B455" s="6"/>
      <c r="C455" s="7"/>
      <c r="D455" s="6"/>
    </row>
    <row r="456" spans="1:6" x14ac:dyDescent="0.25">
      <c r="A456" s="22" t="s">
        <v>15</v>
      </c>
      <c r="B456" s="170" t="s">
        <v>34</v>
      </c>
      <c r="C456" s="170"/>
      <c r="D456" s="168"/>
      <c r="E456" s="147"/>
      <c r="F456" s="147"/>
    </row>
    <row r="457" spans="1:6" ht="45" x14ac:dyDescent="0.25">
      <c r="A457" s="32" t="s">
        <v>245</v>
      </c>
      <c r="B457" s="170">
        <v>1</v>
      </c>
      <c r="C457" s="170"/>
      <c r="D457" s="270" t="s">
        <v>540</v>
      </c>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156"/>
      <c r="E460" s="102"/>
      <c r="F460" s="102"/>
    </row>
    <row r="461" spans="1:6" x14ac:dyDescent="0.25">
      <c r="A461" s="19" t="s">
        <v>38</v>
      </c>
      <c r="B461" s="19"/>
      <c r="C461" s="19"/>
      <c r="D461" s="19">
        <f>SUM(B456:C459)</f>
        <v>5</v>
      </c>
    </row>
    <row r="462" spans="1:6" x14ac:dyDescent="0.25">
      <c r="A462" s="19" t="s">
        <v>37</v>
      </c>
      <c r="B462" s="20"/>
      <c r="C462" s="21"/>
      <c r="D462" s="63">
        <f>D461/(COUNT(B456:C459)*2)</f>
        <v>0.83333333333333337</v>
      </c>
    </row>
    <row r="463" spans="1:6" x14ac:dyDescent="0.25">
      <c r="A463" s="14"/>
      <c r="B463" s="6"/>
      <c r="C463" s="7"/>
      <c r="D463" s="6"/>
    </row>
    <row r="464" spans="1:6" ht="18" x14ac:dyDescent="0.35">
      <c r="A464" s="285" t="s">
        <v>87</v>
      </c>
      <c r="B464" s="285"/>
      <c r="C464" s="285"/>
      <c r="D464" s="285"/>
      <c r="E464" s="285"/>
      <c r="F464" s="285"/>
    </row>
    <row r="465" spans="1:7" x14ac:dyDescent="0.25">
      <c r="A465" s="15"/>
      <c r="B465" s="6"/>
      <c r="C465" s="7"/>
      <c r="D465" s="6"/>
    </row>
    <row r="466" spans="1:7" ht="30" x14ac:dyDescent="0.25">
      <c r="A466" s="32" t="s">
        <v>288</v>
      </c>
      <c r="B466" s="171">
        <v>1</v>
      </c>
      <c r="C466" s="171"/>
      <c r="D466" s="146" t="s">
        <v>490</v>
      </c>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0</v>
      </c>
      <c r="C469" s="154"/>
      <c r="D469" s="134">
        <v>0</v>
      </c>
      <c r="E469" s="102"/>
      <c r="F469" s="102"/>
    </row>
    <row r="470" spans="1:7" x14ac:dyDescent="0.25">
      <c r="A470" s="19" t="s">
        <v>38</v>
      </c>
      <c r="B470" s="19"/>
      <c r="C470" s="19"/>
      <c r="D470" s="19">
        <f>SUM(B466:C468)</f>
        <v>3</v>
      </c>
    </row>
    <row r="471" spans="1:7" x14ac:dyDescent="0.25">
      <c r="A471" s="19" t="s">
        <v>37</v>
      </c>
      <c r="B471" s="20"/>
      <c r="C471" s="21"/>
      <c r="D471" s="63">
        <f>D470/(COUNT(B466:C468)*2)</f>
        <v>0.75</v>
      </c>
    </row>
    <row r="472" spans="1:7" x14ac:dyDescent="0.25">
      <c r="A472" s="14"/>
      <c r="B472" s="6"/>
      <c r="C472" s="7"/>
      <c r="D472" s="6"/>
    </row>
    <row r="473" spans="1:7" ht="18" x14ac:dyDescent="0.35">
      <c r="A473" s="285" t="s">
        <v>151</v>
      </c>
      <c r="B473" s="285"/>
      <c r="C473" s="285"/>
      <c r="D473" s="285"/>
      <c r="E473" s="285"/>
      <c r="F473" s="285"/>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t="s">
        <v>34</v>
      </c>
      <c r="C480" s="170"/>
      <c r="D480" s="168"/>
      <c r="E480" s="147"/>
      <c r="F480" s="147"/>
    </row>
    <row r="481" spans="1:7" x14ac:dyDescent="0.25">
      <c r="A481" s="18" t="s">
        <v>258</v>
      </c>
      <c r="B481" s="170" t="s">
        <v>34</v>
      </c>
      <c r="C481" s="170"/>
      <c r="D481" s="168" t="s">
        <v>491</v>
      </c>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75" x14ac:dyDescent="0.25">
      <c r="A484" s="169" t="s">
        <v>257</v>
      </c>
      <c r="B484" s="170">
        <v>0</v>
      </c>
      <c r="C484" s="170"/>
      <c r="D484" s="168" t="s">
        <v>492</v>
      </c>
      <c r="E484" s="168" t="s">
        <v>535</v>
      </c>
      <c r="F484" s="147"/>
    </row>
    <row r="485" spans="1:7" ht="30" x14ac:dyDescent="0.25">
      <c r="A485" s="169" t="s">
        <v>210</v>
      </c>
      <c r="B485" s="170" t="s">
        <v>34</v>
      </c>
      <c r="C485" s="170"/>
      <c r="D485" s="168"/>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14</v>
      </c>
    </row>
    <row r="492" spans="1:7" x14ac:dyDescent="0.25">
      <c r="A492" s="19" t="s">
        <v>37</v>
      </c>
      <c r="B492" s="20"/>
      <c r="C492" s="21"/>
      <c r="D492" s="63">
        <f>D491/(COUNT(B475:C489)*2)</f>
        <v>0.875</v>
      </c>
    </row>
    <row r="493" spans="1:7" x14ac:dyDescent="0.25">
      <c r="A493" s="9"/>
      <c r="B493" s="6"/>
      <c r="C493" s="7"/>
      <c r="D493" s="6"/>
    </row>
    <row r="494" spans="1:7" ht="18" x14ac:dyDescent="0.35">
      <c r="A494" s="285" t="s">
        <v>152</v>
      </c>
      <c r="B494" s="285"/>
      <c r="C494" s="285"/>
      <c r="D494" s="285"/>
      <c r="E494" s="285"/>
      <c r="F494" s="285"/>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v>2</v>
      </c>
      <c r="C499" s="170"/>
      <c r="D499" s="25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0.67307692307692313</v>
      </c>
    </row>
    <row r="504" spans="1:6" ht="22.5" x14ac:dyDescent="0.3">
      <c r="A504" s="71" t="s">
        <v>47</v>
      </c>
      <c r="B504" s="72"/>
      <c r="C504" s="73"/>
      <c r="D504" s="74">
        <f>SUM(D500,D491,D461,D451,D402,D349,D321,D40,D470,D288,D245,D149,D432,D189,D96)</f>
        <v>420</v>
      </c>
    </row>
    <row r="505" spans="1:6" ht="22.5" x14ac:dyDescent="0.3">
      <c r="A505" s="71" t="s">
        <v>235</v>
      </c>
      <c r="B505" s="72"/>
      <c r="C505" s="73"/>
      <c r="D505" s="75">
        <f>D504/(COUNT(B496:C498,B475:C489,B456:C459,B446:C446,B438:C441,B392:C397,B419:C427,B408:C414,B383:C387,B367:C378,B355:C362,B340:C344,B327:C335,B306:C316,B294:C301,B27:C35,B19:C21,B466:C468,#REF!,B267:C283,B251:C262,B233:C240,B210:C228,B195:C205,B138:C144,B167:C184,B155:C162,B114:C133,B102:C109,B85:C91,B58:C80,B46:C53)*2)</f>
        <v>0.87136929460580914</v>
      </c>
    </row>
  </sheetData>
  <sheetProtection algorithmName="SHA-512" hashValue="6yJ+N3O5zilenk4s+idbvYRptukxVWmkGYukJbNkRNEgQH5XFMtwvWV1QZ7r8WHUGDC3IpdZFnfTLplYZolQ6A==" saltValue="m4AbhS7UbTfqXtnnjx+lMw=="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456:B460 B392:B398 B27:B36 B46:B53 B74:B80 B85:B92 B102:B109 B114:B133 B155:B162 B138:B145 B167:B185 B195:B205 B233:B241 B210:B228 B251:B262 B267:B284 B294:B301 B327:B335 B306:B317 B340:B345 B383:B387 B355:B362 B367:B378 B419:B428 B438:B441 B408:B414 B466:B469 B496:B499 B58:B72 B446:B447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7" orientation="portrait" r:id="rId1"/>
  <rowBreaks count="4" manualBreakCount="4">
    <brk id="56" max="6" man="1"/>
    <brk id="112" max="6" man="1"/>
    <brk id="190" max="6" man="1"/>
    <brk id="434"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zoomScale="80" zoomScaleNormal="80" workbookViewId="0">
      <selection activeCell="E3" sqref="E3"/>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5"/>
      <c r="E1" s="315"/>
      <c r="F1" s="315"/>
      <c r="G1" s="315"/>
      <c r="H1" s="315"/>
      <c r="I1" s="315"/>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9" t="s">
        <v>52</v>
      </c>
      <c r="B6" s="299"/>
      <c r="C6" s="299"/>
      <c r="D6" s="299"/>
      <c r="E6" s="299"/>
      <c r="F6" s="299"/>
      <c r="G6" s="216"/>
      <c r="H6" s="216"/>
      <c r="I6" s="216"/>
    </row>
    <row r="7" spans="1:9" s="36" customFormat="1" ht="21.75" customHeight="1" x14ac:dyDescent="0.45">
      <c r="A7" s="300" t="str">
        <f>'A1 Exploitation'!A8:F8</f>
        <v>Le Kram</v>
      </c>
      <c r="B7" s="300"/>
      <c r="C7" s="300"/>
      <c r="D7" s="300"/>
      <c r="E7" s="300"/>
      <c r="F7" s="300"/>
      <c r="G7" s="216"/>
      <c r="H7" s="216"/>
      <c r="I7" s="216"/>
    </row>
    <row r="8" spans="1:9" s="36" customFormat="1" ht="24" x14ac:dyDescent="0.45">
      <c r="A8" s="38" t="s">
        <v>44</v>
      </c>
      <c r="B8" s="316" t="str">
        <f>'A2 Exploitation'!B9:F9</f>
        <v>Haithem Bougalech</v>
      </c>
      <c r="C8" s="316"/>
      <c r="D8" s="316"/>
      <c r="E8" s="316"/>
      <c r="F8" s="316"/>
      <c r="G8" s="216"/>
      <c r="H8" s="216"/>
      <c r="I8" s="216"/>
    </row>
    <row r="9" spans="1:9" s="36" customFormat="1" ht="24" x14ac:dyDescent="0.45">
      <c r="A9" s="39" t="s">
        <v>46</v>
      </c>
      <c r="B9" s="317" t="str">
        <f>'A2 Exploitation'!B10:F10</f>
        <v>Chefs rayons - Directeur absent</v>
      </c>
      <c r="C9" s="317"/>
      <c r="D9" s="317"/>
      <c r="E9" s="317"/>
      <c r="F9" s="317"/>
      <c r="G9" s="216"/>
      <c r="H9" s="216"/>
      <c r="I9" s="216"/>
    </row>
    <row r="10" spans="1:9" s="36" customFormat="1" ht="24" x14ac:dyDescent="0.45">
      <c r="A10" s="38" t="s">
        <v>45</v>
      </c>
      <c r="B10" s="314">
        <f>'A2 Exploitation'!B11:F11</f>
        <v>42859</v>
      </c>
      <c r="C10" s="314"/>
      <c r="D10" s="314"/>
      <c r="E10" s="314"/>
      <c r="F10" s="314"/>
      <c r="G10" s="216"/>
      <c r="H10" s="216"/>
      <c r="I10" s="216"/>
    </row>
    <row r="11" spans="1:9" s="36" customFormat="1" ht="24" x14ac:dyDescent="0.45">
      <c r="A11" s="38" t="s">
        <v>341</v>
      </c>
      <c r="B11" s="318">
        <f>D198</f>
        <v>0.88235294117647056</v>
      </c>
      <c r="C11" s="318"/>
      <c r="D11" s="318"/>
      <c r="E11" s="318"/>
      <c r="F11" s="318"/>
      <c r="G11" s="216"/>
      <c r="H11" s="216"/>
      <c r="I11" s="216"/>
    </row>
    <row r="12" spans="1:9" s="36" customFormat="1" ht="22.5" x14ac:dyDescent="0.45">
      <c r="A12" s="35"/>
      <c r="D12" s="291"/>
      <c r="E12" s="291"/>
      <c r="F12" s="291"/>
      <c r="G12" s="291"/>
      <c r="H12" s="291"/>
      <c r="I12" s="40"/>
    </row>
    <row r="13" spans="1:9" s="36" customFormat="1" ht="11.25" customHeight="1" x14ac:dyDescent="0.3">
      <c r="A13" s="292" t="s">
        <v>32</v>
      </c>
      <c r="B13" s="293" t="s">
        <v>33</v>
      </c>
      <c r="C13" s="293"/>
      <c r="D13" s="293" t="s">
        <v>48</v>
      </c>
      <c r="E13" s="293" t="s">
        <v>213</v>
      </c>
      <c r="F13" s="293" t="s">
        <v>214</v>
      </c>
    </row>
    <row r="14" spans="1:9" s="36" customFormat="1" ht="12.75" customHeight="1" x14ac:dyDescent="0.3">
      <c r="A14" s="292"/>
      <c r="B14" s="70" t="s">
        <v>36</v>
      </c>
      <c r="C14" s="70" t="s">
        <v>35</v>
      </c>
      <c r="D14" s="293"/>
      <c r="E14" s="293"/>
      <c r="F14" s="293"/>
    </row>
    <row r="15" spans="1:9" x14ac:dyDescent="0.3">
      <c r="A15" s="41"/>
      <c r="B15" s="41"/>
      <c r="C15" s="41"/>
      <c r="D15" s="41"/>
    </row>
    <row r="16" spans="1:9" ht="19.5" x14ac:dyDescent="0.4">
      <c r="A16" s="319" t="s">
        <v>0</v>
      </c>
      <c r="B16" s="320"/>
      <c r="C16" s="320"/>
      <c r="D16" s="320"/>
      <c r="E16" s="320"/>
      <c r="F16" s="320"/>
    </row>
    <row r="17" spans="1:6" ht="30.75" x14ac:dyDescent="0.3">
      <c r="A17" s="41" t="s">
        <v>316</v>
      </c>
      <c r="B17" s="221">
        <v>1</v>
      </c>
      <c r="C17" s="221"/>
      <c r="D17" s="223" t="s">
        <v>536</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1"/>
      <c r="E20" s="221"/>
      <c r="F20" s="221"/>
    </row>
    <row r="21" spans="1:6" x14ac:dyDescent="0.3">
      <c r="A21" s="87" t="s">
        <v>236</v>
      </c>
      <c r="B21" s="221">
        <v>2</v>
      </c>
      <c r="C21" s="221"/>
      <c r="D21" s="224"/>
      <c r="E21" s="221"/>
      <c r="F21" s="221"/>
    </row>
    <row r="22" spans="1:6" x14ac:dyDescent="0.3">
      <c r="A22" s="321" t="s">
        <v>38</v>
      </c>
      <c r="B22" s="308"/>
      <c r="C22" s="309"/>
      <c r="D22" s="215">
        <f>SUM(B17:C21)</f>
        <v>9</v>
      </c>
    </row>
    <row r="23" spans="1:6" x14ac:dyDescent="0.3">
      <c r="A23" s="305" t="s">
        <v>342</v>
      </c>
      <c r="B23" s="306"/>
      <c r="C23" s="307"/>
      <c r="D23" s="65">
        <f>D22/(COUNT(B17:C21)*2)</f>
        <v>0.9</v>
      </c>
    </row>
    <row r="24" spans="1:6" s="50" customFormat="1" x14ac:dyDescent="0.3">
      <c r="A24" s="54"/>
      <c r="B24" s="55"/>
      <c r="C24" s="55"/>
      <c r="D24" s="56"/>
    </row>
    <row r="25" spans="1:6" ht="19.5" x14ac:dyDescent="0.4">
      <c r="A25" s="303" t="s">
        <v>4</v>
      </c>
      <c r="B25" s="304"/>
      <c r="C25" s="304"/>
      <c r="D25" s="304"/>
      <c r="E25" s="304"/>
      <c r="F25" s="304"/>
    </row>
    <row r="26" spans="1:6" ht="18" x14ac:dyDescent="0.35">
      <c r="A26" s="76" t="s">
        <v>107</v>
      </c>
      <c r="B26" s="41">
        <v>2</v>
      </c>
      <c r="C26" s="41"/>
      <c r="D26" s="41"/>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5" t="s">
        <v>38</v>
      </c>
      <c r="B32" s="306"/>
      <c r="C32" s="307"/>
      <c r="D32" s="214">
        <f>SUM(B26:C31)</f>
        <v>12</v>
      </c>
    </row>
    <row r="33" spans="1:6" x14ac:dyDescent="0.3">
      <c r="A33" s="305" t="s">
        <v>342</v>
      </c>
      <c r="B33" s="306"/>
      <c r="C33" s="307"/>
      <c r="D33" s="65">
        <f>D32/(COUNT(B26:C31)*2)</f>
        <v>1</v>
      </c>
    </row>
    <row r="34" spans="1:6" s="50" customFormat="1" x14ac:dyDescent="0.3">
      <c r="A34" s="54"/>
      <c r="B34" s="55"/>
      <c r="C34" s="55"/>
      <c r="D34" s="56"/>
    </row>
    <row r="35" spans="1:6" s="50" customFormat="1" ht="19.5" x14ac:dyDescent="0.4">
      <c r="A35" s="303" t="s">
        <v>246</v>
      </c>
      <c r="B35" s="304"/>
      <c r="C35" s="304"/>
      <c r="D35" s="304"/>
      <c r="E35" s="304"/>
      <c r="F35" s="304"/>
    </row>
    <row r="36" spans="1:6" s="50" customFormat="1" ht="33.75" x14ac:dyDescent="0.35">
      <c r="A36" s="76" t="s">
        <v>107</v>
      </c>
      <c r="B36" s="221">
        <v>1</v>
      </c>
      <c r="C36" s="248" t="str">
        <f>IF(B36=0, -5, "0")</f>
        <v>0</v>
      </c>
      <c r="D36" s="222" t="s">
        <v>517</v>
      </c>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5">
        <v>2</v>
      </c>
      <c r="B41" s="306"/>
      <c r="C41" s="307"/>
      <c r="D41" s="214">
        <f>SUM(B36:C40)</f>
        <v>9</v>
      </c>
      <c r="E41" s="37"/>
      <c r="F41" s="37"/>
    </row>
    <row r="42" spans="1:6" s="50" customFormat="1" x14ac:dyDescent="0.3">
      <c r="A42" s="305" t="s">
        <v>342</v>
      </c>
      <c r="B42" s="306"/>
      <c r="C42" s="307"/>
      <c r="D42" s="65">
        <f>D41/(COUNT(B36:C40)*2)</f>
        <v>0.9</v>
      </c>
      <c r="E42" s="37"/>
      <c r="F42" s="37"/>
    </row>
    <row r="43" spans="1:6" s="50" customFormat="1" x14ac:dyDescent="0.3">
      <c r="A43" s="90"/>
      <c r="B43" s="91"/>
      <c r="C43" s="91"/>
      <c r="D43" s="92"/>
    </row>
    <row r="44" spans="1:6" ht="19.5" x14ac:dyDescent="0.4">
      <c r="A44" s="312" t="s">
        <v>21</v>
      </c>
      <c r="B44" s="313"/>
      <c r="C44" s="313"/>
      <c r="D44" s="313"/>
      <c r="E44" s="313"/>
      <c r="F44" s="313"/>
    </row>
    <row r="45" spans="1:6" x14ac:dyDescent="0.3">
      <c r="A45" s="41" t="s">
        <v>317</v>
      </c>
      <c r="B45" s="221">
        <v>2</v>
      </c>
      <c r="C45" s="221"/>
      <c r="D45" s="225" t="s">
        <v>508</v>
      </c>
      <c r="E45" s="221"/>
      <c r="F45" s="221"/>
    </row>
    <row r="46" spans="1:6" x14ac:dyDescent="0.3">
      <c r="A46" s="41" t="s">
        <v>92</v>
      </c>
      <c r="B46" s="221">
        <v>2</v>
      </c>
      <c r="C46" s="221"/>
      <c r="D46" s="225"/>
      <c r="E46" s="221"/>
      <c r="F46" s="221"/>
    </row>
    <row r="47" spans="1:6" ht="33" x14ac:dyDescent="0.3">
      <c r="A47" s="41" t="s">
        <v>262</v>
      </c>
      <c r="B47" s="221">
        <v>1</v>
      </c>
      <c r="C47" s="221"/>
      <c r="D47" s="222" t="s">
        <v>493</v>
      </c>
      <c r="E47" s="221"/>
      <c r="F47" s="221"/>
    </row>
    <row r="48" spans="1:6" x14ac:dyDescent="0.3">
      <c r="A48" s="41" t="s">
        <v>24</v>
      </c>
      <c r="B48" s="221">
        <v>2</v>
      </c>
      <c r="C48" s="221"/>
      <c r="D48" s="222"/>
      <c r="E48" s="221"/>
      <c r="F48" s="221"/>
    </row>
    <row r="49" spans="1:6" x14ac:dyDescent="0.3">
      <c r="A49" s="41" t="s">
        <v>93</v>
      </c>
      <c r="B49" s="221">
        <v>2</v>
      </c>
      <c r="C49" s="221"/>
      <c r="D49" s="274">
        <v>0.55000000000000004</v>
      </c>
      <c r="E49" s="221"/>
      <c r="F49" s="221"/>
    </row>
    <row r="50" spans="1:6" ht="18" x14ac:dyDescent="0.35">
      <c r="A50" s="76" t="s">
        <v>343</v>
      </c>
      <c r="B50" s="221">
        <v>2</v>
      </c>
      <c r="C50" s="248" t="str">
        <f>IF(B50=0, -5, "0")</f>
        <v>0</v>
      </c>
      <c r="D50" s="225"/>
      <c r="E50" s="221"/>
      <c r="F50" s="221"/>
    </row>
    <row r="51" spans="1:6" x14ac:dyDescent="0.3">
      <c r="A51" s="305" t="s">
        <v>38</v>
      </c>
      <c r="B51" s="306"/>
      <c r="C51" s="307"/>
      <c r="D51" s="214">
        <f>SUM(B45:C50)</f>
        <v>11</v>
      </c>
    </row>
    <row r="52" spans="1:6" x14ac:dyDescent="0.3">
      <c r="A52" s="305" t="s">
        <v>342</v>
      </c>
      <c r="B52" s="306"/>
      <c r="C52" s="307"/>
      <c r="D52" s="65">
        <f>D51/(COUNT(B45:C50)*2)</f>
        <v>0.91666666666666663</v>
      </c>
    </row>
    <row r="53" spans="1:6" s="50" customFormat="1" x14ac:dyDescent="0.3">
      <c r="A53" s="54"/>
      <c r="B53" s="55"/>
      <c r="C53" s="55"/>
      <c r="D53" s="56"/>
    </row>
    <row r="54" spans="1:6" ht="19.5" x14ac:dyDescent="0.4">
      <c r="A54" s="303" t="s">
        <v>8</v>
      </c>
      <c r="B54" s="304"/>
      <c r="C54" s="304"/>
      <c r="D54" s="304"/>
      <c r="E54" s="304"/>
      <c r="F54" s="304"/>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83.25" x14ac:dyDescent="0.35">
      <c r="A59" s="83" t="s">
        <v>249</v>
      </c>
      <c r="B59" s="221">
        <v>2</v>
      </c>
      <c r="C59" s="248" t="str">
        <f>IF(B59=0, -5, "0")</f>
        <v>0</v>
      </c>
      <c r="D59" s="222" t="s">
        <v>519</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5" t="s">
        <v>38</v>
      </c>
      <c r="B62" s="306"/>
      <c r="C62" s="307"/>
      <c r="D62" s="214">
        <f>SUM(B55:C61)</f>
        <v>14</v>
      </c>
    </row>
    <row r="63" spans="1:6" x14ac:dyDescent="0.3">
      <c r="A63" s="305" t="s">
        <v>342</v>
      </c>
      <c r="B63" s="306"/>
      <c r="C63" s="307"/>
      <c r="D63" s="65">
        <f>D62/(COUNT(B55:C61)*2)</f>
        <v>1</v>
      </c>
    </row>
    <row r="64" spans="1:6" s="50" customFormat="1" x14ac:dyDescent="0.3">
      <c r="A64" s="54"/>
      <c r="B64" s="55"/>
      <c r="C64" s="55"/>
      <c r="D64" s="56"/>
    </row>
    <row r="65" spans="1:6" ht="19.5" x14ac:dyDescent="0.4">
      <c r="A65" s="303" t="s">
        <v>143</v>
      </c>
      <c r="B65" s="304"/>
      <c r="C65" s="304"/>
      <c r="D65" s="304"/>
      <c r="E65" s="304"/>
      <c r="F65" s="304"/>
    </row>
    <row r="66" spans="1:6" ht="19.5" x14ac:dyDescent="0.4">
      <c r="A66" s="41" t="s">
        <v>318</v>
      </c>
      <c r="B66" s="227">
        <v>2</v>
      </c>
      <c r="C66" s="228"/>
      <c r="D66" s="229"/>
      <c r="E66" s="229"/>
      <c r="F66" s="221"/>
    </row>
    <row r="67" spans="1:6" ht="32.25" x14ac:dyDescent="0.4">
      <c r="A67" s="41" t="s">
        <v>319</v>
      </c>
      <c r="B67" s="227">
        <v>1</v>
      </c>
      <c r="C67" s="228"/>
      <c r="D67" s="225" t="s">
        <v>506</v>
      </c>
      <c r="E67" s="229"/>
      <c r="F67" s="221"/>
    </row>
    <row r="68" spans="1:6" ht="32.25" x14ac:dyDescent="0.4">
      <c r="A68" s="41" t="s">
        <v>340</v>
      </c>
      <c r="B68" s="227">
        <v>1</v>
      </c>
      <c r="C68" s="228"/>
      <c r="D68" s="230" t="s">
        <v>507</v>
      </c>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ht="30.75" x14ac:dyDescent="0.3">
      <c r="A82" s="41" t="s">
        <v>94</v>
      </c>
      <c r="B82" s="227">
        <v>1</v>
      </c>
      <c r="C82" s="221"/>
      <c r="D82" s="234" t="s">
        <v>494</v>
      </c>
      <c r="E82" s="235"/>
      <c r="F82" s="221"/>
    </row>
    <row r="83" spans="1:6" x14ac:dyDescent="0.3">
      <c r="A83" s="305" t="s">
        <v>38</v>
      </c>
      <c r="B83" s="306"/>
      <c r="C83" s="307"/>
      <c r="D83" s="214">
        <f>SUM(B66:C82)</f>
        <v>25</v>
      </c>
    </row>
    <row r="84" spans="1:6" x14ac:dyDescent="0.3">
      <c r="A84" s="305" t="s">
        <v>342</v>
      </c>
      <c r="B84" s="306"/>
      <c r="C84" s="307"/>
      <c r="D84" s="65">
        <f>D83/(COUNT(B66:C82)*2)</f>
        <v>0.8928571428571429</v>
      </c>
    </row>
    <row r="85" spans="1:6" s="50" customFormat="1" x14ac:dyDescent="0.3">
      <c r="A85" s="54"/>
      <c r="B85" s="55"/>
      <c r="C85" s="55"/>
      <c r="D85" s="56"/>
    </row>
    <row r="86" spans="1:6" ht="19.5" x14ac:dyDescent="0.4">
      <c r="A86" s="303" t="s">
        <v>237</v>
      </c>
      <c r="B86" s="304"/>
      <c r="C86" s="304"/>
      <c r="D86" s="304"/>
      <c r="E86" s="304"/>
      <c r="F86" s="304"/>
    </row>
    <row r="87" spans="1:6" ht="34.5" x14ac:dyDescent="0.4">
      <c r="A87" s="93" t="s">
        <v>320</v>
      </c>
      <c r="B87" s="237">
        <v>2</v>
      </c>
      <c r="C87" s="228"/>
      <c r="D87" s="222"/>
      <c r="E87" s="222"/>
      <c r="F87" s="221"/>
    </row>
    <row r="88" spans="1:6" ht="34.5" x14ac:dyDescent="0.4">
      <c r="A88" s="41" t="s">
        <v>319</v>
      </c>
      <c r="B88" s="237">
        <v>1</v>
      </c>
      <c r="C88" s="228"/>
      <c r="D88" s="222" t="s">
        <v>537</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5" t="s">
        <v>38</v>
      </c>
      <c r="B101" s="306"/>
      <c r="C101" s="307"/>
      <c r="D101" s="214">
        <f>SUM(B87:C100)</f>
        <v>25</v>
      </c>
    </row>
    <row r="102" spans="1:6" x14ac:dyDescent="0.3">
      <c r="A102" s="305" t="s">
        <v>342</v>
      </c>
      <c r="B102" s="306"/>
      <c r="C102" s="307"/>
      <c r="D102" s="65">
        <f>D101/(COUNT(B87:C100)*2)</f>
        <v>0.96153846153846156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3" t="s">
        <v>238</v>
      </c>
      <c r="B105" s="304"/>
      <c r="C105" s="304"/>
      <c r="D105" s="304"/>
      <c r="E105" s="304"/>
      <c r="F105" s="304"/>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75"/>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50.25" x14ac:dyDescent="0.35">
      <c r="A114" s="89" t="s">
        <v>361</v>
      </c>
      <c r="B114" s="237">
        <v>2</v>
      </c>
      <c r="C114" s="248" t="str">
        <f>IF(B114=0, -5, "0")</f>
        <v>0</v>
      </c>
      <c r="D114" s="222" t="s">
        <v>500</v>
      </c>
      <c r="E114" s="221"/>
      <c r="F114" s="221"/>
    </row>
    <row r="115" spans="1:6" s="50" customFormat="1" ht="33.75" x14ac:dyDescent="0.35">
      <c r="A115" s="89" t="s">
        <v>366</v>
      </c>
      <c r="B115" s="237">
        <v>1</v>
      </c>
      <c r="C115" s="248" t="str">
        <f>IF(B115=0, -5, "0")</f>
        <v>0</v>
      </c>
      <c r="D115" s="222" t="s">
        <v>501</v>
      </c>
      <c r="E115" s="221"/>
      <c r="F115" s="233"/>
    </row>
    <row r="116" spans="1:6" s="50" customFormat="1" x14ac:dyDescent="0.3">
      <c r="A116" s="94" t="s">
        <v>263</v>
      </c>
      <c r="B116" s="237">
        <v>2</v>
      </c>
      <c r="C116" s="221"/>
      <c r="D116" s="234"/>
      <c r="E116" s="221"/>
      <c r="F116" s="221"/>
    </row>
    <row r="117" spans="1:6" s="50" customFormat="1" x14ac:dyDescent="0.3">
      <c r="A117" s="305" t="s">
        <v>38</v>
      </c>
      <c r="B117" s="306"/>
      <c r="C117" s="307"/>
      <c r="D117" s="214">
        <f>SUM(B106:C116)</f>
        <v>21</v>
      </c>
      <c r="E117" s="37"/>
      <c r="F117" s="37"/>
    </row>
    <row r="118" spans="1:6" s="50" customFormat="1" x14ac:dyDescent="0.3">
      <c r="A118" s="305" t="s">
        <v>342</v>
      </c>
      <c r="B118" s="306"/>
      <c r="C118" s="307"/>
      <c r="D118" s="65">
        <f>D117/(COUNT(B106:C116)*2)</f>
        <v>0.95454545454545459</v>
      </c>
      <c r="E118" s="37"/>
      <c r="F118" s="37"/>
    </row>
    <row r="119" spans="1:6" s="50" customFormat="1" x14ac:dyDescent="0.3">
      <c r="A119" s="54"/>
      <c r="B119" s="55"/>
      <c r="C119" s="55"/>
      <c r="D119" s="56"/>
    </row>
    <row r="120" spans="1:6" ht="19.5" x14ac:dyDescent="0.4">
      <c r="A120" s="303" t="s">
        <v>208</v>
      </c>
      <c r="B120" s="304"/>
      <c r="C120" s="304"/>
      <c r="D120" s="304"/>
      <c r="E120" s="304"/>
      <c r="F120" s="304"/>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2</v>
      </c>
      <c r="C128" s="241"/>
      <c r="D128" s="222"/>
      <c r="E128" s="222"/>
      <c r="F128" s="221"/>
    </row>
    <row r="129" spans="1:6" ht="50.25" x14ac:dyDescent="0.35">
      <c r="A129" s="83" t="s">
        <v>217</v>
      </c>
      <c r="B129" s="238">
        <v>2</v>
      </c>
      <c r="C129" s="249" t="str">
        <f>IF(B129=0, -5, "0")</f>
        <v>0</v>
      </c>
      <c r="D129" s="222" t="s">
        <v>509</v>
      </c>
      <c r="E129" s="222"/>
      <c r="F129" s="221"/>
    </row>
    <row r="130" spans="1:6" x14ac:dyDescent="0.3">
      <c r="A130" s="51" t="s">
        <v>323</v>
      </c>
      <c r="B130" s="238">
        <v>2</v>
      </c>
      <c r="C130" s="241"/>
      <c r="D130" s="222"/>
      <c r="E130" s="222"/>
      <c r="F130" s="221"/>
    </row>
    <row r="131" spans="1:6" ht="33.75" x14ac:dyDescent="0.35">
      <c r="A131" s="88" t="s">
        <v>366</v>
      </c>
      <c r="B131" s="238">
        <v>1</v>
      </c>
      <c r="C131" s="249" t="str">
        <f>IF(B131=0, -5, "0")</f>
        <v>0</v>
      </c>
      <c r="D131" s="276" t="s">
        <v>502</v>
      </c>
      <c r="E131" s="229"/>
      <c r="F131" s="233"/>
    </row>
    <row r="132" spans="1:6" x14ac:dyDescent="0.3">
      <c r="A132" s="305" t="s">
        <v>38</v>
      </c>
      <c r="B132" s="306"/>
      <c r="C132" s="307"/>
      <c r="D132" s="214">
        <f>SUM(B121:C131)</f>
        <v>19</v>
      </c>
    </row>
    <row r="133" spans="1:6" x14ac:dyDescent="0.3">
      <c r="A133" s="305" t="s">
        <v>342</v>
      </c>
      <c r="B133" s="306"/>
      <c r="C133" s="307"/>
      <c r="D133" s="63">
        <f>D132/(COUNT(B121:C131)*2)</f>
        <v>0.95</v>
      </c>
    </row>
    <row r="134" spans="1:6" s="50" customFormat="1" x14ac:dyDescent="0.3">
      <c r="A134" s="54"/>
      <c r="B134" s="55"/>
      <c r="C134" s="55"/>
      <c r="D134" s="61"/>
    </row>
    <row r="135" spans="1:6" ht="19.5" x14ac:dyDescent="0.4">
      <c r="A135" s="303" t="s">
        <v>78</v>
      </c>
      <c r="B135" s="304"/>
      <c r="C135" s="304"/>
      <c r="D135" s="304"/>
      <c r="E135" s="304"/>
      <c r="F135" s="304"/>
    </row>
    <row r="136" spans="1:6" ht="19.5" x14ac:dyDescent="0.4">
      <c r="A136" s="51" t="s">
        <v>349</v>
      </c>
      <c r="B136" s="237" t="s">
        <v>34</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t="s">
        <v>34</v>
      </c>
      <c r="C138" s="222"/>
      <c r="D138" s="242"/>
      <c r="E138" s="221"/>
      <c r="F138" s="221"/>
    </row>
    <row r="139" spans="1:6" x14ac:dyDescent="0.3">
      <c r="A139" s="95" t="s">
        <v>325</v>
      </c>
      <c r="B139" s="237" t="s">
        <v>34</v>
      </c>
      <c r="C139" s="222"/>
      <c r="D139" s="243"/>
      <c r="E139" s="221"/>
      <c r="F139" s="221"/>
    </row>
    <row r="140" spans="1:6" s="50" customFormat="1" x14ac:dyDescent="0.3">
      <c r="A140" s="49" t="s">
        <v>350</v>
      </c>
      <c r="B140" s="237" t="s">
        <v>34</v>
      </c>
      <c r="C140" s="244"/>
      <c r="D140" s="233"/>
      <c r="E140" s="233"/>
      <c r="F140" s="233"/>
    </row>
    <row r="141" spans="1:6" x14ac:dyDescent="0.3">
      <c r="A141" s="51" t="s">
        <v>331</v>
      </c>
      <c r="B141" s="237" t="s">
        <v>34</v>
      </c>
      <c r="C141" s="222"/>
      <c r="D141" s="225"/>
      <c r="E141" s="221"/>
      <c r="F141" s="221"/>
    </row>
    <row r="142" spans="1:6" x14ac:dyDescent="0.3">
      <c r="A142" s="51" t="s">
        <v>351</v>
      </c>
      <c r="B142" s="237" t="s">
        <v>34</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t="s">
        <v>34</v>
      </c>
      <c r="C145" s="222"/>
      <c r="D145" s="225"/>
      <c r="E145" s="221"/>
      <c r="F145" s="221"/>
    </row>
    <row r="146" spans="1:6" x14ac:dyDescent="0.3">
      <c r="A146" s="93" t="s">
        <v>240</v>
      </c>
      <c r="B146" s="237" t="s">
        <v>34</v>
      </c>
      <c r="C146" s="222"/>
      <c r="D146" s="225"/>
      <c r="E146" s="221"/>
      <c r="F146" s="221"/>
    </row>
    <row r="147" spans="1:6" x14ac:dyDescent="0.3">
      <c r="A147" s="41" t="s">
        <v>352</v>
      </c>
      <c r="B147" s="237" t="s">
        <v>34</v>
      </c>
      <c r="C147" s="222"/>
      <c r="D147" s="243"/>
      <c r="E147" s="221"/>
      <c r="F147" s="221"/>
    </row>
    <row r="148" spans="1:6" x14ac:dyDescent="0.3">
      <c r="A148" s="305" t="s">
        <v>38</v>
      </c>
      <c r="B148" s="306"/>
      <c r="C148" s="307"/>
      <c r="D148" s="214">
        <f>SUM(B136:C147)</f>
        <v>0</v>
      </c>
    </row>
    <row r="149" spans="1:6" x14ac:dyDescent="0.3">
      <c r="A149" s="305" t="s">
        <v>342</v>
      </c>
      <c r="B149" s="306"/>
      <c r="C149" s="307"/>
      <c r="D149" s="65" t="e">
        <f>D148/(COUNT(B136:C147)*2)</f>
        <v>#DIV/0!</v>
      </c>
    </row>
    <row r="150" spans="1:6" s="50" customFormat="1" x14ac:dyDescent="0.3">
      <c r="A150" s="54"/>
      <c r="B150" s="55"/>
      <c r="C150" s="55"/>
      <c r="D150" s="56"/>
    </row>
    <row r="151" spans="1:6" ht="19.5" x14ac:dyDescent="0.4">
      <c r="A151" s="303" t="s">
        <v>243</v>
      </c>
      <c r="B151" s="304"/>
      <c r="C151" s="304"/>
      <c r="D151" s="304"/>
      <c r="E151" s="304"/>
      <c r="F151" s="304"/>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50.25" x14ac:dyDescent="0.35">
      <c r="A155" s="76" t="s">
        <v>354</v>
      </c>
      <c r="B155" s="221">
        <v>0</v>
      </c>
      <c r="C155" s="248">
        <f>IF(B155=0, -5, "0")</f>
        <v>-5</v>
      </c>
      <c r="D155" s="222" t="s">
        <v>510</v>
      </c>
      <c r="E155" s="244" t="s">
        <v>541</v>
      </c>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5" t="s">
        <v>38</v>
      </c>
      <c r="B160" s="308"/>
      <c r="C160" s="309"/>
      <c r="D160" s="215">
        <f>SUM(B152:C159)</f>
        <v>9</v>
      </c>
    </row>
    <row r="161" spans="1:6" x14ac:dyDescent="0.3">
      <c r="A161" s="305" t="s">
        <v>342</v>
      </c>
      <c r="B161" s="306"/>
      <c r="C161" s="307"/>
      <c r="D161" s="65">
        <f>D160/(COUNT(B152:C159)*2)</f>
        <v>0.5</v>
      </c>
    </row>
    <row r="162" spans="1:6" s="50" customFormat="1" x14ac:dyDescent="0.3">
      <c r="A162" s="54"/>
      <c r="B162" s="55"/>
      <c r="C162" s="57"/>
      <c r="D162" s="58"/>
    </row>
    <row r="163" spans="1:6" ht="19.5" x14ac:dyDescent="0.4">
      <c r="A163" s="303" t="s">
        <v>85</v>
      </c>
      <c r="B163" s="304"/>
      <c r="C163" s="304"/>
      <c r="D163" s="304"/>
      <c r="E163" s="304"/>
      <c r="F163" s="304"/>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ht="66" x14ac:dyDescent="0.3">
      <c r="A166" s="87" t="s">
        <v>241</v>
      </c>
      <c r="B166" s="221">
        <v>1</v>
      </c>
      <c r="C166" s="221"/>
      <c r="D166" s="222" t="s">
        <v>518</v>
      </c>
      <c r="E166" s="221"/>
      <c r="F166" s="221"/>
    </row>
    <row r="167" spans="1:6" x14ac:dyDescent="0.3">
      <c r="A167" s="41" t="s">
        <v>95</v>
      </c>
      <c r="B167" s="221">
        <v>2</v>
      </c>
      <c r="C167" s="221"/>
      <c r="D167" s="221"/>
      <c r="E167" s="222"/>
      <c r="F167" s="221"/>
    </row>
    <row r="168" spans="1:6" x14ac:dyDescent="0.3">
      <c r="A168" s="305" t="s">
        <v>38</v>
      </c>
      <c r="B168" s="306"/>
      <c r="C168" s="307"/>
      <c r="D168" s="214">
        <f>SUM(B164:C167)</f>
        <v>7</v>
      </c>
    </row>
    <row r="169" spans="1:6" x14ac:dyDescent="0.3">
      <c r="A169" s="305" t="s">
        <v>342</v>
      </c>
      <c r="B169" s="306"/>
      <c r="C169" s="307"/>
      <c r="D169" s="65">
        <f>D168/(COUNT(B164:C167)*2)</f>
        <v>0.875</v>
      </c>
    </row>
    <row r="170" spans="1:6" s="50" customFormat="1" x14ac:dyDescent="0.3">
      <c r="A170" s="54"/>
      <c r="B170" s="55"/>
      <c r="C170" s="55"/>
      <c r="D170" s="56"/>
    </row>
    <row r="171" spans="1:6" ht="19.5" x14ac:dyDescent="0.4">
      <c r="A171" s="310" t="s">
        <v>17</v>
      </c>
      <c r="B171" s="311"/>
      <c r="C171" s="311"/>
      <c r="D171" s="311"/>
      <c r="E171" s="311"/>
      <c r="F171" s="311"/>
    </row>
    <row r="172" spans="1:6" x14ac:dyDescent="0.3">
      <c r="A172" s="48" t="s">
        <v>202</v>
      </c>
      <c r="B172" s="221">
        <v>1</v>
      </c>
      <c r="C172" s="221"/>
      <c r="D172" s="247" t="s">
        <v>503</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05" t="s">
        <v>38</v>
      </c>
      <c r="B176" s="306"/>
      <c r="C176" s="307"/>
      <c r="D176" s="214">
        <f>SUM(B172:C175)</f>
        <v>7</v>
      </c>
    </row>
    <row r="177" spans="1:6" x14ac:dyDescent="0.3">
      <c r="A177" s="305" t="s">
        <v>342</v>
      </c>
      <c r="B177" s="306"/>
      <c r="C177" s="307"/>
      <c r="D177" s="65">
        <f>D176/(COUNT(B172:C175)*2)</f>
        <v>0.875</v>
      </c>
    </row>
    <row r="178" spans="1:6" s="50" customFormat="1" x14ac:dyDescent="0.3">
      <c r="A178" s="54"/>
      <c r="B178" s="55"/>
      <c r="C178" s="55"/>
      <c r="D178" s="56"/>
    </row>
    <row r="179" spans="1:6" ht="19.5" x14ac:dyDescent="0.4">
      <c r="A179" s="303" t="s">
        <v>87</v>
      </c>
      <c r="B179" s="304"/>
      <c r="C179" s="304"/>
      <c r="D179" s="304"/>
      <c r="E179" s="304"/>
      <c r="F179" s="304"/>
    </row>
    <row r="180" spans="1:6" ht="33" x14ac:dyDescent="0.3">
      <c r="A180" s="87" t="s">
        <v>364</v>
      </c>
      <c r="B180" s="221">
        <v>0</v>
      </c>
      <c r="C180" s="221"/>
      <c r="D180" s="222" t="s">
        <v>504</v>
      </c>
      <c r="E180" s="222" t="s">
        <v>511</v>
      </c>
      <c r="F180" s="221"/>
    </row>
    <row r="181" spans="1:6" ht="66" x14ac:dyDescent="0.3">
      <c r="A181" s="95" t="s">
        <v>247</v>
      </c>
      <c r="B181" s="221">
        <v>1</v>
      </c>
      <c r="C181" s="221"/>
      <c r="D181" s="222" t="s">
        <v>513</v>
      </c>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5" t="s">
        <v>38</v>
      </c>
      <c r="B185" s="306"/>
      <c r="C185" s="307"/>
      <c r="D185" s="214">
        <f>SUM(B180:C184)</f>
        <v>7</v>
      </c>
    </row>
    <row r="186" spans="1:6" x14ac:dyDescent="0.3">
      <c r="A186" s="305" t="s">
        <v>342</v>
      </c>
      <c r="B186" s="306"/>
      <c r="C186" s="307"/>
      <c r="D186" s="65">
        <f>D185/(COUNT(B180:C184)*2)</f>
        <v>0.7</v>
      </c>
    </row>
    <row r="187" spans="1:6" s="50" customFormat="1" x14ac:dyDescent="0.3">
      <c r="A187" s="54"/>
      <c r="B187" s="55"/>
      <c r="C187" s="55"/>
      <c r="D187" s="56"/>
    </row>
    <row r="188" spans="1:6" ht="19.5" x14ac:dyDescent="0.4">
      <c r="A188" s="303" t="s">
        <v>242</v>
      </c>
      <c r="B188" s="304"/>
      <c r="C188" s="304"/>
      <c r="D188" s="304"/>
      <c r="E188" s="304"/>
      <c r="F188" s="304"/>
    </row>
    <row r="189" spans="1:6" x14ac:dyDescent="0.3">
      <c r="A189" s="41" t="s">
        <v>357</v>
      </c>
      <c r="B189" s="221">
        <v>2</v>
      </c>
      <c r="C189" s="221"/>
      <c r="D189" s="221"/>
      <c r="E189" s="221"/>
      <c r="F189" s="221"/>
    </row>
    <row r="190" spans="1:6" ht="18" x14ac:dyDescent="0.35">
      <c r="A190" s="160" t="s">
        <v>365</v>
      </c>
      <c r="B190" s="221">
        <v>2</v>
      </c>
      <c r="C190" s="248" t="str">
        <f>IF(B190=0, -5, "0")</f>
        <v>0</v>
      </c>
      <c r="D190" s="221"/>
      <c r="E190" s="221"/>
      <c r="F190" s="233"/>
    </row>
    <row r="191" spans="1:6" ht="33" x14ac:dyDescent="0.3">
      <c r="A191" s="48" t="s">
        <v>360</v>
      </c>
      <c r="B191" s="221">
        <v>1</v>
      </c>
      <c r="C191" s="221"/>
      <c r="D191" s="222" t="s">
        <v>505</v>
      </c>
      <c r="E191" s="221"/>
      <c r="F191" s="221"/>
    </row>
    <row r="192" spans="1:6" x14ac:dyDescent="0.3">
      <c r="A192" s="96" t="s">
        <v>212</v>
      </c>
      <c r="B192" s="221" t="s">
        <v>34</v>
      </c>
      <c r="C192" s="221"/>
      <c r="D192" s="221"/>
      <c r="E192" s="221"/>
      <c r="F192" s="221"/>
    </row>
    <row r="193" spans="1:4" x14ac:dyDescent="0.3">
      <c r="A193" s="305" t="s">
        <v>38</v>
      </c>
      <c r="B193" s="306"/>
      <c r="C193" s="307"/>
      <c r="D193" s="97">
        <f>SUM(B189:C192)</f>
        <v>5</v>
      </c>
    </row>
    <row r="194" spans="1:4" x14ac:dyDescent="0.3">
      <c r="A194" s="305" t="s">
        <v>342</v>
      </c>
      <c r="B194" s="306"/>
      <c r="C194" s="307"/>
      <c r="D194" s="65">
        <f>D193/(COUNT(B189:C192)*2)</f>
        <v>0.83333333333333337</v>
      </c>
    </row>
    <row r="196" spans="1:4" ht="18" x14ac:dyDescent="0.35">
      <c r="A196" s="121" t="s">
        <v>512</v>
      </c>
      <c r="B196" s="120"/>
      <c r="C196" s="120"/>
      <c r="D196" s="220">
        <v>0.72</v>
      </c>
    </row>
    <row r="197" spans="1:4" ht="22.5" x14ac:dyDescent="0.3">
      <c r="A197" s="71" t="s">
        <v>47</v>
      </c>
      <c r="B197" s="72"/>
      <c r="C197" s="73"/>
      <c r="D197" s="74">
        <f>SUM(D193,D185,D176,D168,D160,D62,D51,D32,D22,D117,D148,D132,D101,D83,D41)</f>
        <v>180</v>
      </c>
    </row>
    <row r="198" spans="1:4" ht="22.5" x14ac:dyDescent="0.3">
      <c r="A198" s="71" t="s">
        <v>378</v>
      </c>
      <c r="B198" s="72"/>
      <c r="C198" s="73"/>
      <c r="D198" s="75">
        <f>D197/(COUNT(B189:C192,B180:C184,B172:C175,B164:C167,B152:C159,B55:C61,B45:C50,B26:C31,B17:C21,B106:C116,B136:C147,B121:C131,B87:C100,B66:C82,B36:C40)*2)</f>
        <v>0.88235294117647056</v>
      </c>
    </row>
  </sheetData>
  <sheetProtection algorithmName="SHA-512" hashValue="fL0pNfrJqiGRLCsH0hIumANnoDD0ZbEez8O97CCRcZgKBzMH7QZK6xFybVKb+7yv+7k3WtfUGKmuldHYYOmZTg==" saltValue="PcH5ydeOq45NqvFdXCafzQ=="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52:B159 B21 B45:B50 B55:B61 B189:B192 B87:B100 B106:B116 B121:B131 B66:B82 B27:B31 B164:B167 B172:B175 B180:B184 B17:B19 B36:B40 B136:B147">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256" zoomScale="60" zoomScaleNormal="70" workbookViewId="0">
      <selection activeCell="A281" sqref="A28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8"/>
      <c r="E1" s="298"/>
      <c r="F1" s="298"/>
      <c r="G1" s="298"/>
      <c r="H1" s="298"/>
      <c r="I1" s="298"/>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9" t="s">
        <v>201</v>
      </c>
      <c r="B7" s="299"/>
      <c r="C7" s="299"/>
      <c r="D7" s="299"/>
      <c r="E7" s="299"/>
      <c r="F7" s="299"/>
      <c r="G7" s="213"/>
      <c r="H7" s="213"/>
      <c r="I7" s="213"/>
    </row>
    <row r="8" spans="1:9" ht="29.25" x14ac:dyDescent="0.45">
      <c r="A8" s="300" t="str">
        <f>'Page de garde'!D18</f>
        <v>Le Kram</v>
      </c>
      <c r="B8" s="300"/>
      <c r="C8" s="300"/>
      <c r="D8" s="300"/>
      <c r="E8" s="300"/>
      <c r="F8" s="300"/>
      <c r="G8" s="216"/>
      <c r="H8" s="216"/>
      <c r="I8" s="213"/>
    </row>
    <row r="9" spans="1:9" ht="24" x14ac:dyDescent="0.45">
      <c r="A9" s="38" t="s">
        <v>44</v>
      </c>
      <c r="B9" s="301"/>
      <c r="C9" s="301"/>
      <c r="D9" s="301"/>
      <c r="E9" s="301"/>
      <c r="F9" s="301"/>
      <c r="G9" s="216"/>
      <c r="H9" s="216"/>
      <c r="I9" s="213"/>
    </row>
    <row r="10" spans="1:9" ht="24" x14ac:dyDescent="0.45">
      <c r="A10" s="39" t="s">
        <v>46</v>
      </c>
      <c r="B10" s="302"/>
      <c r="C10" s="302"/>
      <c r="D10" s="302"/>
      <c r="E10" s="302"/>
      <c r="F10" s="302"/>
      <c r="G10" s="216"/>
      <c r="H10" s="216"/>
      <c r="I10" s="213"/>
    </row>
    <row r="11" spans="1:9" ht="24" x14ac:dyDescent="0.45">
      <c r="A11" s="38" t="s">
        <v>45</v>
      </c>
      <c r="B11" s="297"/>
      <c r="C11" s="297"/>
      <c r="D11" s="297"/>
      <c r="E11" s="297"/>
      <c r="F11" s="297"/>
      <c r="G11" s="216"/>
      <c r="H11" s="216"/>
      <c r="I11" s="213"/>
    </row>
    <row r="12" spans="1:9" ht="24" x14ac:dyDescent="0.45">
      <c r="A12" s="38" t="s">
        <v>276</v>
      </c>
      <c r="B12" s="290">
        <f>D505</f>
        <v>0</v>
      </c>
      <c r="C12" s="290"/>
      <c r="D12" s="290"/>
      <c r="E12" s="290"/>
      <c r="F12" s="290"/>
      <c r="G12" s="216"/>
      <c r="H12" s="216"/>
      <c r="I12" s="213"/>
    </row>
    <row r="13" spans="1:9" ht="22.5" x14ac:dyDescent="0.45">
      <c r="A13" s="35"/>
      <c r="B13" s="36"/>
      <c r="C13" s="36"/>
      <c r="D13" s="291"/>
      <c r="E13" s="291"/>
      <c r="F13" s="291"/>
      <c r="G13" s="291"/>
      <c r="H13" s="291"/>
      <c r="I13" s="3"/>
    </row>
    <row r="14" spans="1:9" ht="16.5" customHeight="1" x14ac:dyDescent="0.3">
      <c r="A14" s="292" t="s">
        <v>32</v>
      </c>
      <c r="B14" s="293" t="s">
        <v>33</v>
      </c>
      <c r="C14" s="293"/>
      <c r="D14" s="293" t="s">
        <v>48</v>
      </c>
      <c r="E14" s="294" t="s">
        <v>358</v>
      </c>
      <c r="F14" s="293" t="s">
        <v>214</v>
      </c>
      <c r="G14" s="36"/>
      <c r="H14" s="36"/>
    </row>
    <row r="15" spans="1:9" ht="16.5" customHeight="1" x14ac:dyDescent="0.3">
      <c r="A15" s="292"/>
      <c r="B15" s="77" t="s">
        <v>36</v>
      </c>
      <c r="C15" s="77" t="s">
        <v>35</v>
      </c>
      <c r="D15" s="293"/>
      <c r="E15" s="294"/>
      <c r="F15" s="293"/>
      <c r="G15" s="36"/>
      <c r="H15" s="36"/>
    </row>
    <row r="16" spans="1:9" ht="18" x14ac:dyDescent="0.35">
      <c r="A16" s="285" t="s">
        <v>0</v>
      </c>
      <c r="B16" s="285"/>
      <c r="C16" s="285"/>
      <c r="D16" s="285"/>
      <c r="E16" s="285"/>
      <c r="F16" s="285"/>
      <c r="G16" s="36"/>
      <c r="H16" s="36"/>
    </row>
    <row r="17" spans="1:8" ht="18" x14ac:dyDescent="0.3">
      <c r="A17" s="182">
        <f>B11</f>
        <v>0</v>
      </c>
      <c r="B17" s="36"/>
      <c r="C17" s="36"/>
      <c r="D17" s="36"/>
      <c r="E17" s="36"/>
      <c r="F17" s="36"/>
      <c r="G17" s="36"/>
      <c r="H17" s="36"/>
    </row>
    <row r="18" spans="1:8" ht="18" x14ac:dyDescent="0.25">
      <c r="A18" s="295" t="s">
        <v>1</v>
      </c>
      <c r="B18" s="296"/>
      <c r="C18" s="296"/>
      <c r="D18" s="296"/>
      <c r="E18" s="296"/>
      <c r="F18" s="296"/>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6" t="s">
        <v>18</v>
      </c>
      <c r="B26" s="287"/>
      <c r="C26" s="287"/>
      <c r="D26" s="287"/>
      <c r="E26" s="287"/>
      <c r="F26" s="287"/>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5" t="s">
        <v>137</v>
      </c>
      <c r="B43" s="285"/>
      <c r="C43" s="285"/>
      <c r="D43" s="285"/>
      <c r="E43" s="285"/>
      <c r="F43" s="285"/>
    </row>
    <row r="44" spans="1:7" x14ac:dyDescent="0.25">
      <c r="A44" s="183">
        <f>B11</f>
        <v>0</v>
      </c>
      <c r="B44" s="6"/>
      <c r="C44" s="7"/>
      <c r="D44" s="6"/>
    </row>
    <row r="45" spans="1:7" ht="16.5" x14ac:dyDescent="0.25">
      <c r="A45" s="288" t="s">
        <v>63</v>
      </c>
      <c r="B45" s="289"/>
      <c r="C45" s="289"/>
      <c r="D45" s="289"/>
      <c r="E45" s="289"/>
      <c r="F45" s="289"/>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6" t="s">
        <v>65</v>
      </c>
      <c r="B57" s="287"/>
      <c r="C57" s="287"/>
      <c r="D57" s="287"/>
      <c r="E57" s="287"/>
      <c r="F57" s="287"/>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6" t="s">
        <v>25</v>
      </c>
      <c r="B84" s="287"/>
      <c r="C84" s="287"/>
      <c r="D84" s="287"/>
      <c r="E84" s="287"/>
      <c r="F84" s="287"/>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5" t="s">
        <v>129</v>
      </c>
      <c r="B99" s="285"/>
      <c r="C99" s="285"/>
      <c r="D99" s="285"/>
      <c r="E99" s="285"/>
      <c r="F99" s="285"/>
    </row>
    <row r="100" spans="1:6" x14ac:dyDescent="0.25">
      <c r="A100" s="183">
        <f>B11</f>
        <v>0</v>
      </c>
      <c r="B100" s="6"/>
      <c r="C100" s="7"/>
      <c r="D100" s="6"/>
    </row>
    <row r="101" spans="1:6" ht="16.5" x14ac:dyDescent="0.25">
      <c r="A101" s="288" t="s">
        <v>63</v>
      </c>
      <c r="B101" s="289"/>
      <c r="C101" s="289"/>
      <c r="D101" s="289"/>
      <c r="E101" s="289"/>
      <c r="F101" s="289"/>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6" t="s">
        <v>133</v>
      </c>
      <c r="B113" s="287"/>
      <c r="C113" s="287"/>
      <c r="D113" s="287"/>
      <c r="E113" s="287"/>
      <c r="F113" s="287"/>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6" t="s">
        <v>73</v>
      </c>
      <c r="B137" s="287"/>
      <c r="C137" s="287"/>
      <c r="D137" s="287"/>
      <c r="E137" s="287"/>
      <c r="F137" s="287"/>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5" t="s">
        <v>130</v>
      </c>
      <c r="B152" s="285"/>
      <c r="C152" s="285"/>
      <c r="D152" s="285"/>
      <c r="E152" s="285"/>
      <c r="F152" s="285"/>
    </row>
    <row r="153" spans="1:6" x14ac:dyDescent="0.25">
      <c r="A153" s="183">
        <f>B11</f>
        <v>0</v>
      </c>
      <c r="B153" s="6"/>
      <c r="C153" s="7"/>
      <c r="D153" s="59"/>
    </row>
    <row r="154" spans="1:6" ht="16.5" x14ac:dyDescent="0.25">
      <c r="A154" s="288" t="s">
        <v>63</v>
      </c>
      <c r="B154" s="289"/>
      <c r="C154" s="289"/>
      <c r="D154" s="289"/>
      <c r="E154" s="289"/>
      <c r="F154" s="289"/>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6" t="s">
        <v>134</v>
      </c>
      <c r="B166" s="287"/>
      <c r="C166" s="287"/>
      <c r="D166" s="287"/>
      <c r="E166" s="287"/>
      <c r="F166" s="287"/>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5" t="s">
        <v>167</v>
      </c>
      <c r="B192" s="285"/>
      <c r="C192" s="285"/>
      <c r="D192" s="285"/>
      <c r="E192" s="285"/>
      <c r="F192" s="285"/>
    </row>
    <row r="193" spans="1:7" x14ac:dyDescent="0.25">
      <c r="A193" s="189">
        <f>B11</f>
        <v>0</v>
      </c>
      <c r="B193" s="6"/>
      <c r="C193" s="7"/>
      <c r="D193" s="6"/>
    </row>
    <row r="194" spans="1:7" ht="18" x14ac:dyDescent="0.25">
      <c r="A194" s="286" t="s">
        <v>158</v>
      </c>
      <c r="B194" s="287"/>
      <c r="C194" s="287"/>
      <c r="D194" s="287"/>
      <c r="E194" s="287"/>
      <c r="F194" s="287"/>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6" t="s">
        <v>76</v>
      </c>
      <c r="B209" s="287"/>
      <c r="C209" s="287"/>
      <c r="D209" s="287"/>
      <c r="E209" s="287"/>
      <c r="F209" s="287"/>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6" t="s">
        <v>191</v>
      </c>
      <c r="B232" s="287"/>
      <c r="C232" s="287"/>
      <c r="D232" s="287"/>
      <c r="E232" s="287"/>
      <c r="F232" s="287"/>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5" t="s">
        <v>78</v>
      </c>
      <c r="B248" s="285"/>
      <c r="C248" s="285"/>
      <c r="D248" s="285"/>
      <c r="E248" s="285"/>
      <c r="F248" s="285"/>
    </row>
    <row r="249" spans="1:6" s="3" customFormat="1" x14ac:dyDescent="0.25">
      <c r="A249" s="183">
        <f>B11</f>
        <v>0</v>
      </c>
      <c r="B249" s="6"/>
      <c r="C249" s="7"/>
      <c r="D249" s="6"/>
    </row>
    <row r="250" spans="1:6" s="3" customFormat="1" ht="18" x14ac:dyDescent="0.25">
      <c r="A250" s="286" t="s">
        <v>79</v>
      </c>
      <c r="B250" s="287"/>
      <c r="C250" s="287"/>
      <c r="D250" s="287"/>
      <c r="E250" s="287"/>
      <c r="F250" s="287"/>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6" t="s">
        <v>81</v>
      </c>
      <c r="B266" s="287"/>
      <c r="C266" s="287"/>
      <c r="D266" s="287"/>
      <c r="E266" s="287"/>
      <c r="F266" s="287"/>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5" t="s">
        <v>4</v>
      </c>
      <c r="B291" s="285"/>
      <c r="C291" s="285"/>
      <c r="D291" s="285"/>
      <c r="E291" s="285"/>
      <c r="F291" s="285"/>
    </row>
    <row r="292" spans="1:7" x14ac:dyDescent="0.25">
      <c r="A292" s="192">
        <f>B11</f>
        <v>0</v>
      </c>
      <c r="B292" s="6"/>
      <c r="C292" s="7"/>
      <c r="D292" s="59"/>
    </row>
    <row r="293" spans="1:7" ht="18" x14ac:dyDescent="0.25">
      <c r="A293" s="286" t="s">
        <v>19</v>
      </c>
      <c r="B293" s="287"/>
      <c r="C293" s="287"/>
      <c r="D293" s="287"/>
      <c r="E293" s="287"/>
      <c r="F293" s="287"/>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6" t="s">
        <v>122</v>
      </c>
      <c r="B305" s="287"/>
      <c r="C305" s="287"/>
      <c r="D305" s="287"/>
      <c r="E305" s="287"/>
      <c r="F305" s="287"/>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5" t="s">
        <v>21</v>
      </c>
      <c r="B324" s="285"/>
      <c r="C324" s="285"/>
      <c r="D324" s="285"/>
      <c r="E324" s="285"/>
      <c r="F324" s="285"/>
    </row>
    <row r="325" spans="1:9" x14ac:dyDescent="0.25">
      <c r="A325" s="193">
        <f>B11</f>
        <v>0</v>
      </c>
      <c r="B325" s="6"/>
      <c r="C325" s="7"/>
      <c r="D325" s="6"/>
    </row>
    <row r="326" spans="1:9" ht="18" x14ac:dyDescent="0.25">
      <c r="A326" s="286" t="s">
        <v>12</v>
      </c>
      <c r="B326" s="287"/>
      <c r="C326" s="287"/>
      <c r="D326" s="287"/>
      <c r="E326" s="287"/>
      <c r="F326" s="287"/>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6" t="s">
        <v>25</v>
      </c>
      <c r="B339" s="287"/>
      <c r="C339" s="287"/>
      <c r="D339" s="287"/>
      <c r="E339" s="287"/>
      <c r="F339" s="287"/>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5" t="s">
        <v>8</v>
      </c>
      <c r="B352" s="285"/>
      <c r="C352" s="285"/>
      <c r="D352" s="285"/>
      <c r="E352" s="285"/>
      <c r="F352" s="285"/>
    </row>
    <row r="353" spans="1:6" x14ac:dyDescent="0.25">
      <c r="A353" s="183">
        <f>B11</f>
        <v>0</v>
      </c>
      <c r="B353" s="6"/>
      <c r="C353" s="7"/>
      <c r="D353" s="59"/>
    </row>
    <row r="354" spans="1:6" ht="16.5" x14ac:dyDescent="0.25">
      <c r="A354" s="288" t="s">
        <v>113</v>
      </c>
      <c r="B354" s="289"/>
      <c r="C354" s="289"/>
      <c r="D354" s="289"/>
      <c r="E354" s="289"/>
      <c r="F354" s="289"/>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6" t="s">
        <v>25</v>
      </c>
      <c r="B366" s="287"/>
      <c r="C366" s="287"/>
      <c r="D366" s="287"/>
      <c r="E366" s="287"/>
      <c r="F366" s="287"/>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6" t="s">
        <v>124</v>
      </c>
      <c r="B382" s="287"/>
      <c r="C382" s="287"/>
      <c r="D382" s="287"/>
      <c r="E382" s="287"/>
      <c r="F382" s="287"/>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6" t="s">
        <v>29</v>
      </c>
      <c r="B391" s="287"/>
      <c r="C391" s="287"/>
      <c r="D391" s="287"/>
      <c r="E391" s="287"/>
      <c r="F391" s="287"/>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217"/>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5" t="s">
        <v>125</v>
      </c>
      <c r="B405" s="285"/>
      <c r="C405" s="285"/>
      <c r="D405" s="285"/>
      <c r="E405" s="285"/>
      <c r="F405" s="285"/>
    </row>
    <row r="406" spans="1:6" x14ac:dyDescent="0.25">
      <c r="A406" s="192">
        <f>B11</f>
        <v>0</v>
      </c>
      <c r="B406" s="6"/>
      <c r="C406" s="7"/>
      <c r="D406" s="6"/>
    </row>
    <row r="407" spans="1:6" ht="16.5" x14ac:dyDescent="0.25">
      <c r="A407" s="288" t="s">
        <v>19</v>
      </c>
      <c r="B407" s="289"/>
      <c r="C407" s="289"/>
      <c r="D407" s="289"/>
      <c r="E407" s="289"/>
      <c r="F407" s="289"/>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8" t="s">
        <v>122</v>
      </c>
      <c r="B418" s="289"/>
      <c r="C418" s="289"/>
      <c r="D418" s="289"/>
      <c r="E418" s="289"/>
      <c r="F418" s="289"/>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5" t="s">
        <v>374</v>
      </c>
      <c r="B435" s="285"/>
      <c r="C435" s="285"/>
      <c r="D435" s="285"/>
      <c r="E435" s="285"/>
      <c r="F435" s="285"/>
    </row>
    <row r="436" spans="1:7" x14ac:dyDescent="0.25">
      <c r="A436" s="195">
        <f>+B11</f>
        <v>0</v>
      </c>
      <c r="B436" s="6"/>
      <c r="C436" s="7"/>
      <c r="D436" s="6"/>
    </row>
    <row r="437" spans="1:7" ht="18" x14ac:dyDescent="0.25">
      <c r="A437" s="286" t="s">
        <v>375</v>
      </c>
      <c r="B437" s="287"/>
      <c r="C437" s="287"/>
      <c r="D437" s="287"/>
      <c r="E437" s="287"/>
      <c r="F437" s="287"/>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6" t="s">
        <v>31</v>
      </c>
      <c r="B444" s="287"/>
      <c r="C444" s="287"/>
      <c r="D444" s="287"/>
      <c r="E444" s="287"/>
      <c r="F444" s="287"/>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5" t="s">
        <v>180</v>
      </c>
      <c r="B454" s="285"/>
      <c r="C454" s="285"/>
      <c r="D454" s="285"/>
      <c r="E454" s="285"/>
      <c r="F454" s="285"/>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5" t="s">
        <v>87</v>
      </c>
      <c r="B464" s="285"/>
      <c r="C464" s="285"/>
      <c r="D464" s="285"/>
      <c r="E464" s="285"/>
      <c r="F464" s="285"/>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5" t="s">
        <v>151</v>
      </c>
      <c r="B473" s="285"/>
      <c r="C473" s="285"/>
      <c r="D473" s="285"/>
      <c r="E473" s="285"/>
      <c r="F473" s="285"/>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5" t="s">
        <v>152</v>
      </c>
      <c r="B494" s="285"/>
      <c r="C494" s="285"/>
      <c r="D494" s="285"/>
      <c r="E494" s="285"/>
      <c r="F494" s="285"/>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4MJDWZ/sxARYWpiOXsww+PLVo393WLhj1K1zrZ7cg0F6K85qQW9iI2DdHLEjDEI7lmThmSghauf0JMTQWpX9DA==" saltValue="VOEJ9DUIqFQbBCBiQMoasw=="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5"/>
      <c r="E1" s="315"/>
      <c r="F1" s="315"/>
      <c r="G1" s="315"/>
      <c r="H1" s="315"/>
      <c r="I1" s="315"/>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9" t="s">
        <v>52</v>
      </c>
      <c r="B6" s="299"/>
      <c r="C6" s="299"/>
      <c r="D6" s="299"/>
      <c r="E6" s="299"/>
      <c r="F6" s="299"/>
      <c r="G6" s="216"/>
      <c r="H6" s="216"/>
      <c r="I6" s="216"/>
    </row>
    <row r="7" spans="1:9" s="36" customFormat="1" ht="21.75" customHeight="1" x14ac:dyDescent="0.45">
      <c r="A7" s="300" t="str">
        <f>'A1 Exploitation'!A8:F8</f>
        <v>Le Kram</v>
      </c>
      <c r="B7" s="300"/>
      <c r="C7" s="300"/>
      <c r="D7" s="300"/>
      <c r="E7" s="300"/>
      <c r="F7" s="300"/>
      <c r="G7" s="216"/>
      <c r="H7" s="216"/>
      <c r="I7" s="216"/>
    </row>
    <row r="8" spans="1:9" s="36" customFormat="1" ht="24" x14ac:dyDescent="0.45">
      <c r="A8" s="38" t="s">
        <v>44</v>
      </c>
      <c r="B8" s="316">
        <f>'A3 Exploitation'!B9:F9</f>
        <v>0</v>
      </c>
      <c r="C8" s="316"/>
      <c r="D8" s="316"/>
      <c r="E8" s="316"/>
      <c r="F8" s="316"/>
      <c r="G8" s="216"/>
      <c r="H8" s="216"/>
      <c r="I8" s="216"/>
    </row>
    <row r="9" spans="1:9" s="36" customFormat="1" ht="24" x14ac:dyDescent="0.45">
      <c r="A9" s="39" t="s">
        <v>46</v>
      </c>
      <c r="B9" s="317">
        <f>'A3 Exploitation'!B10:F10</f>
        <v>0</v>
      </c>
      <c r="C9" s="317"/>
      <c r="D9" s="317"/>
      <c r="E9" s="317"/>
      <c r="F9" s="317"/>
      <c r="G9" s="216"/>
      <c r="H9" s="216"/>
      <c r="I9" s="216"/>
    </row>
    <row r="10" spans="1:9" s="36" customFormat="1" ht="24" x14ac:dyDescent="0.45">
      <c r="A10" s="38" t="s">
        <v>45</v>
      </c>
      <c r="B10" s="314">
        <f>'A3 Exploitation'!B11:F11</f>
        <v>0</v>
      </c>
      <c r="C10" s="314"/>
      <c r="D10" s="314"/>
      <c r="E10" s="314"/>
      <c r="F10" s="314"/>
      <c r="G10" s="216"/>
      <c r="H10" s="216"/>
      <c r="I10" s="216"/>
    </row>
    <row r="11" spans="1:9" s="36" customFormat="1" ht="24" x14ac:dyDescent="0.45">
      <c r="A11" s="38" t="s">
        <v>341</v>
      </c>
      <c r="B11" s="318">
        <f>D198</f>
        <v>0</v>
      </c>
      <c r="C11" s="318"/>
      <c r="D11" s="318"/>
      <c r="E11" s="318"/>
      <c r="F11" s="318"/>
      <c r="G11" s="216"/>
      <c r="H11" s="216"/>
      <c r="I11" s="216"/>
    </row>
    <row r="12" spans="1:9" s="36" customFormat="1" ht="22.5" x14ac:dyDescent="0.45">
      <c r="A12" s="35"/>
      <c r="D12" s="291"/>
      <c r="E12" s="291"/>
      <c r="F12" s="291"/>
      <c r="G12" s="291"/>
      <c r="H12" s="291"/>
      <c r="I12" s="40"/>
    </row>
    <row r="13" spans="1:9" s="36" customFormat="1" ht="11.25" customHeight="1" x14ac:dyDescent="0.3">
      <c r="A13" s="292" t="s">
        <v>32</v>
      </c>
      <c r="B13" s="293" t="s">
        <v>33</v>
      </c>
      <c r="C13" s="293"/>
      <c r="D13" s="293" t="s">
        <v>48</v>
      </c>
      <c r="E13" s="293" t="s">
        <v>213</v>
      </c>
      <c r="F13" s="293" t="s">
        <v>214</v>
      </c>
    </row>
    <row r="14" spans="1:9" s="36" customFormat="1" ht="12.75" customHeight="1" x14ac:dyDescent="0.3">
      <c r="A14" s="292"/>
      <c r="B14" s="70" t="s">
        <v>36</v>
      </c>
      <c r="C14" s="70" t="s">
        <v>35</v>
      </c>
      <c r="D14" s="293"/>
      <c r="E14" s="293"/>
      <c r="F14" s="293"/>
    </row>
    <row r="15" spans="1:9" x14ac:dyDescent="0.3">
      <c r="A15" s="41"/>
      <c r="B15" s="41"/>
      <c r="C15" s="41"/>
      <c r="D15" s="41"/>
    </row>
    <row r="16" spans="1:9" ht="19.5" x14ac:dyDescent="0.4">
      <c r="A16" s="319" t="s">
        <v>0</v>
      </c>
      <c r="B16" s="320"/>
      <c r="C16" s="320"/>
      <c r="D16" s="320"/>
      <c r="E16" s="320"/>
      <c r="F16" s="320"/>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1" t="s">
        <v>38</v>
      </c>
      <c r="B22" s="308"/>
      <c r="C22" s="309"/>
      <c r="D22" s="215">
        <f>SUM(B17:C21)</f>
        <v>0</v>
      </c>
    </row>
    <row r="23" spans="1:6" x14ac:dyDescent="0.3">
      <c r="A23" s="305" t="s">
        <v>342</v>
      </c>
      <c r="B23" s="306"/>
      <c r="C23" s="307"/>
      <c r="D23" s="65">
        <f>D22/(COUNT(B17:C21)*2)</f>
        <v>0</v>
      </c>
    </row>
    <row r="24" spans="1:6" s="50" customFormat="1" x14ac:dyDescent="0.3">
      <c r="A24" s="54"/>
      <c r="B24" s="55"/>
      <c r="C24" s="55"/>
      <c r="D24" s="56"/>
    </row>
    <row r="25" spans="1:6" ht="19.5" x14ac:dyDescent="0.4">
      <c r="A25" s="303" t="s">
        <v>4</v>
      </c>
      <c r="B25" s="304"/>
      <c r="C25" s="304"/>
      <c r="D25" s="304"/>
      <c r="E25" s="304"/>
      <c r="F25" s="304"/>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5" t="s">
        <v>38</v>
      </c>
      <c r="B32" s="306"/>
      <c r="C32" s="307"/>
      <c r="D32" s="214">
        <f>SUM(B26:C31)</f>
        <v>0</v>
      </c>
    </row>
    <row r="33" spans="1:7" x14ac:dyDescent="0.3">
      <c r="A33" s="305" t="s">
        <v>342</v>
      </c>
      <c r="B33" s="306"/>
      <c r="C33" s="307"/>
      <c r="D33" s="65">
        <f>D32/(COUNT(B26:C31)*2)</f>
        <v>0</v>
      </c>
    </row>
    <row r="34" spans="1:7" s="50" customFormat="1" x14ac:dyDescent="0.3">
      <c r="A34" s="54"/>
      <c r="B34" s="55"/>
      <c r="C34" s="55"/>
      <c r="D34" s="56"/>
    </row>
    <row r="35" spans="1:7" s="50" customFormat="1" ht="19.5" x14ac:dyDescent="0.4">
      <c r="A35" s="303" t="s">
        <v>246</v>
      </c>
      <c r="B35" s="304"/>
      <c r="C35" s="304"/>
      <c r="D35" s="304"/>
      <c r="E35" s="304"/>
      <c r="F35" s="304"/>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0</v>
      </c>
      <c r="C37" s="221"/>
      <c r="D37" s="222"/>
      <c r="E37" s="221"/>
      <c r="F37" s="221"/>
      <c r="G37" s="239"/>
    </row>
    <row r="38" spans="1:7" s="50" customFormat="1" x14ac:dyDescent="0.3">
      <c r="A38" s="41" t="s">
        <v>328</v>
      </c>
      <c r="B38" s="221">
        <v>0</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305" t="s">
        <v>38</v>
      </c>
      <c r="B41" s="306"/>
      <c r="C41" s="307"/>
      <c r="D41" s="214">
        <f>SUM(B36:C40)</f>
        <v>0</v>
      </c>
      <c r="E41" s="37"/>
      <c r="F41" s="37"/>
    </row>
    <row r="42" spans="1:7" s="50" customFormat="1" x14ac:dyDescent="0.3">
      <c r="A42" s="305" t="s">
        <v>342</v>
      </c>
      <c r="B42" s="306"/>
      <c r="C42" s="307"/>
      <c r="D42" s="65">
        <f>D41/(COUNT(B36:C40)*2)</f>
        <v>0</v>
      </c>
      <c r="E42" s="37"/>
      <c r="F42" s="37"/>
    </row>
    <row r="43" spans="1:7" s="50" customFormat="1" x14ac:dyDescent="0.3">
      <c r="A43" s="90"/>
      <c r="B43" s="91"/>
      <c r="C43" s="91"/>
      <c r="D43" s="92"/>
    </row>
    <row r="44" spans="1:7" ht="19.5" x14ac:dyDescent="0.4">
      <c r="A44" s="312" t="s">
        <v>21</v>
      </c>
      <c r="B44" s="313"/>
      <c r="C44" s="313"/>
      <c r="D44" s="313"/>
      <c r="E44" s="313"/>
      <c r="F44" s="313"/>
    </row>
    <row r="45" spans="1:7" x14ac:dyDescent="0.3">
      <c r="A45" s="41" t="s">
        <v>317</v>
      </c>
      <c r="B45" s="221">
        <v>0</v>
      </c>
      <c r="C45" s="221"/>
      <c r="D45" s="225"/>
      <c r="E45" s="221"/>
      <c r="F45" s="221"/>
    </row>
    <row r="46" spans="1:7" x14ac:dyDescent="0.3">
      <c r="A46" s="41" t="s">
        <v>92</v>
      </c>
      <c r="B46" s="221">
        <v>0</v>
      </c>
      <c r="C46" s="221"/>
      <c r="D46" s="225"/>
      <c r="E46" s="221"/>
      <c r="F46" s="221"/>
    </row>
    <row r="47" spans="1:7" x14ac:dyDescent="0.3">
      <c r="A47" s="41" t="s">
        <v>262</v>
      </c>
      <c r="B47" s="221">
        <v>0</v>
      </c>
      <c r="C47" s="221"/>
      <c r="D47" s="222"/>
      <c r="E47" s="221"/>
      <c r="F47" s="221"/>
    </row>
    <row r="48" spans="1:7"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5" t="s">
        <v>38</v>
      </c>
      <c r="B51" s="306"/>
      <c r="C51" s="307"/>
      <c r="D51" s="214">
        <f>SUM(B45:C50)</f>
        <v>0</v>
      </c>
    </row>
    <row r="52" spans="1:6" x14ac:dyDescent="0.3">
      <c r="A52" s="305" t="s">
        <v>342</v>
      </c>
      <c r="B52" s="306"/>
      <c r="C52" s="307"/>
      <c r="D52" s="65">
        <f>D51/(COUNT(B45:C50)*2)</f>
        <v>0</v>
      </c>
    </row>
    <row r="53" spans="1:6" s="50" customFormat="1" x14ac:dyDescent="0.3">
      <c r="A53" s="54"/>
      <c r="B53" s="55"/>
      <c r="C53" s="55"/>
      <c r="D53" s="56"/>
    </row>
    <row r="54" spans="1:6" ht="19.5" x14ac:dyDescent="0.4">
      <c r="A54" s="303" t="s">
        <v>8</v>
      </c>
      <c r="B54" s="304"/>
      <c r="C54" s="304"/>
      <c r="D54" s="304"/>
      <c r="E54" s="304"/>
      <c r="F54" s="304"/>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5" t="s">
        <v>38</v>
      </c>
      <c r="B62" s="306"/>
      <c r="C62" s="307"/>
      <c r="D62" s="214">
        <f>SUM(B55:C61)</f>
        <v>0</v>
      </c>
    </row>
    <row r="63" spans="1:6" x14ac:dyDescent="0.3">
      <c r="A63" s="305" t="s">
        <v>342</v>
      </c>
      <c r="B63" s="306"/>
      <c r="C63" s="307"/>
      <c r="D63" s="65">
        <f>D62/(COUNT(B55:C61)*2)</f>
        <v>0</v>
      </c>
    </row>
    <row r="64" spans="1:6" s="50" customFormat="1" x14ac:dyDescent="0.3">
      <c r="A64" s="54"/>
      <c r="B64" s="55"/>
      <c r="C64" s="55"/>
      <c r="D64" s="56"/>
    </row>
    <row r="65" spans="1:6" ht="19.5" x14ac:dyDescent="0.4">
      <c r="A65" s="303" t="s">
        <v>143</v>
      </c>
      <c r="B65" s="304"/>
      <c r="C65" s="304"/>
      <c r="D65" s="304"/>
      <c r="E65" s="304"/>
      <c r="F65" s="304"/>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5" t="s">
        <v>38</v>
      </c>
      <c r="B83" s="306"/>
      <c r="C83" s="307"/>
      <c r="D83" s="214">
        <f>SUM(B66:C82)</f>
        <v>0</v>
      </c>
    </row>
    <row r="84" spans="1:6" x14ac:dyDescent="0.3">
      <c r="A84" s="305" t="s">
        <v>342</v>
      </c>
      <c r="B84" s="306"/>
      <c r="C84" s="307"/>
      <c r="D84" s="65">
        <f>D83/(COUNT(B66:C82)*2)</f>
        <v>0</v>
      </c>
    </row>
    <row r="85" spans="1:6" s="50" customFormat="1" x14ac:dyDescent="0.3">
      <c r="A85" s="54"/>
      <c r="B85" s="55"/>
      <c r="C85" s="55"/>
      <c r="D85" s="56"/>
    </row>
    <row r="86" spans="1:6" ht="19.5" x14ac:dyDescent="0.4">
      <c r="A86" s="303" t="s">
        <v>237</v>
      </c>
      <c r="B86" s="304"/>
      <c r="C86" s="304"/>
      <c r="D86" s="304"/>
      <c r="E86" s="304"/>
      <c r="F86" s="304"/>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5" t="s">
        <v>38</v>
      </c>
      <c r="B101" s="306"/>
      <c r="C101" s="307"/>
      <c r="D101" s="214">
        <f>SUM(B87:C100)</f>
        <v>0</v>
      </c>
    </row>
    <row r="102" spans="1:6" x14ac:dyDescent="0.3">
      <c r="A102" s="305" t="s">
        <v>342</v>
      </c>
      <c r="B102" s="306"/>
      <c r="C102" s="30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3" t="s">
        <v>238</v>
      </c>
      <c r="B105" s="304"/>
      <c r="C105" s="304"/>
      <c r="D105" s="304"/>
      <c r="E105" s="304"/>
      <c r="F105" s="304"/>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5" t="s">
        <v>38</v>
      </c>
      <c r="B117" s="306"/>
      <c r="C117" s="307"/>
      <c r="D117" s="214">
        <f>SUM(B106:C116)</f>
        <v>0</v>
      </c>
      <c r="E117" s="37"/>
      <c r="F117" s="37"/>
    </row>
    <row r="118" spans="1:6" s="50" customFormat="1" x14ac:dyDescent="0.3">
      <c r="A118" s="305" t="s">
        <v>342</v>
      </c>
      <c r="B118" s="306"/>
      <c r="C118" s="307"/>
      <c r="D118" s="65">
        <f>D117/(COUNT(B106:C116)*2)</f>
        <v>0</v>
      </c>
      <c r="E118" s="37"/>
      <c r="F118" s="37"/>
    </row>
    <row r="119" spans="1:6" s="50" customFormat="1" x14ac:dyDescent="0.3">
      <c r="A119" s="54"/>
      <c r="B119" s="55"/>
      <c r="C119" s="55"/>
      <c r="D119" s="56"/>
    </row>
    <row r="120" spans="1:6" ht="19.5" x14ac:dyDescent="0.4">
      <c r="A120" s="303" t="s">
        <v>208</v>
      </c>
      <c r="B120" s="304"/>
      <c r="C120" s="304"/>
      <c r="D120" s="304"/>
      <c r="E120" s="304"/>
      <c r="F120" s="304"/>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5" t="s">
        <v>38</v>
      </c>
      <c r="B132" s="306"/>
      <c r="C132" s="307"/>
      <c r="D132" s="214">
        <f>SUM(B121:C131)</f>
        <v>0</v>
      </c>
    </row>
    <row r="133" spans="1:6" x14ac:dyDescent="0.3">
      <c r="A133" s="305" t="s">
        <v>342</v>
      </c>
      <c r="B133" s="306"/>
      <c r="C133" s="307"/>
      <c r="D133" s="63">
        <f>D132/(COUNT(B121:C131)*2)</f>
        <v>0</v>
      </c>
    </row>
    <row r="134" spans="1:6" s="50" customFormat="1" x14ac:dyDescent="0.3">
      <c r="A134" s="54"/>
      <c r="B134" s="55"/>
      <c r="C134" s="55"/>
      <c r="D134" s="61"/>
    </row>
    <row r="135" spans="1:6" ht="19.5" x14ac:dyDescent="0.4">
      <c r="A135" s="303" t="s">
        <v>78</v>
      </c>
      <c r="B135" s="304"/>
      <c r="C135" s="304"/>
      <c r="D135" s="304"/>
      <c r="E135" s="304"/>
      <c r="F135" s="304"/>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5" t="s">
        <v>38</v>
      </c>
      <c r="B148" s="306"/>
      <c r="C148" s="307"/>
      <c r="D148" s="214">
        <f>SUM(B136:C147)</f>
        <v>0</v>
      </c>
    </row>
    <row r="149" spans="1:6" x14ac:dyDescent="0.3">
      <c r="A149" s="305" t="s">
        <v>342</v>
      </c>
      <c r="B149" s="306"/>
      <c r="C149" s="307"/>
      <c r="D149" s="65">
        <f>D148/(COUNT(B136:C147)*2)</f>
        <v>0</v>
      </c>
    </row>
    <row r="150" spans="1:6" s="50" customFormat="1" x14ac:dyDescent="0.3">
      <c r="A150" s="54"/>
      <c r="B150" s="55"/>
      <c r="C150" s="55"/>
      <c r="D150" s="56"/>
    </row>
    <row r="151" spans="1:6" ht="19.5" x14ac:dyDescent="0.4">
      <c r="A151" s="303" t="s">
        <v>243</v>
      </c>
      <c r="B151" s="304"/>
      <c r="C151" s="304"/>
      <c r="D151" s="304"/>
      <c r="E151" s="304"/>
      <c r="F151" s="304"/>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5" t="s">
        <v>38</v>
      </c>
      <c r="B160" s="308"/>
      <c r="C160" s="309"/>
      <c r="D160" s="215">
        <f>SUM(B152:C159)</f>
        <v>0</v>
      </c>
    </row>
    <row r="161" spans="1:6" x14ac:dyDescent="0.3">
      <c r="A161" s="305" t="s">
        <v>342</v>
      </c>
      <c r="B161" s="306"/>
      <c r="C161" s="307"/>
      <c r="D161" s="65">
        <f>D160/(COUNT(B152:C159)*2)</f>
        <v>0</v>
      </c>
    </row>
    <row r="162" spans="1:6" s="50" customFormat="1" x14ac:dyDescent="0.3">
      <c r="A162" s="54"/>
      <c r="B162" s="55"/>
      <c r="C162" s="57"/>
      <c r="D162" s="58"/>
    </row>
    <row r="163" spans="1:6" ht="19.5" x14ac:dyDescent="0.4">
      <c r="A163" s="303" t="s">
        <v>85</v>
      </c>
      <c r="B163" s="304"/>
      <c r="C163" s="304"/>
      <c r="D163" s="304"/>
      <c r="E163" s="304"/>
      <c r="F163" s="304"/>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5" t="s">
        <v>38</v>
      </c>
      <c r="B168" s="306"/>
      <c r="C168" s="307"/>
      <c r="D168" s="214">
        <f>SUM(B164:C167)</f>
        <v>0</v>
      </c>
    </row>
    <row r="169" spans="1:6" x14ac:dyDescent="0.3">
      <c r="A169" s="305" t="s">
        <v>342</v>
      </c>
      <c r="B169" s="306"/>
      <c r="C169" s="307"/>
      <c r="D169" s="65">
        <f>D168/(COUNT(B164:C167)*2)</f>
        <v>0</v>
      </c>
    </row>
    <row r="170" spans="1:6" s="50" customFormat="1" x14ac:dyDescent="0.3">
      <c r="A170" s="54"/>
      <c r="B170" s="55"/>
      <c r="C170" s="55"/>
      <c r="D170" s="56"/>
    </row>
    <row r="171" spans="1:6" ht="19.5" x14ac:dyDescent="0.4">
      <c r="A171" s="310" t="s">
        <v>17</v>
      </c>
      <c r="B171" s="311"/>
      <c r="C171" s="311"/>
      <c r="D171" s="311"/>
      <c r="E171" s="311"/>
      <c r="F171" s="311"/>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5" t="s">
        <v>38</v>
      </c>
      <c r="B176" s="306"/>
      <c r="C176" s="307"/>
      <c r="D176" s="214">
        <f>SUM(B172:C175)</f>
        <v>0</v>
      </c>
    </row>
    <row r="177" spans="1:6" x14ac:dyDescent="0.3">
      <c r="A177" s="305" t="s">
        <v>342</v>
      </c>
      <c r="B177" s="306"/>
      <c r="C177" s="307"/>
      <c r="D177" s="65">
        <f>D176/(COUNT(B172:C175)*2)</f>
        <v>0</v>
      </c>
    </row>
    <row r="178" spans="1:6" s="50" customFormat="1" x14ac:dyDescent="0.3">
      <c r="A178" s="54"/>
      <c r="B178" s="55"/>
      <c r="C178" s="55"/>
      <c r="D178" s="56"/>
    </row>
    <row r="179" spans="1:6" ht="19.5" x14ac:dyDescent="0.4">
      <c r="A179" s="303" t="s">
        <v>87</v>
      </c>
      <c r="B179" s="304"/>
      <c r="C179" s="304"/>
      <c r="D179" s="304"/>
      <c r="E179" s="304"/>
      <c r="F179" s="304"/>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5" t="s">
        <v>38</v>
      </c>
      <c r="B185" s="306"/>
      <c r="C185" s="307"/>
      <c r="D185" s="214">
        <f>SUM(B180:C184)</f>
        <v>0</v>
      </c>
    </row>
    <row r="186" spans="1:6" x14ac:dyDescent="0.3">
      <c r="A186" s="305" t="s">
        <v>342</v>
      </c>
      <c r="B186" s="306"/>
      <c r="C186" s="307"/>
      <c r="D186" s="65">
        <f>D185/(COUNT(B180:C184)*2)</f>
        <v>0</v>
      </c>
    </row>
    <row r="187" spans="1:6" s="50" customFormat="1" x14ac:dyDescent="0.3">
      <c r="A187" s="54"/>
      <c r="B187" s="55"/>
      <c r="C187" s="55"/>
      <c r="D187" s="56"/>
    </row>
    <row r="188" spans="1:6" ht="19.5" x14ac:dyDescent="0.4">
      <c r="A188" s="303" t="s">
        <v>242</v>
      </c>
      <c r="B188" s="304"/>
      <c r="C188" s="304"/>
      <c r="D188" s="304"/>
      <c r="E188" s="304"/>
      <c r="F188" s="304"/>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5" t="s">
        <v>38</v>
      </c>
      <c r="B193" s="306"/>
      <c r="C193" s="307"/>
      <c r="D193" s="97">
        <f>SUM(B189:C192)</f>
        <v>0</v>
      </c>
    </row>
    <row r="194" spans="1:4" x14ac:dyDescent="0.3">
      <c r="A194" s="305" t="s">
        <v>342</v>
      </c>
      <c r="B194" s="306"/>
      <c r="C194" s="307"/>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wV0ZklMBMrbiuNJnGeamQGLfP336o2NL2YOfuuv4qgAI/ZaL4XFrRYl7KIamJLDDyskUPLMFNp0GTM/PvrnutQ==" saltValue="GXiWEb8EiO8PWGGptj37ew=="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278" zoomScale="60" zoomScaleNormal="60" workbookViewId="0">
      <selection activeCell="A283" sqref="A283"/>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8"/>
      <c r="E1" s="298"/>
      <c r="F1" s="298"/>
      <c r="G1" s="298"/>
      <c r="H1" s="298"/>
      <c r="I1" s="298"/>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9" t="s">
        <v>201</v>
      </c>
      <c r="B7" s="299"/>
      <c r="C7" s="299"/>
      <c r="D7" s="299"/>
      <c r="E7" s="299"/>
      <c r="F7" s="299"/>
      <c r="G7" s="213"/>
      <c r="H7" s="213"/>
      <c r="I7" s="213"/>
    </row>
    <row r="8" spans="1:9" ht="29.25" x14ac:dyDescent="0.45">
      <c r="A8" s="300" t="str">
        <f>'Page de garde'!D18</f>
        <v>Le Kram</v>
      </c>
      <c r="B8" s="300"/>
      <c r="C8" s="300"/>
      <c r="D8" s="300"/>
      <c r="E8" s="300"/>
      <c r="F8" s="300"/>
      <c r="G8" s="216"/>
      <c r="H8" s="216"/>
      <c r="I8" s="213"/>
    </row>
    <row r="9" spans="1:9" ht="24" x14ac:dyDescent="0.45">
      <c r="A9" s="38" t="s">
        <v>44</v>
      </c>
      <c r="B9" s="301"/>
      <c r="C9" s="301"/>
      <c r="D9" s="301"/>
      <c r="E9" s="301"/>
      <c r="F9" s="301"/>
      <c r="G9" s="216"/>
      <c r="H9" s="216"/>
      <c r="I9" s="213"/>
    </row>
    <row r="10" spans="1:9" ht="24" x14ac:dyDescent="0.45">
      <c r="A10" s="39" t="s">
        <v>46</v>
      </c>
      <c r="B10" s="302"/>
      <c r="C10" s="302"/>
      <c r="D10" s="302"/>
      <c r="E10" s="302"/>
      <c r="F10" s="302"/>
      <c r="G10" s="216"/>
      <c r="H10" s="216"/>
      <c r="I10" s="213"/>
    </row>
    <row r="11" spans="1:9" ht="24" x14ac:dyDescent="0.45">
      <c r="A11" s="38" t="s">
        <v>45</v>
      </c>
      <c r="B11" s="297"/>
      <c r="C11" s="297"/>
      <c r="D11" s="297"/>
      <c r="E11" s="297"/>
      <c r="F11" s="297"/>
      <c r="G11" s="216"/>
      <c r="H11" s="216"/>
      <c r="I11" s="213"/>
    </row>
    <row r="12" spans="1:9" ht="24" x14ac:dyDescent="0.45">
      <c r="A12" s="38" t="s">
        <v>276</v>
      </c>
      <c r="B12" s="290">
        <f>D505</f>
        <v>0</v>
      </c>
      <c r="C12" s="290"/>
      <c r="D12" s="290"/>
      <c r="E12" s="290"/>
      <c r="F12" s="290"/>
      <c r="G12" s="216"/>
      <c r="H12" s="216"/>
      <c r="I12" s="213"/>
    </row>
    <row r="13" spans="1:9" ht="22.5" x14ac:dyDescent="0.45">
      <c r="A13" s="35"/>
      <c r="B13" s="36"/>
      <c r="C13" s="36"/>
      <c r="D13" s="291"/>
      <c r="E13" s="291"/>
      <c r="F13" s="291"/>
      <c r="G13" s="291"/>
      <c r="H13" s="291"/>
      <c r="I13" s="3"/>
    </row>
    <row r="14" spans="1:9" ht="16.5" customHeight="1" x14ac:dyDescent="0.3">
      <c r="A14" s="292" t="s">
        <v>32</v>
      </c>
      <c r="B14" s="293" t="s">
        <v>33</v>
      </c>
      <c r="C14" s="293"/>
      <c r="D14" s="293" t="s">
        <v>48</v>
      </c>
      <c r="E14" s="294" t="s">
        <v>358</v>
      </c>
      <c r="F14" s="293" t="s">
        <v>214</v>
      </c>
      <c r="G14" s="36"/>
      <c r="H14" s="36"/>
    </row>
    <row r="15" spans="1:9" ht="16.5" customHeight="1" x14ac:dyDescent="0.3">
      <c r="A15" s="292"/>
      <c r="B15" s="77" t="s">
        <v>36</v>
      </c>
      <c r="C15" s="77" t="s">
        <v>35</v>
      </c>
      <c r="D15" s="293"/>
      <c r="E15" s="294"/>
      <c r="F15" s="293"/>
      <c r="G15" s="36"/>
      <c r="H15" s="36"/>
    </row>
    <row r="16" spans="1:9" ht="18" x14ac:dyDescent="0.35">
      <c r="A16" s="285" t="s">
        <v>0</v>
      </c>
      <c r="B16" s="285"/>
      <c r="C16" s="285"/>
      <c r="D16" s="285"/>
      <c r="E16" s="285"/>
      <c r="F16" s="285"/>
      <c r="G16" s="36"/>
      <c r="H16" s="36"/>
    </row>
    <row r="17" spans="1:8" ht="18" x14ac:dyDescent="0.3">
      <c r="A17" s="182">
        <f>B11</f>
        <v>0</v>
      </c>
      <c r="B17" s="36"/>
      <c r="C17" s="36"/>
      <c r="D17" s="36"/>
      <c r="E17" s="36"/>
      <c r="F17" s="36"/>
      <c r="G17" s="36"/>
      <c r="H17" s="36"/>
    </row>
    <row r="18" spans="1:8" ht="18" x14ac:dyDescent="0.25">
      <c r="A18" s="295" t="s">
        <v>1</v>
      </c>
      <c r="B18" s="296"/>
      <c r="C18" s="296"/>
      <c r="D18" s="296"/>
      <c r="E18" s="296"/>
      <c r="F18" s="296"/>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6" t="s">
        <v>18</v>
      </c>
      <c r="B26" s="287"/>
      <c r="C26" s="287"/>
      <c r="D26" s="287"/>
      <c r="E26" s="287"/>
      <c r="F26" s="287"/>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5" t="s">
        <v>137</v>
      </c>
      <c r="B43" s="285"/>
      <c r="C43" s="285"/>
      <c r="D43" s="285"/>
      <c r="E43" s="285"/>
      <c r="F43" s="285"/>
    </row>
    <row r="44" spans="1:7" x14ac:dyDescent="0.25">
      <c r="A44" s="183">
        <f>B11</f>
        <v>0</v>
      </c>
      <c r="B44" s="6"/>
      <c r="C44" s="7"/>
      <c r="D44" s="6"/>
    </row>
    <row r="45" spans="1:7" ht="16.5" x14ac:dyDescent="0.25">
      <c r="A45" s="288" t="s">
        <v>63</v>
      </c>
      <c r="B45" s="289"/>
      <c r="C45" s="289"/>
      <c r="D45" s="289"/>
      <c r="E45" s="289"/>
      <c r="F45" s="289"/>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6" t="s">
        <v>65</v>
      </c>
      <c r="B57" s="287"/>
      <c r="C57" s="287"/>
      <c r="D57" s="287"/>
      <c r="E57" s="287"/>
      <c r="F57" s="287"/>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6" t="s">
        <v>25</v>
      </c>
      <c r="B84" s="287"/>
      <c r="C84" s="287"/>
      <c r="D84" s="287"/>
      <c r="E84" s="287"/>
      <c r="F84" s="287"/>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5" t="s">
        <v>129</v>
      </c>
      <c r="B99" s="285"/>
      <c r="C99" s="285"/>
      <c r="D99" s="285"/>
      <c r="E99" s="285"/>
      <c r="F99" s="285"/>
    </row>
    <row r="100" spans="1:6" x14ac:dyDescent="0.25">
      <c r="A100" s="183">
        <f>B11</f>
        <v>0</v>
      </c>
      <c r="B100" s="6"/>
      <c r="C100" s="7"/>
      <c r="D100" s="6"/>
    </row>
    <row r="101" spans="1:6" ht="16.5" x14ac:dyDescent="0.25">
      <c r="A101" s="288" t="s">
        <v>63</v>
      </c>
      <c r="B101" s="289"/>
      <c r="C101" s="289"/>
      <c r="D101" s="289"/>
      <c r="E101" s="289"/>
      <c r="F101" s="289"/>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6" t="s">
        <v>133</v>
      </c>
      <c r="B113" s="287"/>
      <c r="C113" s="287"/>
      <c r="D113" s="287"/>
      <c r="E113" s="287"/>
      <c r="F113" s="287"/>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6" t="s">
        <v>73</v>
      </c>
      <c r="B137" s="287"/>
      <c r="C137" s="287"/>
      <c r="D137" s="287"/>
      <c r="E137" s="287"/>
      <c r="F137" s="287"/>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5" t="s">
        <v>130</v>
      </c>
      <c r="B152" s="285"/>
      <c r="C152" s="285"/>
      <c r="D152" s="285"/>
      <c r="E152" s="285"/>
      <c r="F152" s="285"/>
    </row>
    <row r="153" spans="1:6" x14ac:dyDescent="0.25">
      <c r="A153" s="183">
        <f>B11</f>
        <v>0</v>
      </c>
      <c r="B153" s="6"/>
      <c r="C153" s="7"/>
      <c r="D153" s="59"/>
    </row>
    <row r="154" spans="1:6" ht="16.5" x14ac:dyDescent="0.25">
      <c r="A154" s="288" t="s">
        <v>63</v>
      </c>
      <c r="B154" s="289"/>
      <c r="C154" s="289"/>
      <c r="D154" s="289"/>
      <c r="E154" s="289"/>
      <c r="F154" s="289"/>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6" t="s">
        <v>134</v>
      </c>
      <c r="B166" s="287"/>
      <c r="C166" s="287"/>
      <c r="D166" s="287"/>
      <c r="E166" s="287"/>
      <c r="F166" s="287"/>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5" t="s">
        <v>167</v>
      </c>
      <c r="B192" s="285"/>
      <c r="C192" s="285"/>
      <c r="D192" s="285"/>
      <c r="E192" s="285"/>
      <c r="F192" s="285"/>
    </row>
    <row r="193" spans="1:7" x14ac:dyDescent="0.25">
      <c r="A193" s="189">
        <f>B11</f>
        <v>0</v>
      </c>
      <c r="B193" s="6"/>
      <c r="C193" s="7"/>
      <c r="D193" s="6"/>
    </row>
    <row r="194" spans="1:7" ht="18" x14ac:dyDescent="0.25">
      <c r="A194" s="286" t="s">
        <v>158</v>
      </c>
      <c r="B194" s="287"/>
      <c r="C194" s="287"/>
      <c r="D194" s="287"/>
      <c r="E194" s="287"/>
      <c r="F194" s="287"/>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6" t="s">
        <v>76</v>
      </c>
      <c r="B209" s="287"/>
      <c r="C209" s="287"/>
      <c r="D209" s="287"/>
      <c r="E209" s="287"/>
      <c r="F209" s="287"/>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6" t="s">
        <v>191</v>
      </c>
      <c r="B232" s="287"/>
      <c r="C232" s="287"/>
      <c r="D232" s="287"/>
      <c r="E232" s="287"/>
      <c r="F232" s="287"/>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5" t="s">
        <v>78</v>
      </c>
      <c r="B248" s="285"/>
      <c r="C248" s="285"/>
      <c r="D248" s="285"/>
      <c r="E248" s="285"/>
      <c r="F248" s="285"/>
    </row>
    <row r="249" spans="1:6" s="3" customFormat="1" x14ac:dyDescent="0.25">
      <c r="A249" s="183">
        <f>B11</f>
        <v>0</v>
      </c>
      <c r="B249" s="6"/>
      <c r="C249" s="7"/>
      <c r="D249" s="6"/>
    </row>
    <row r="250" spans="1:6" s="3" customFormat="1" ht="18" x14ac:dyDescent="0.25">
      <c r="A250" s="286" t="s">
        <v>79</v>
      </c>
      <c r="B250" s="287"/>
      <c r="C250" s="287"/>
      <c r="D250" s="287"/>
      <c r="E250" s="287"/>
      <c r="F250" s="287"/>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6" t="s">
        <v>81</v>
      </c>
      <c r="B266" s="287"/>
      <c r="C266" s="287"/>
      <c r="D266" s="287"/>
      <c r="E266" s="287"/>
      <c r="F266" s="287"/>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5" t="s">
        <v>4</v>
      </c>
      <c r="B291" s="285"/>
      <c r="C291" s="285"/>
      <c r="D291" s="285"/>
      <c r="E291" s="285"/>
      <c r="F291" s="285"/>
    </row>
    <row r="292" spans="1:7" x14ac:dyDescent="0.25">
      <c r="A292" s="192">
        <f>B11</f>
        <v>0</v>
      </c>
      <c r="B292" s="6"/>
      <c r="C292" s="7"/>
      <c r="D292" s="59"/>
    </row>
    <row r="293" spans="1:7" ht="18" x14ac:dyDescent="0.25">
      <c r="A293" s="286" t="s">
        <v>19</v>
      </c>
      <c r="B293" s="287"/>
      <c r="C293" s="287"/>
      <c r="D293" s="287"/>
      <c r="E293" s="287"/>
      <c r="F293" s="287"/>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6" t="s">
        <v>122</v>
      </c>
      <c r="B305" s="287"/>
      <c r="C305" s="287"/>
      <c r="D305" s="287"/>
      <c r="E305" s="287"/>
      <c r="F305" s="287"/>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5" t="s">
        <v>21</v>
      </c>
      <c r="B324" s="285"/>
      <c r="C324" s="285"/>
      <c r="D324" s="285"/>
      <c r="E324" s="285"/>
      <c r="F324" s="285"/>
    </row>
    <row r="325" spans="1:9" x14ac:dyDescent="0.25">
      <c r="A325" s="193">
        <f>B11</f>
        <v>0</v>
      </c>
      <c r="B325" s="6"/>
      <c r="C325" s="7"/>
      <c r="D325" s="6"/>
    </row>
    <row r="326" spans="1:9" ht="18" x14ac:dyDescent="0.25">
      <c r="A326" s="286" t="s">
        <v>12</v>
      </c>
      <c r="B326" s="287"/>
      <c r="C326" s="287"/>
      <c r="D326" s="287"/>
      <c r="E326" s="287"/>
      <c r="F326" s="287"/>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6" t="s">
        <v>25</v>
      </c>
      <c r="B339" s="287"/>
      <c r="C339" s="287"/>
      <c r="D339" s="287"/>
      <c r="E339" s="287"/>
      <c r="F339" s="287"/>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5" t="s">
        <v>8</v>
      </c>
      <c r="B352" s="285"/>
      <c r="C352" s="285"/>
      <c r="D352" s="285"/>
      <c r="E352" s="285"/>
      <c r="F352" s="285"/>
    </row>
    <row r="353" spans="1:6" x14ac:dyDescent="0.25">
      <c r="A353" s="183">
        <f>B11</f>
        <v>0</v>
      </c>
      <c r="B353" s="6"/>
      <c r="C353" s="7"/>
      <c r="D353" s="59"/>
    </row>
    <row r="354" spans="1:6" ht="16.5" x14ac:dyDescent="0.25">
      <c r="A354" s="288" t="s">
        <v>113</v>
      </c>
      <c r="B354" s="289"/>
      <c r="C354" s="289"/>
      <c r="D354" s="289"/>
      <c r="E354" s="289"/>
      <c r="F354" s="289"/>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6" t="s">
        <v>25</v>
      </c>
      <c r="B366" s="287"/>
      <c r="C366" s="287"/>
      <c r="D366" s="287"/>
      <c r="E366" s="287"/>
      <c r="F366" s="287"/>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6" t="s">
        <v>124</v>
      </c>
      <c r="B382" s="287"/>
      <c r="C382" s="287"/>
      <c r="D382" s="287"/>
      <c r="E382" s="287"/>
      <c r="F382" s="287"/>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6" t="s">
        <v>29</v>
      </c>
      <c r="B391" s="287"/>
      <c r="C391" s="287"/>
      <c r="D391" s="287"/>
      <c r="E391" s="287"/>
      <c r="F391" s="287"/>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5" t="s">
        <v>125</v>
      </c>
      <c r="B405" s="285"/>
      <c r="C405" s="285"/>
      <c r="D405" s="285"/>
      <c r="E405" s="285"/>
      <c r="F405" s="285"/>
    </row>
    <row r="406" spans="1:6" x14ac:dyDescent="0.25">
      <c r="A406" s="192">
        <f>B11</f>
        <v>0</v>
      </c>
      <c r="B406" s="6"/>
      <c r="C406" s="7"/>
      <c r="D406" s="6"/>
    </row>
    <row r="407" spans="1:6" ht="16.5" x14ac:dyDescent="0.25">
      <c r="A407" s="288" t="s">
        <v>19</v>
      </c>
      <c r="B407" s="289"/>
      <c r="C407" s="289"/>
      <c r="D407" s="289"/>
      <c r="E407" s="289"/>
      <c r="F407" s="289"/>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8" t="s">
        <v>122</v>
      </c>
      <c r="B418" s="289"/>
      <c r="C418" s="289"/>
      <c r="D418" s="289"/>
      <c r="E418" s="289"/>
      <c r="F418" s="289"/>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5" t="s">
        <v>374</v>
      </c>
      <c r="B435" s="285"/>
      <c r="C435" s="285"/>
      <c r="D435" s="285"/>
      <c r="E435" s="285"/>
      <c r="F435" s="285"/>
    </row>
    <row r="436" spans="1:7" x14ac:dyDescent="0.25">
      <c r="A436" s="195">
        <f>+B11</f>
        <v>0</v>
      </c>
      <c r="B436" s="6"/>
      <c r="C436" s="7"/>
      <c r="D436" s="6"/>
    </row>
    <row r="437" spans="1:7" ht="18" x14ac:dyDescent="0.25">
      <c r="A437" s="286" t="s">
        <v>375</v>
      </c>
      <c r="B437" s="287"/>
      <c r="C437" s="287"/>
      <c r="D437" s="287"/>
      <c r="E437" s="287"/>
      <c r="F437" s="287"/>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6" t="s">
        <v>31</v>
      </c>
      <c r="B444" s="287"/>
      <c r="C444" s="287"/>
      <c r="D444" s="287"/>
      <c r="E444" s="287"/>
      <c r="F444" s="287"/>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5" t="s">
        <v>180</v>
      </c>
      <c r="B454" s="285"/>
      <c r="C454" s="285"/>
      <c r="D454" s="285"/>
      <c r="E454" s="285"/>
      <c r="F454" s="285"/>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5" t="s">
        <v>87</v>
      </c>
      <c r="B464" s="285"/>
      <c r="C464" s="285"/>
      <c r="D464" s="285"/>
      <c r="E464" s="285"/>
      <c r="F464" s="285"/>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5" t="s">
        <v>151</v>
      </c>
      <c r="B473" s="285"/>
      <c r="C473" s="285"/>
      <c r="D473" s="285"/>
      <c r="E473" s="285"/>
      <c r="F473" s="285"/>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5" t="s">
        <v>152</v>
      </c>
      <c r="B494" s="285"/>
      <c r="C494" s="285"/>
      <c r="D494" s="285"/>
      <c r="E494" s="285"/>
      <c r="F494" s="285"/>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zV2qP6J4d9593HwLg04EstGLmwmkIQByRDaWw+4t3JIn50nNnTJ4h/V4GybSoISWP0azxAw58gIji+WXqyG/Q==" saltValue="J8N0Ym8EVQMmTpcO2ma2dQ=="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5"/>
      <c r="E1" s="315"/>
      <c r="F1" s="315"/>
      <c r="G1" s="315"/>
      <c r="H1" s="315"/>
      <c r="I1" s="315"/>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9" t="s">
        <v>52</v>
      </c>
      <c r="B6" s="299"/>
      <c r="C6" s="299"/>
      <c r="D6" s="299"/>
      <c r="E6" s="299"/>
      <c r="F6" s="299"/>
      <c r="G6" s="216"/>
      <c r="H6" s="216"/>
      <c r="I6" s="216"/>
    </row>
    <row r="7" spans="1:9" s="36" customFormat="1" ht="21.75" customHeight="1" x14ac:dyDescent="0.45">
      <c r="A7" s="300" t="str">
        <f>'A1 Exploitation'!A8:F8</f>
        <v>Le Kram</v>
      </c>
      <c r="B7" s="300"/>
      <c r="C7" s="300"/>
      <c r="D7" s="300"/>
      <c r="E7" s="300"/>
      <c r="F7" s="300"/>
      <c r="G7" s="216"/>
      <c r="H7" s="216"/>
      <c r="I7" s="216"/>
    </row>
    <row r="8" spans="1:9" s="36" customFormat="1" ht="24" x14ac:dyDescent="0.45">
      <c r="A8" s="38" t="s">
        <v>44</v>
      </c>
      <c r="B8" s="316">
        <f>'A4 Exploitation'!B9:F9</f>
        <v>0</v>
      </c>
      <c r="C8" s="316"/>
      <c r="D8" s="316"/>
      <c r="E8" s="316"/>
      <c r="F8" s="316"/>
      <c r="G8" s="216"/>
      <c r="H8" s="216"/>
      <c r="I8" s="216"/>
    </row>
    <row r="9" spans="1:9" s="36" customFormat="1" ht="24" x14ac:dyDescent="0.45">
      <c r="A9" s="39" t="s">
        <v>46</v>
      </c>
      <c r="B9" s="317">
        <f>'A4 Exploitation'!B10:F10</f>
        <v>0</v>
      </c>
      <c r="C9" s="317"/>
      <c r="D9" s="317"/>
      <c r="E9" s="317"/>
      <c r="F9" s="317"/>
      <c r="G9" s="216"/>
      <c r="H9" s="216"/>
      <c r="I9" s="216"/>
    </row>
    <row r="10" spans="1:9" s="36" customFormat="1" ht="24" x14ac:dyDescent="0.45">
      <c r="A10" s="38" t="s">
        <v>45</v>
      </c>
      <c r="B10" s="314">
        <f>'A4 Exploitation'!B11:F11</f>
        <v>0</v>
      </c>
      <c r="C10" s="314"/>
      <c r="D10" s="314"/>
      <c r="E10" s="314"/>
      <c r="F10" s="314"/>
      <c r="G10" s="216"/>
      <c r="H10" s="216"/>
      <c r="I10" s="216"/>
    </row>
    <row r="11" spans="1:9" s="36" customFormat="1" ht="24" x14ac:dyDescent="0.45">
      <c r="A11" s="38" t="s">
        <v>341</v>
      </c>
      <c r="B11" s="322">
        <f>D198</f>
        <v>0</v>
      </c>
      <c r="C11" s="322"/>
      <c r="D11" s="322"/>
      <c r="E11" s="322"/>
      <c r="F11" s="322"/>
      <c r="G11" s="216"/>
      <c r="H11" s="216"/>
      <c r="I11" s="216"/>
    </row>
    <row r="12" spans="1:9" s="36" customFormat="1" ht="22.5" x14ac:dyDescent="0.45">
      <c r="A12" s="35"/>
      <c r="D12" s="291"/>
      <c r="E12" s="291"/>
      <c r="F12" s="291"/>
      <c r="G12" s="291"/>
      <c r="H12" s="291"/>
      <c r="I12" s="40"/>
    </row>
    <row r="13" spans="1:9" s="36" customFormat="1" ht="11.25" customHeight="1" x14ac:dyDescent="0.3">
      <c r="A13" s="292" t="s">
        <v>32</v>
      </c>
      <c r="B13" s="293" t="s">
        <v>33</v>
      </c>
      <c r="C13" s="293"/>
      <c r="D13" s="293" t="s">
        <v>48</v>
      </c>
      <c r="E13" s="293" t="s">
        <v>213</v>
      </c>
      <c r="F13" s="293" t="s">
        <v>214</v>
      </c>
    </row>
    <row r="14" spans="1:9" s="36" customFormat="1" ht="12.75" customHeight="1" x14ac:dyDescent="0.3">
      <c r="A14" s="292"/>
      <c r="B14" s="70" t="s">
        <v>36</v>
      </c>
      <c r="C14" s="70" t="s">
        <v>35</v>
      </c>
      <c r="D14" s="293"/>
      <c r="E14" s="293"/>
      <c r="F14" s="293"/>
    </row>
    <row r="15" spans="1:9" x14ac:dyDescent="0.3">
      <c r="A15" s="41"/>
      <c r="B15" s="41"/>
      <c r="C15" s="41"/>
      <c r="D15" s="41"/>
    </row>
    <row r="16" spans="1:9" ht="19.5" x14ac:dyDescent="0.4">
      <c r="A16" s="319" t="s">
        <v>0</v>
      </c>
      <c r="B16" s="320"/>
      <c r="C16" s="320"/>
      <c r="D16" s="320"/>
      <c r="E16" s="320"/>
      <c r="F16" s="320"/>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1" t="s">
        <v>38</v>
      </c>
      <c r="B22" s="308"/>
      <c r="C22" s="309"/>
      <c r="D22" s="215">
        <f>SUM(B17:C21)</f>
        <v>0</v>
      </c>
    </row>
    <row r="23" spans="1:6" x14ac:dyDescent="0.3">
      <c r="A23" s="305" t="s">
        <v>342</v>
      </c>
      <c r="B23" s="306"/>
      <c r="C23" s="307"/>
      <c r="D23" s="65">
        <f>D22/(COUNT(B17:C21)*2)</f>
        <v>0</v>
      </c>
    </row>
    <row r="24" spans="1:6" s="50" customFormat="1" x14ac:dyDescent="0.3">
      <c r="A24" s="54"/>
      <c r="B24" s="55"/>
      <c r="C24" s="55"/>
      <c r="D24" s="56"/>
    </row>
    <row r="25" spans="1:6" ht="19.5" x14ac:dyDescent="0.4">
      <c r="A25" s="303" t="s">
        <v>4</v>
      </c>
      <c r="B25" s="304"/>
      <c r="C25" s="304"/>
      <c r="D25" s="304"/>
      <c r="E25" s="304"/>
      <c r="F25" s="304"/>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5" t="s">
        <v>38</v>
      </c>
      <c r="B32" s="306"/>
      <c r="C32" s="307"/>
      <c r="D32" s="214">
        <f>SUM(B26:C31)</f>
        <v>0</v>
      </c>
    </row>
    <row r="33" spans="1:6" x14ac:dyDescent="0.3">
      <c r="A33" s="305" t="s">
        <v>342</v>
      </c>
      <c r="B33" s="306"/>
      <c r="C33" s="307"/>
      <c r="D33" s="65">
        <f>D32/(COUNT(B26:C31)*2)</f>
        <v>0</v>
      </c>
    </row>
    <row r="34" spans="1:6" s="50" customFormat="1" x14ac:dyDescent="0.3">
      <c r="A34" s="54"/>
      <c r="B34" s="55"/>
      <c r="C34" s="55"/>
      <c r="D34" s="56"/>
    </row>
    <row r="35" spans="1:6" s="50" customFormat="1" ht="19.5" x14ac:dyDescent="0.4">
      <c r="A35" s="303" t="s">
        <v>246</v>
      </c>
      <c r="B35" s="304"/>
      <c r="C35" s="304"/>
      <c r="D35" s="304"/>
      <c r="E35" s="304"/>
      <c r="F35" s="304"/>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5" t="s">
        <v>38</v>
      </c>
      <c r="B41" s="306"/>
      <c r="C41" s="307"/>
      <c r="D41" s="214">
        <f>SUM(B36:C40)</f>
        <v>0</v>
      </c>
      <c r="E41" s="37"/>
      <c r="F41" s="37"/>
    </row>
    <row r="42" spans="1:6" s="50" customFormat="1" x14ac:dyDescent="0.3">
      <c r="A42" s="305" t="s">
        <v>342</v>
      </c>
      <c r="B42" s="306"/>
      <c r="C42" s="307"/>
      <c r="D42" s="65">
        <f>D41/(COUNT(B36:C40)*2)</f>
        <v>0</v>
      </c>
      <c r="E42" s="37"/>
      <c r="F42" s="37"/>
    </row>
    <row r="43" spans="1:6" s="50" customFormat="1" x14ac:dyDescent="0.3">
      <c r="A43" s="90"/>
      <c r="B43" s="91"/>
      <c r="C43" s="91"/>
      <c r="D43" s="92"/>
    </row>
    <row r="44" spans="1:6" ht="19.5" x14ac:dyDescent="0.4">
      <c r="A44" s="312" t="s">
        <v>21</v>
      </c>
      <c r="B44" s="313"/>
      <c r="C44" s="313"/>
      <c r="D44" s="313"/>
      <c r="E44" s="313"/>
      <c r="F44" s="313"/>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5" t="s">
        <v>38</v>
      </c>
      <c r="B51" s="306"/>
      <c r="C51" s="307"/>
      <c r="D51" s="214">
        <f>SUM(B45:C50)</f>
        <v>0</v>
      </c>
    </row>
    <row r="52" spans="1:6" x14ac:dyDescent="0.3">
      <c r="A52" s="305" t="s">
        <v>342</v>
      </c>
      <c r="B52" s="306"/>
      <c r="C52" s="307"/>
      <c r="D52" s="65">
        <f>D51/(COUNT(B45:C50)*2)</f>
        <v>0</v>
      </c>
    </row>
    <row r="53" spans="1:6" s="50" customFormat="1" x14ac:dyDescent="0.3">
      <c r="A53" s="54"/>
      <c r="B53" s="55"/>
      <c r="C53" s="55"/>
      <c r="D53" s="56"/>
    </row>
    <row r="54" spans="1:6" ht="19.5" x14ac:dyDescent="0.4">
      <c r="A54" s="303" t="s">
        <v>8</v>
      </c>
      <c r="B54" s="304"/>
      <c r="C54" s="304"/>
      <c r="D54" s="304"/>
      <c r="E54" s="304"/>
      <c r="F54" s="304"/>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5" t="s">
        <v>38</v>
      </c>
      <c r="B62" s="306"/>
      <c r="C62" s="307"/>
      <c r="D62" s="214">
        <f>SUM(B55:C61)</f>
        <v>0</v>
      </c>
    </row>
    <row r="63" spans="1:6" x14ac:dyDescent="0.3">
      <c r="A63" s="305" t="s">
        <v>342</v>
      </c>
      <c r="B63" s="306"/>
      <c r="C63" s="307"/>
      <c r="D63" s="65">
        <f>D62/(COUNT(B55:C61)*2)</f>
        <v>0</v>
      </c>
    </row>
    <row r="64" spans="1:6" s="50" customFormat="1" x14ac:dyDescent="0.3">
      <c r="A64" s="54"/>
      <c r="B64" s="55"/>
      <c r="C64" s="55"/>
      <c r="D64" s="56"/>
    </row>
    <row r="65" spans="1:6" ht="19.5" x14ac:dyDescent="0.4">
      <c r="A65" s="303" t="s">
        <v>143</v>
      </c>
      <c r="B65" s="304"/>
      <c r="C65" s="304"/>
      <c r="D65" s="304"/>
      <c r="E65" s="304"/>
      <c r="F65" s="304"/>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5" t="s">
        <v>38</v>
      </c>
      <c r="B83" s="306"/>
      <c r="C83" s="307"/>
      <c r="D83" s="214">
        <f>SUM(B66:C82)</f>
        <v>0</v>
      </c>
    </row>
    <row r="84" spans="1:6" x14ac:dyDescent="0.3">
      <c r="A84" s="305" t="s">
        <v>342</v>
      </c>
      <c r="B84" s="306"/>
      <c r="C84" s="307"/>
      <c r="D84" s="65">
        <f>D83/(COUNT(B66:C82)*2)</f>
        <v>0</v>
      </c>
    </row>
    <row r="85" spans="1:6" s="50" customFormat="1" x14ac:dyDescent="0.3">
      <c r="A85" s="54"/>
      <c r="B85" s="55"/>
      <c r="C85" s="55"/>
      <c r="D85" s="56"/>
    </row>
    <row r="86" spans="1:6" ht="19.5" x14ac:dyDescent="0.4">
      <c r="A86" s="303" t="s">
        <v>237</v>
      </c>
      <c r="B86" s="304"/>
      <c r="C86" s="304"/>
      <c r="D86" s="304"/>
      <c r="E86" s="304"/>
      <c r="F86" s="304"/>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5" t="s">
        <v>38</v>
      </c>
      <c r="B101" s="306"/>
      <c r="C101" s="307"/>
      <c r="D101" s="214">
        <f>SUM(B87:C100)</f>
        <v>0</v>
      </c>
    </row>
    <row r="102" spans="1:6" x14ac:dyDescent="0.3">
      <c r="A102" s="305" t="s">
        <v>342</v>
      </c>
      <c r="B102" s="306"/>
      <c r="C102" s="30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3" t="s">
        <v>238</v>
      </c>
      <c r="B105" s="304"/>
      <c r="C105" s="304"/>
      <c r="D105" s="304"/>
      <c r="E105" s="304"/>
      <c r="F105" s="304"/>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5" t="s">
        <v>38</v>
      </c>
      <c r="B117" s="306"/>
      <c r="C117" s="307"/>
      <c r="D117" s="214">
        <f>SUM(B106:C116)</f>
        <v>0</v>
      </c>
      <c r="E117" s="37"/>
      <c r="F117" s="37"/>
    </row>
    <row r="118" spans="1:6" s="50" customFormat="1" x14ac:dyDescent="0.3">
      <c r="A118" s="305" t="s">
        <v>342</v>
      </c>
      <c r="B118" s="306"/>
      <c r="C118" s="307"/>
      <c r="D118" s="65">
        <f>D117/(COUNT(B106:C116)*2)</f>
        <v>0</v>
      </c>
      <c r="E118" s="37"/>
      <c r="F118" s="37"/>
    </row>
    <row r="119" spans="1:6" s="50" customFormat="1" x14ac:dyDescent="0.3">
      <c r="A119" s="54"/>
      <c r="B119" s="55"/>
      <c r="C119" s="55"/>
      <c r="D119" s="56"/>
    </row>
    <row r="120" spans="1:6" ht="19.5" x14ac:dyDescent="0.4">
      <c r="A120" s="303" t="s">
        <v>208</v>
      </c>
      <c r="B120" s="304"/>
      <c r="C120" s="304"/>
      <c r="D120" s="304"/>
      <c r="E120" s="304"/>
      <c r="F120" s="304"/>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5" t="s">
        <v>38</v>
      </c>
      <c r="B132" s="306"/>
      <c r="C132" s="307"/>
      <c r="D132" s="214">
        <f>SUM(B121:C131)</f>
        <v>0</v>
      </c>
    </row>
    <row r="133" spans="1:6" x14ac:dyDescent="0.3">
      <c r="A133" s="305" t="s">
        <v>342</v>
      </c>
      <c r="B133" s="306"/>
      <c r="C133" s="307"/>
      <c r="D133" s="63">
        <f>D132/(COUNT(B121:C131)*2)</f>
        <v>0</v>
      </c>
    </row>
    <row r="134" spans="1:6" s="50" customFormat="1" x14ac:dyDescent="0.3">
      <c r="A134" s="54"/>
      <c r="B134" s="55"/>
      <c r="C134" s="55"/>
      <c r="D134" s="61"/>
    </row>
    <row r="135" spans="1:6" ht="19.5" x14ac:dyDescent="0.4">
      <c r="A135" s="303" t="s">
        <v>78</v>
      </c>
      <c r="B135" s="304"/>
      <c r="C135" s="304"/>
      <c r="D135" s="304"/>
      <c r="E135" s="304"/>
      <c r="F135" s="304"/>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5" t="s">
        <v>38</v>
      </c>
      <c r="B148" s="306"/>
      <c r="C148" s="307"/>
      <c r="D148" s="214">
        <f>SUM(B136:C147)</f>
        <v>0</v>
      </c>
    </row>
    <row r="149" spans="1:6" x14ac:dyDescent="0.3">
      <c r="A149" s="305" t="s">
        <v>342</v>
      </c>
      <c r="B149" s="306"/>
      <c r="C149" s="307"/>
      <c r="D149" s="65">
        <f>D148/(COUNT(B136:C147)*2)</f>
        <v>0</v>
      </c>
    </row>
    <row r="150" spans="1:6" s="50" customFormat="1" x14ac:dyDescent="0.3">
      <c r="A150" s="54"/>
      <c r="B150" s="55"/>
      <c r="C150" s="55"/>
      <c r="D150" s="56"/>
    </row>
    <row r="151" spans="1:6" ht="19.5" x14ac:dyDescent="0.4">
      <c r="A151" s="303" t="s">
        <v>243</v>
      </c>
      <c r="B151" s="304"/>
      <c r="C151" s="304"/>
      <c r="D151" s="304"/>
      <c r="E151" s="304"/>
      <c r="F151" s="304"/>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5" t="s">
        <v>38</v>
      </c>
      <c r="B160" s="308"/>
      <c r="C160" s="309"/>
      <c r="D160" s="215">
        <f>SUM(B152:C159)</f>
        <v>0</v>
      </c>
    </row>
    <row r="161" spans="1:6" x14ac:dyDescent="0.3">
      <c r="A161" s="305" t="s">
        <v>342</v>
      </c>
      <c r="B161" s="306"/>
      <c r="C161" s="307"/>
      <c r="D161" s="65">
        <f>D160/(COUNT(B152:C159)*2)</f>
        <v>0</v>
      </c>
    </row>
    <row r="162" spans="1:6" s="50" customFormat="1" x14ac:dyDescent="0.3">
      <c r="A162" s="54"/>
      <c r="B162" s="55"/>
      <c r="C162" s="57"/>
      <c r="D162" s="58"/>
    </row>
    <row r="163" spans="1:6" ht="19.5" x14ac:dyDescent="0.4">
      <c r="A163" s="303" t="s">
        <v>85</v>
      </c>
      <c r="B163" s="304"/>
      <c r="C163" s="304"/>
      <c r="D163" s="304"/>
      <c r="E163" s="304"/>
      <c r="F163" s="304"/>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5" t="s">
        <v>38</v>
      </c>
      <c r="B168" s="306"/>
      <c r="C168" s="307"/>
      <c r="D168" s="214">
        <f>SUM(B164:C167)</f>
        <v>0</v>
      </c>
    </row>
    <row r="169" spans="1:6" x14ac:dyDescent="0.3">
      <c r="A169" s="305" t="s">
        <v>342</v>
      </c>
      <c r="B169" s="306"/>
      <c r="C169" s="307"/>
      <c r="D169" s="65">
        <f>D168/(COUNT(B164:C167)*2)</f>
        <v>0</v>
      </c>
    </row>
    <row r="170" spans="1:6" s="50" customFormat="1" x14ac:dyDescent="0.3">
      <c r="A170" s="54"/>
      <c r="B170" s="55"/>
      <c r="C170" s="55"/>
      <c r="D170" s="56"/>
    </row>
    <row r="171" spans="1:6" ht="19.5" x14ac:dyDescent="0.4">
      <c r="A171" s="310" t="s">
        <v>17</v>
      </c>
      <c r="B171" s="311"/>
      <c r="C171" s="311"/>
      <c r="D171" s="311"/>
      <c r="E171" s="311"/>
      <c r="F171" s="311"/>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5" t="s">
        <v>38</v>
      </c>
      <c r="B176" s="306"/>
      <c r="C176" s="307"/>
      <c r="D176" s="214">
        <f>SUM(B172:C175)</f>
        <v>0</v>
      </c>
    </row>
    <row r="177" spans="1:6" x14ac:dyDescent="0.3">
      <c r="A177" s="305" t="s">
        <v>342</v>
      </c>
      <c r="B177" s="306"/>
      <c r="C177" s="307"/>
      <c r="D177" s="65">
        <f>D176/(COUNT(B172:C175)*2)</f>
        <v>0</v>
      </c>
    </row>
    <row r="178" spans="1:6" s="50" customFormat="1" x14ac:dyDescent="0.3">
      <c r="A178" s="54"/>
      <c r="B178" s="55"/>
      <c r="C178" s="55"/>
      <c r="D178" s="56"/>
    </row>
    <row r="179" spans="1:6" ht="19.5" x14ac:dyDescent="0.4">
      <c r="A179" s="303" t="s">
        <v>87</v>
      </c>
      <c r="B179" s="304"/>
      <c r="C179" s="304"/>
      <c r="D179" s="304"/>
      <c r="E179" s="304"/>
      <c r="F179" s="304"/>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5" t="s">
        <v>38</v>
      </c>
      <c r="B185" s="306"/>
      <c r="C185" s="307"/>
      <c r="D185" s="214">
        <f>SUM(B180:C184)</f>
        <v>0</v>
      </c>
    </row>
    <row r="186" spans="1:6" x14ac:dyDescent="0.3">
      <c r="A186" s="305" t="s">
        <v>342</v>
      </c>
      <c r="B186" s="306"/>
      <c r="C186" s="307"/>
      <c r="D186" s="65">
        <f>D185/(COUNT(B180:C184)*2)</f>
        <v>0</v>
      </c>
    </row>
    <row r="187" spans="1:6" s="50" customFormat="1" x14ac:dyDescent="0.3">
      <c r="A187" s="54"/>
      <c r="B187" s="55"/>
      <c r="C187" s="55"/>
      <c r="D187" s="56"/>
    </row>
    <row r="188" spans="1:6" ht="19.5" x14ac:dyDescent="0.4">
      <c r="A188" s="303" t="s">
        <v>242</v>
      </c>
      <c r="B188" s="304"/>
      <c r="C188" s="304"/>
      <c r="D188" s="304"/>
      <c r="E188" s="304"/>
      <c r="F188" s="304"/>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5" t="s">
        <v>38</v>
      </c>
      <c r="B193" s="306"/>
      <c r="C193" s="307"/>
      <c r="D193" s="97">
        <f>SUM(B189:C192)</f>
        <v>0</v>
      </c>
    </row>
    <row r="194" spans="1:4" x14ac:dyDescent="0.3">
      <c r="A194" s="305" t="s">
        <v>342</v>
      </c>
      <c r="B194" s="306"/>
      <c r="C194" s="307"/>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hVB17VUb0hb1Dlm6slmiNPtqN2z2vvEFi9XDKutUHLXg0p/x/ku0LytvpYqqdZnozesrrvPYWhkalyduiFFEzA==" saltValue="Jbk7Vq8kYXEjUzmww/aIvw=="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MH-Quali Consult</cp:lastModifiedBy>
  <cp:lastPrinted>2017-02-17T13:42:57Z</cp:lastPrinted>
  <dcterms:created xsi:type="dcterms:W3CDTF">2015-10-03T07:44:26Z</dcterms:created>
  <dcterms:modified xsi:type="dcterms:W3CDTF">2017-05-06T08:24:53Z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