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01-Challenge Management\CM Le Kram\03-mars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6" l="1"/>
  <c r="A7" i="17" s="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C131" i="25"/>
  <c r="C129" i="25"/>
  <c r="C127" i="25"/>
  <c r="C126" i="25"/>
  <c r="C115" i="25"/>
  <c r="C114" i="25"/>
  <c r="C111" i="25"/>
  <c r="C99" i="25"/>
  <c r="C98" i="25"/>
  <c r="C93" i="25"/>
  <c r="C92" i="25"/>
  <c r="C81" i="25"/>
  <c r="C79" i="25"/>
  <c r="C76" i="25"/>
  <c r="C75" i="25"/>
  <c r="C74" i="25"/>
  <c r="C60" i="25"/>
  <c r="D62" i="25" s="1"/>
  <c r="D63" i="25" s="1"/>
  <c r="C59" i="25"/>
  <c r="C55" i="25"/>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D160" i="23" s="1"/>
  <c r="D161" i="23" s="1"/>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D193" i="19"/>
  <c r="C190" i="19"/>
  <c r="D185" i="19"/>
  <c r="D186" i="19" s="1"/>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C111" i="19"/>
  <c r="C99" i="19"/>
  <c r="C98" i="19"/>
  <c r="C93" i="19"/>
  <c r="C92" i="19"/>
  <c r="C81" i="19"/>
  <c r="C79" i="19"/>
  <c r="C76" i="19"/>
  <c r="C75" i="19"/>
  <c r="C74" i="19"/>
  <c r="D83" i="19" s="1"/>
  <c r="D84" i="19" s="1"/>
  <c r="C60" i="19"/>
  <c r="C59" i="19"/>
  <c r="C55" i="19"/>
  <c r="D62" i="19" s="1"/>
  <c r="D63" i="19" s="1"/>
  <c r="C50" i="19"/>
  <c r="D51" i="19" s="1"/>
  <c r="D52" i="19" s="1"/>
  <c r="C36" i="19"/>
  <c r="D41" i="19" s="1"/>
  <c r="D42" i="19" s="1"/>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C413" i="26"/>
  <c r="D415" i="26" s="1"/>
  <c r="D416" i="26" s="1"/>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D285" i="26" s="1"/>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0" i="24"/>
  <c r="D501" i="24" s="1"/>
  <c r="C498" i="24"/>
  <c r="C477" i="24"/>
  <c r="C476" i="24"/>
  <c r="D491" i="24" s="1"/>
  <c r="D492" i="24" s="1"/>
  <c r="C467" i="24"/>
  <c r="D470" i="24" s="1"/>
  <c r="D471" i="24" s="1"/>
  <c r="D461" i="24"/>
  <c r="D462" i="24" s="1"/>
  <c r="D448" i="24"/>
  <c r="D449" i="24" s="1"/>
  <c r="C439" i="24"/>
  <c r="D442" i="24" s="1"/>
  <c r="A436" i="24"/>
  <c r="C426" i="24"/>
  <c r="C423" i="24"/>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D242" i="24" s="1"/>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D491" i="22" s="1"/>
  <c r="D492" i="22" s="1"/>
  <c r="C476" i="22"/>
  <c r="C467" i="22"/>
  <c r="D470" i="22" s="1"/>
  <c r="D471" i="22" s="1"/>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D285" i="22" s="1"/>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D146" i="22" s="1"/>
  <c r="C129" i="22"/>
  <c r="C127" i="22"/>
  <c r="C125" i="22"/>
  <c r="C121" i="22"/>
  <c r="D134" i="22" s="1"/>
  <c r="D135" i="22" s="1"/>
  <c r="C109" i="22"/>
  <c r="D110" i="22" s="1"/>
  <c r="D111" i="22" s="1"/>
  <c r="C107" i="22"/>
  <c r="A100" i="22"/>
  <c r="C87" i="22"/>
  <c r="D93" i="22" s="1"/>
  <c r="D94" i="22" s="1"/>
  <c r="C76" i="22"/>
  <c r="C75" i="22"/>
  <c r="C70" i="22"/>
  <c r="C64" i="22"/>
  <c r="C62" i="22"/>
  <c r="C53" i="22"/>
  <c r="C51" i="22"/>
  <c r="D54" i="22" s="1"/>
  <c r="D55" i="22" s="1"/>
  <c r="A44" i="22"/>
  <c r="C33" i="22"/>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D388" i="20" s="1"/>
  <c r="D389" i="20" s="1"/>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D37" i="20" s="1"/>
  <c r="D38" i="20" s="1"/>
  <c r="C28" i="20"/>
  <c r="D23" i="20"/>
  <c r="D24" i="20" s="1"/>
  <c r="A17" i="20"/>
  <c r="A8" i="20"/>
  <c r="C498" i="18"/>
  <c r="D500" i="18" s="1"/>
  <c r="C477" i="18"/>
  <c r="C476" i="18"/>
  <c r="D491" i="18" s="1"/>
  <c r="D492" i="18" s="1"/>
  <c r="D470" i="18"/>
  <c r="D471" i="18" s="1"/>
  <c r="C467" i="18"/>
  <c r="D461" i="18"/>
  <c r="D462" i="18" s="1"/>
  <c r="D448" i="18"/>
  <c r="C439" i="18"/>
  <c r="D442" i="18" s="1"/>
  <c r="D443" i="18" s="1"/>
  <c r="A436" i="18"/>
  <c r="C426" i="18"/>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D134" i="18" s="1"/>
  <c r="D135" i="18" s="1"/>
  <c r="C109" i="18"/>
  <c r="C107" i="18"/>
  <c r="D110" i="18" s="1"/>
  <c r="D111" i="18" s="1"/>
  <c r="A100" i="18"/>
  <c r="C87" i="18"/>
  <c r="D93" i="18" s="1"/>
  <c r="D94" i="18" s="1"/>
  <c r="C76" i="18"/>
  <c r="C75" i="18"/>
  <c r="C70" i="18"/>
  <c r="C64" i="18"/>
  <c r="C62" i="18"/>
  <c r="C53" i="18"/>
  <c r="C51" i="18"/>
  <c r="D54" i="18" s="1"/>
  <c r="D55" i="18" s="1"/>
  <c r="A44" i="18"/>
  <c r="C33" i="18"/>
  <c r="C28" i="18"/>
  <c r="D37" i="18" s="1"/>
  <c r="D23" i="18"/>
  <c r="D24" i="18" s="1"/>
  <c r="A17" i="18"/>
  <c r="A8" i="18"/>
  <c r="C419" i="16"/>
  <c r="C423" i="16"/>
  <c r="D451" i="24" l="1"/>
  <c r="D452" i="24" s="1"/>
  <c r="D443" i="24"/>
  <c r="D451" i="18"/>
  <c r="D452" i="18" s="1"/>
  <c r="D186" i="18"/>
  <c r="D187" i="18" s="1"/>
  <c r="D81" i="20"/>
  <c r="D82" i="20" s="1"/>
  <c r="D242" i="20"/>
  <c r="D263" i="20"/>
  <c r="D264" i="20" s="1"/>
  <c r="D429" i="22"/>
  <c r="D186" i="24"/>
  <c r="D187" i="24" s="1"/>
  <c r="D229" i="24"/>
  <c r="D230" i="24" s="1"/>
  <c r="D263" i="24"/>
  <c r="D264" i="24" s="1"/>
  <c r="D318" i="26"/>
  <c r="D336" i="26"/>
  <c r="D337" i="26" s="1"/>
  <c r="D429" i="26"/>
  <c r="D101" i="19"/>
  <c r="D102" i="19" s="1"/>
  <c r="D101" i="27"/>
  <c r="D102" i="27" s="1"/>
  <c r="D81" i="18"/>
  <c r="D96" i="18" s="1"/>
  <c r="D97" i="18" s="1"/>
  <c r="D206" i="18"/>
  <c r="D207" i="18" s="1"/>
  <c r="D242" i="18"/>
  <c r="D263" i="18"/>
  <c r="D264" i="18" s="1"/>
  <c r="D285" i="20"/>
  <c r="D288" i="20" s="1"/>
  <c r="D289" i="20" s="1"/>
  <c r="D318" i="20"/>
  <c r="D336" i="20"/>
  <c r="D337" i="20" s="1"/>
  <c r="D429" i="20"/>
  <c r="D37" i="22"/>
  <c r="D38" i="22" s="1"/>
  <c r="D186" i="22"/>
  <c r="D187" i="22" s="1"/>
  <c r="D81" i="24"/>
  <c r="D206" i="24"/>
  <c r="D207" i="24" s="1"/>
  <c r="D318" i="24"/>
  <c r="D319" i="24" s="1"/>
  <c r="D336" i="24"/>
  <c r="D337" i="24" s="1"/>
  <c r="D429" i="24"/>
  <c r="D134" i="26"/>
  <c r="D135" i="26" s="1"/>
  <c r="D146" i="26"/>
  <c r="D147" i="26" s="1"/>
  <c r="D451" i="26"/>
  <c r="D452" i="26"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229" i="18"/>
  <c r="D230" i="18" s="1"/>
  <c r="D285" i="18"/>
  <c r="D318" i="18"/>
  <c r="D336" i="18"/>
  <c r="D337" i="18" s="1"/>
  <c r="D429" i="18"/>
  <c r="D54" i="20"/>
  <c r="D55" i="20" s="1"/>
  <c r="D134" i="20"/>
  <c r="D135" i="20" s="1"/>
  <c r="D146" i="20"/>
  <c r="D147" i="20" s="1"/>
  <c r="D379" i="20"/>
  <c r="D380" i="20" s="1"/>
  <c r="D399" i="20"/>
  <c r="D81" i="22"/>
  <c r="D229" i="22"/>
  <c r="D230" i="22" s="1"/>
  <c r="D242" i="22"/>
  <c r="D263" i="22"/>
  <c r="D264" i="22" s="1"/>
  <c r="D318" i="22"/>
  <c r="D336" i="22"/>
  <c r="D337" i="22" s="1"/>
  <c r="D451" i="22"/>
  <c r="D452" i="22" s="1"/>
  <c r="D285"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7" i="25"/>
  <c r="D198" i="25" s="1"/>
  <c r="B11" i="25" s="1"/>
  <c r="D194" i="25"/>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9" i="26"/>
  <c r="D150" i="26" s="1"/>
  <c r="D164" i="26"/>
  <c r="D189" i="26"/>
  <c r="D190" i="26" s="1"/>
  <c r="D400" i="26"/>
  <c r="D402" i="26"/>
  <c r="D403" i="26" s="1"/>
  <c r="D38" i="26"/>
  <c r="D347" i="26"/>
  <c r="D449" i="26"/>
  <c r="D286" i="24"/>
  <c r="D288" i="24"/>
  <c r="D289" i="24" s="1"/>
  <c r="D245" i="24"/>
  <c r="D246" i="24" s="1"/>
  <c r="D243" i="24"/>
  <c r="D147" i="24"/>
  <c r="D149" i="24"/>
  <c r="D150" i="24" s="1"/>
  <c r="D164" i="24"/>
  <c r="D400" i="24"/>
  <c r="D402" i="24"/>
  <c r="D403" i="24" s="1"/>
  <c r="D96" i="24"/>
  <c r="D97" i="24" s="1"/>
  <c r="D82" i="24"/>
  <c r="D321" i="24"/>
  <c r="D322" i="24" s="1"/>
  <c r="D432" i="24"/>
  <c r="D433" i="24" s="1"/>
  <c r="D430" i="24"/>
  <c r="D38" i="24"/>
  <c r="D347" i="24"/>
  <c r="D288" i="22"/>
  <c r="D289" i="22" s="1"/>
  <c r="D286" i="22"/>
  <c r="D349" i="22"/>
  <c r="D350" i="22" s="1"/>
  <c r="D347" i="22"/>
  <c r="D40" i="22"/>
  <c r="D41" i="22" s="1"/>
  <c r="D501" i="22"/>
  <c r="D402" i="22"/>
  <c r="D403" i="22" s="1"/>
  <c r="D400" i="22"/>
  <c r="D164" i="22"/>
  <c r="D189" i="22"/>
  <c r="D190" i="22" s="1"/>
  <c r="D432" i="22"/>
  <c r="D433" i="22" s="1"/>
  <c r="D430" i="22"/>
  <c r="D82" i="22"/>
  <c r="D96" i="22"/>
  <c r="D97" i="22" s="1"/>
  <c r="D149" i="22"/>
  <c r="D150" i="22" s="1"/>
  <c r="D243" i="22"/>
  <c r="D319" i="22"/>
  <c r="D321" i="22"/>
  <c r="D322" i="22" s="1"/>
  <c r="D147" i="22"/>
  <c r="D449" i="22"/>
  <c r="D321" i="20"/>
  <c r="D322" i="20" s="1"/>
  <c r="D319" i="20"/>
  <c r="D432" i="20"/>
  <c r="D433" i="20" s="1"/>
  <c r="D430" i="20"/>
  <c r="D149" i="20"/>
  <c r="D150" i="20" s="1"/>
  <c r="D349" i="20"/>
  <c r="D350" i="20" s="1"/>
  <c r="D501" i="20"/>
  <c r="D286" i="20"/>
  <c r="D189" i="20"/>
  <c r="D190" i="20" s="1"/>
  <c r="D164" i="20"/>
  <c r="D400" i="20"/>
  <c r="D402" i="20"/>
  <c r="D403" i="20" s="1"/>
  <c r="D96" i="20"/>
  <c r="D97" i="20" s="1"/>
  <c r="D245" i="20"/>
  <c r="D246" i="20" s="1"/>
  <c r="D243" i="20"/>
  <c r="D451" i="20"/>
  <c r="D452" i="20" s="1"/>
  <c r="D347" i="20"/>
  <c r="D40" i="20"/>
  <c r="D41" i="20" s="1"/>
  <c r="D449" i="20"/>
  <c r="D286" i="18"/>
  <c r="D288" i="18"/>
  <c r="D289" i="18" s="1"/>
  <c r="D321" i="18"/>
  <c r="D322" i="18" s="1"/>
  <c r="D319" i="18"/>
  <c r="D432" i="18"/>
  <c r="D433" i="18" s="1"/>
  <c r="D430" i="18"/>
  <c r="D501" i="18"/>
  <c r="D82" i="18"/>
  <c r="D245" i="18"/>
  <c r="D246" i="18" s="1"/>
  <c r="D243" i="18"/>
  <c r="D149" i="18"/>
  <c r="D150" i="18" s="1"/>
  <c r="D147" i="18"/>
  <c r="D164" i="18"/>
  <c r="D189" i="18"/>
  <c r="D190" i="18" s="1"/>
  <c r="D400" i="18"/>
  <c r="D402" i="18"/>
  <c r="D403" i="18" s="1"/>
  <c r="D38" i="18"/>
  <c r="D347" i="18"/>
  <c r="D449" i="18"/>
  <c r="D245" i="22" l="1"/>
  <c r="D246" i="22" s="1"/>
  <c r="D189" i="24"/>
  <c r="D190" i="24" s="1"/>
  <c r="D349" i="24"/>
  <c r="D350" i="24" s="1"/>
  <c r="D197" i="23"/>
  <c r="D198" i="23" s="1"/>
  <c r="B11" i="23" s="1"/>
  <c r="D349" i="26"/>
  <c r="D350" i="26" s="1"/>
  <c r="D349" i="18"/>
  <c r="D350" i="18" s="1"/>
  <c r="D504" i="26"/>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D51" i="17"/>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70" i="16" l="1"/>
  <c r="D471" i="16" s="1"/>
  <c r="B160" i="29" s="1"/>
  <c r="D491" i="16"/>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285" i="16" l="1"/>
  <c r="D160" i="17"/>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<sst xmlns="http://schemas.openxmlformats.org/spreadsheetml/2006/main" count="4551" uniqueCount="470">
  <si>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</si>
  <si>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</si>
  <si>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</si>
  <si>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</si>
  <si>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</si>
  <si>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</si>
  <si>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</si>
  <si>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</si>
  <si>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</si>
  <si>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</si>
  <si>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</si>
  <si>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</si>
  <si>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</si>
  <si>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</si>
  <si>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</si>
  <si>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</si>
  <si>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</si>
  <si>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</si>
  <si>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</si>
  <si>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</si>
  <si>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</si>
  <si>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</si>
  <si>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</si>
  <si>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</si>
  <si>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</si>
  <si>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</si>
  <si>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</si>
  <si>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</si>
  <si>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</si>
  <si>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</si>
  <si>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</si>
  <si>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</si>
  <si>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</si>
  <si>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</si>
  <si>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</si>
  <si>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</si>
  <si>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</si>
  <si>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</si>
  <si>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</si>
  <si>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</si>
  <si>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</si>
  <si>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</si>
  <si>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</si>
  <si>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</si>
  <si>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</si>
  <si>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</si>
  <si>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</si>
  <si>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</si>
  <si>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</si>
  <si>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</si>
  <si>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</si>
  <si>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</si>
  <si>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</si>
  <si>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</si>
  <si>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</si>
  <si>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</si>
  <si>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</si>
  <si>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</si>
  <si>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</si>
  <si>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</si>
  <si>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</si>
  <si>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</si>
  <si>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</si>
  <si>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</si>
  <si>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</si>
  <si>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</si>
  <si>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</si>
  <si>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</si>
  <si>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</si>
  <si>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</si>
  <si>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</si>
  <si>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</si>
  <si>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</si>
  <si>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</si>
  <si>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</si>
  <si>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</si>
  <si>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</si>
  <si>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</si>
  <si>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</si>
  <si>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</si>
  <si>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</si>
  <si>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</si>
  <si>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</si>
  <si>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</si>
  <si>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</si>
  <si>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</si>
  <si>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</si>
  <si>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</si>
  <si>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</si>
  <si>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</si>
  <si>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</si>
  <si>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</si>
  <si>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</si>
  <si>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</si>
  <si>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</si>
  <si>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</si>
  <si>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</si>
  <si>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</si>
  <si>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</si>
  <si>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</si>
  <si>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</si>
  <si>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</si>
  <si>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</si>
  <si>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</si>
  <si>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</si>
  <si>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</si>
  <si>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</si>
  <si>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</si>
  <si>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</si>
  <si>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</si>
  <si>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</si>
  <si>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</si>
  <si>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</si>
  <si>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</si>
  <si>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</si>
  <si>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</si>
  <si>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</si>
  <si>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</si>
  <si>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</si>
  <si>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</si>
  <si>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</si>
  <si>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</si>
  <si>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</si>
  <si>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</si>
  <si>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</si>
  <si>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</si>
  <si>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</si>
  <si>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</si>
  <si>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</si>
  <si>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</si>
  <si>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</si>
  <si>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</si>
  <si>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</si>
  <si>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</si>
  <si>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</si>
  <si>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</si>
  <si>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</si>
  <si>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</si>
  <si>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</si>
  <si>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</si>
  <si>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</si>
  <si>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</si>
  <si>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</si>
  <si>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</si>
  <si>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</si>
  <si>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</si>
  <si>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</si>
  <si>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</si>
  <si>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</si>
  <si>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</si>
  <si>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</si>
  <si>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</si>
  <si>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</si>
  <si>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</si>
  <si>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</si>
  <si>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</si>
  <si>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</si>
  <si>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</si>
  <si>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</si>
  <si>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</si>
  <si>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</si>
  <si>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</si>
  <si>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</si>
  <si>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</si>
  <si>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</si>
  <si>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</si>
  <si>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</si>
  <si>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</si>
  <si>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</si>
  <si>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</si>
  <si>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</si>
  <si>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</si>
  <si>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</si>
  <si>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</si>
  <si>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</si>
  <si>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</si>
  <si>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</si>
  <si>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</si>
  <si>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</si>
  <si>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</si>
  <si>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</si>
  <si>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</si>
  <si>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</si>
  <si>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</si>
  <si>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</si>
  <si>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</si>
  <si>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</si>
  <si>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</si>
  <si>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</si>
  <si>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</si>
  <si>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</si>
  <si>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</si>
  <si>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</si>
  <si>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</si>
  <si>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</si>
  <si>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</si>
  <si>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</si>
  <si>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</si>
  <si>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</si>
  <si>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</si>
  <si>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</si>
  <si>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</si>
  <si>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</si>
  <si>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</si>
  <si>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</si>
  <si>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</si>
  <si>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</si>
  <si>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</si>
  <si>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</si>
  <si>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</si>
  <si>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</si>
  <si>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</si>
  <si>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</si>
  <si>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</si>
  <si>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</si>
  <si>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</si>
  <si>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</si>
  <si>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</si>
  <si>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</si>
  <si>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</si>
  <si>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</si>
  <si>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</si>
  <si>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</si>
  <si>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</si>
  <si>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</si>
  <si>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</si>
  <si>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</si>
  <si>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</si>
  <si>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</si>
  <si>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</si>
  <si>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</si>
  <si>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</si>
  <si>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</si>
  <si>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</si>
  <si>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</si>
  <si>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</si>
  <si>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</si>
  <si>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</si>
  <si>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</si>
  <si>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</si>
  <si>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</si>
  <si>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</si>
  <si>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</si>
  <si>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</si>
  <si>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</si>
  <si>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</si>
  <si>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</si>
  <si>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</si>
  <si>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</si>
  <si>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</si>
  <si>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</si>
  <si>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</si>
  <si>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</si>
  <si>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</si>
  <si>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</si>
  <si>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</si>
  <si>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</si>
  <si>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</si>
  <si>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</si>
  <si>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</si>
  <si>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</si>
  <si>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</si>
  <si>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</si>
  <si>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</si>
  <si>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</si>
  <si>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</si>
  <si>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</si>
  <si>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</si>
  <si>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</si>
  <si>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</si>
  <si>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</si>
  <si>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</si>
  <si>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</si>
  <si>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</si>
  <si>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</si>
  <si>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</si>
  <si>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</si>
  <si>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</si>
  <si>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</si>
  <si>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</si>
  <si>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</si>
  <si>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</si>
  <si>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</si>
  <si>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</si>
  <si>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</si>
  <si>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</si>
  <si>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</si>
  <si>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</si>
  <si>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</si>
  <si>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</si>
  <si>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</si>
  <si>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</si>
  <si>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</si>
  <si>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</si>
  <si>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</si>
  <si>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</si>
  <si>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</si>
  <si>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</si>
  <si>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</si>
  <si>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</si>
  <si>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</si>
  <si>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</si>
  <si>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</si>
  <si>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</si>
  <si>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</si>
  <si>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</si>
  <si>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</si>
  <si>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</si>
  <si>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</si>
  <si>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</si>
  <si>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</si>
  <si>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</si>
  <si>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</si>
  <si>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</si>
  <si>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</si>
  <si>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</si>
  <si>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</si>
  <si>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</si>
  <si>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</si>
  <si>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</si>
  <si>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</si>
  <si>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</si>
  <si>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</si>
  <si>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</si>
  <si>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</si>
  <si>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</si>
  <si>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</si>
  <si>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</si>
  <si>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</si>
  <si>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</si>
  <si>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</si>
  <si>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</si>
  <si>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</si>
  <si>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</si>
  <si>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</si>
  <si>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</si>
  <si>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</si>
  <si>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</si>
  <si>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</si>
  <si>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</si>
  <si>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</si>
  <si>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</si>
  <si>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</si>
  <si>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</si>
  <si>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</si>
  <si>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</si>
  <si>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</si>
  <si>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</si>
  <si>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</si>
  <si>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</si>
  <si>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</si>
  <si>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</si>
  <si>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</si>
  <si>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</si>
  <si>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</si>
  <si>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</si>
  <si>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</si>
  <si>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</si>
  <si>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</si>
  <si>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</si>
  <si>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</si>
  <si>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</si>
  <si>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</si>
  <si>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</si>
  <si>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</si>
  <si>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</si>
  <si>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</si>
  <si>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</si>
  <si>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</si>
  <si>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</si>
  <si>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</si>
  <si>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</si>
  <si>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</si>
  <si>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</si>
  <si>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</si>
  <si>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</si>
  <si>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</si>
  <si>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</si>
  <si>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</si>
  <si>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</si>
  <si>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</si>
  <si>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</si>
  <si>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</si>
  <si>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</si>
  <si>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</si>
  <si>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</si>
  <si>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</si>
  <si>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</si>
  <si>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</si>
  <si>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</si>
  <si>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</si>
  <si>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</si>
  <si>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</si>
  <si>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</si>
  <si>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</si>
  <si>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</si>
  <si>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</si>
  <si>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</si>
  <si>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</si>
  <si>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</si>
  <si>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</si>
  <si>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</si>
  <si>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</si>
  <si>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</si>
  <si>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</si>
  <si>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</si>
  <si>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</si>
  <si>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</si>
  <si>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</si>
  <si>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</si>
  <si>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</si>
  <si>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Durée d'exposition des produits</t>
  </si>
  <si>
    <t>Les instructions sont imprimées en couleur noir et blanc</t>
  </si>
  <si>
    <t>Renforcer le nettoyage à ce niveau</t>
  </si>
  <si>
    <t>Les horaires de sortie de la poubelle ne sont pas fixés</t>
  </si>
  <si>
    <t xml:space="preserve">Le linéaire des légumes et celui des produits préemballés manquaient de propreté. </t>
  </si>
  <si>
    <t>Propreté moyenne</t>
  </si>
  <si>
    <t>Taux d'humidité 57°C</t>
  </si>
  <si>
    <t xml:space="preserve">Le carrelage du sol de la réserve est crevassé </t>
  </si>
  <si>
    <t>Le Kram</t>
  </si>
  <si>
    <t>Directeur magasin</t>
  </si>
  <si>
    <t>Mme Sameh SLAIMI &amp; M. Bilel HAMDI</t>
  </si>
  <si>
    <t>La zone de réception manquait de propreté</t>
  </si>
  <si>
    <t>Afficher les instructions de décontamination et respecter la séparation des opérations de traitement dans le temps</t>
  </si>
  <si>
    <t>L'enregistrement du poids se fait pour un seul échantillon. Utiliser la nouvelle version de l'enregistrement et remplir correctement les informations</t>
  </si>
  <si>
    <t>Absence de thermomètre pour ce rayon</t>
  </si>
  <si>
    <t>Le carrelage de la chambre froide positive est crevassé, le drainage de l'eau de nettoyage n'est pas optimale. Revêtir le sol de la chambre froide</t>
  </si>
  <si>
    <t>Température de la chambre froide négative
affichée -17,1°C
mesurée -19°C</t>
  </si>
  <si>
    <t>Température du linéaire des gâteaux
affichée 1,9°C
mesurée 4,9°C</t>
  </si>
  <si>
    <t>Le meuble manquait de propreté</t>
  </si>
  <si>
    <t>La température d'exposition du poulet était à +38°C (après une heure et 30min de fin de cuisson). Le meuble d'exposition était maintenu à chaud doux le jour de l'audit. Une sensibilisation à été menée.</t>
  </si>
  <si>
    <t>Le prélèvement de la température à cœur des produits stockés et le relevé mensuel des afficheurs ne sont pas enregistrés</t>
  </si>
  <si>
    <t>Absence de produits casse le jour de l'audit</t>
  </si>
  <si>
    <t>La planche de découpe n'était pas propre. Un rabotage est nécessaire à ce niveau</t>
  </si>
  <si>
    <t>Propreté insuffisante, la zone sous les palettes n'est pas propre</t>
  </si>
  <si>
    <t>Interdir de fumer dans les vestiaires</t>
  </si>
  <si>
    <t>Absence de plan de formation 2017</t>
  </si>
  <si>
    <t>Absence de pelle pour quelques produits</t>
  </si>
  <si>
    <t>Température du meuble des surgelés
affiché : -21°C
mesuré : -16°C</t>
  </si>
  <si>
    <t>Les rideaux des meubles d'exposition ne sont pas fonctionnels</t>
  </si>
  <si>
    <t>Réparer les meubles</t>
  </si>
  <si>
    <t>Absence d'un distributeur de papier pour les sanitaires femmes et hommes</t>
  </si>
  <si>
    <t>Absence de local poubelle</t>
  </si>
  <si>
    <t>prévoir un local pour les déchets solides</t>
  </si>
  <si>
    <t>Les portes-appâts ne sont pas fixés au sol</t>
  </si>
  <si>
    <t>Température Meuble volaillerie TRAD 
affiché -2,6°C 
mesuré 3,3°C
L'afficheur est erroné</t>
  </si>
  <si>
    <t>L'afficheur du meuble de charcuterie n'est pas fonctionnel</t>
  </si>
  <si>
    <t>Le dispositif de manipulation du sucre n'est pas conforme</t>
  </si>
  <si>
    <t>Renforcer le nettoyage</t>
  </si>
  <si>
    <t>La vitre du meuble d'exposition des poulets rôtis est brisée</t>
  </si>
  <si>
    <t xml:space="preserve">1/ La portière et les parois internes du rôtissoire n'étaient pas propres.
2/ Le four n'est pas propre </t>
  </si>
  <si>
    <t>La jointure du four est usée</t>
  </si>
  <si>
    <t>Le système à pédale de la poubelle de la pâtisserie est défaillant</t>
  </si>
  <si>
    <t>Présence de traces de rouille sur le sol provenant de l'écoulement d'eau depuis la gaine de canalisation</t>
  </si>
  <si>
    <t xml:space="preserve">Le chariot n'était pas propre. </t>
  </si>
  <si>
    <t xml:space="preserve">Le robinet de la plonge est desserré </t>
  </si>
  <si>
    <t>Le linéaire manquait de propreté</t>
  </si>
  <si>
    <t>Le revêtement des supports caisses au niveau du linéaire est ébréché</t>
  </si>
  <si>
    <t>1/ Les portes étiquettes des produits surgelés sont brisés
2/ La poignée du meuble est détachée
3/ Le revêtement des étagères du meuble est ébréché</t>
  </si>
  <si>
    <t>1/ Remplacer les portes etiquettes
2/ Remplacer la poignée 
3/ Revêtir le meuble</t>
  </si>
  <si>
    <t>1/ Plusieurs de produits sont couverts de poussière (huile d'olives, les produits de conserves, …)
2/ La datage des bouteilles "Hot Sauce" est illisible</t>
  </si>
  <si>
    <t xml:space="preserve">Les opérations de décontamination des œufs et fruits ne sont pas séparées dans le temps </t>
  </si>
  <si>
    <t>Mettre à jour le planning de formation de l'année en cours</t>
  </si>
  <si>
    <t>Tomate cerise SANLUCAR exposée à T ambiante, T exigée par le fournisseur &lt;10°C</t>
  </si>
  <si>
    <t>Le personnel chargée de la réception portait des vêtements de ville (chemise, pantallon et chaussures). Selon le Directeur du magasin, les chaussures de travail n'ont pas été envoyés au personnel du magasin</t>
  </si>
  <si>
    <t>1/ Le cadencier de cuisson n'est pas correctement enregistré : l'heure de début de cuisson et l'heure de début d'expostion sont identiques pour les journées du 25, 26, 27, 28 mars 2017,
2/ La cuisson du poulet : les écarts entre la cuisson et la vente des dates du 23/03/2017 et 25/03/2017 sont respectivement 1 et 2. La destination de ces poulets n'est pas connue</t>
  </si>
  <si>
    <t>Interdir cette pratique. Assurer l’exposition des produits à une température   ambiante</t>
  </si>
  <si>
    <t>Le rangement n'est pas satisfaisant. L'eau minérale est stockée au niveau de la zone de réception, cet emplacement n'est pas correct vu l'exposition de ce produit au rayon du soleil et aux impuretés du milieu environnant</t>
  </si>
  <si>
    <t>Cuvette de toilette des femmes non propre</t>
  </si>
  <si>
    <t>Fournir des distributeurs papier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</si>
</sst>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1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vertical="center" wrapText="1"/>
    </xf>
    <xf numFmtId="0" fontId="19" fillId="2" borderId="1" xfId="1" applyFont="1" applyFill="1" applyBorder="1" applyAlignment="1" applyProtection="1">
      <alignment horizontal="left" vertical="center" wrapText="1"/>
      <protection locked="0"/>
    </xf>
    <xf numFmtId="0" fontId="11" fillId="0" borderId="1" xfId="0" applyFont="1" applyFill="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0" fillId="0" borderId="7" xfId="3" applyFont="1" applyBorder="1" applyAlignment="1" applyProtection="1">
      <alignment vertical="center" wrapText="1"/>
      <protection locked="0"/>
    </xf>
    <xf numFmtId="0" fontId="9" fillId="12" borderId="1" xfId="0" applyFont="1" applyFill="1" applyBorder="1" applyAlignment="1">
      <alignment vertical="center" wrapText="1"/>
    </xf>
    <xf numFmtId="0" fontId="11" fillId="0" borderId="1" xfId="0" applyFont="1" applyBorder="1" applyAlignment="1" applyProtection="1">
      <alignment vertical="center"/>
    </xf>
    <xf numFmtId="0" fontId="11" fillId="0" borderId="0" xfId="0" applyFont="1" applyAlignment="1">
      <alignment vertical="center" wrapText="1"/>
    </xf>
    <xf numFmtId="0" fontId="11" fillId="0" borderId="1" xfId="0" applyFont="1" applyBorder="1" applyAlignment="1" applyProtection="1">
      <alignment vertical="center"/>
      <protection locked="0"/>
    </xf>
    <xf numFmtId="0" fontId="0" fillId="0" borderId="0" xfId="0" applyAlignment="1">
      <alignment vertical="center" wrapText="1"/>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50410752"/>
        <c:axId val="250414672"/>
      </c:barChart>
      <c:catAx>
        <c:axId val="25041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414672"/>
        <c:crosses val="autoZero"/>
        <c:auto val="1"/>
        <c:lblAlgn val="ctr"/>
        <c:lblOffset val="100"/>
        <c:noMultiLvlLbl val="0"/>
      </c:catAx>
      <c:valAx>
        <c:axId val="250414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041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402302128"/>
        <c:axId val="402302688"/>
      </c:barChart>
      <c:catAx>
        <c:axId val="402302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302688"/>
        <c:crosses val="autoZero"/>
        <c:auto val="1"/>
        <c:lblAlgn val="ctr"/>
        <c:lblOffset val="100"/>
        <c:noMultiLvlLbl val="0"/>
      </c:catAx>
      <c:valAx>
        <c:axId val="40230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2302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401047376"/>
        <c:axId val="401047936"/>
      </c:barChart>
      <c:catAx>
        <c:axId val="40104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047936"/>
        <c:crosses val="autoZero"/>
        <c:auto val="1"/>
        <c:lblAlgn val="ctr"/>
        <c:lblOffset val="100"/>
        <c:noMultiLvlLbl val="0"/>
      </c:catAx>
      <c:valAx>
        <c:axId val="401047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04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397512016"/>
        <c:axId val="397512576"/>
      </c:barChart>
      <c:catAx>
        <c:axId val="39751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7512576"/>
        <c:crosses val="autoZero"/>
        <c:auto val="1"/>
        <c:lblAlgn val="ctr"/>
        <c:lblOffset val="100"/>
        <c:noMultiLvlLbl val="0"/>
      </c:catAx>
      <c:valAx>
        <c:axId val="397512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751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401914800"/>
        <c:axId val="401915360"/>
      </c:barChart>
      <c:catAx>
        <c:axId val="40191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915360"/>
        <c:crosses val="autoZero"/>
        <c:auto val="1"/>
        <c:lblAlgn val="ctr"/>
        <c:lblOffset val="100"/>
        <c:noMultiLvlLbl val="0"/>
      </c:catAx>
      <c:valAx>
        <c:axId val="40191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91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0.90909090909090906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401918160"/>
        <c:axId val="245977680"/>
      </c:barChart>
      <c:catAx>
        <c:axId val="40191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5977680"/>
        <c:crosses val="autoZero"/>
        <c:auto val="1"/>
        <c:lblAlgn val="ctr"/>
        <c:lblOffset val="100"/>
        <c:noMultiLvlLbl val="0"/>
      </c:catAx>
      <c:valAx>
        <c:axId val="245977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91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45980480"/>
        <c:axId val="245981040"/>
      </c:barChart>
      <c:catAx>
        <c:axId val="24598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5981040"/>
        <c:crosses val="autoZero"/>
        <c:auto val="1"/>
        <c:lblAlgn val="ctr"/>
        <c:lblOffset val="100"/>
        <c:noMultiLvlLbl val="0"/>
      </c:catAx>
      <c:valAx>
        <c:axId val="245981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598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0.84466019417475724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401021376"/>
        <c:axId val="401021936"/>
      </c:barChart>
      <c:catAx>
        <c:axId val="401021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021936"/>
        <c:crosses val="autoZero"/>
        <c:auto val="1"/>
        <c:lblAlgn val="ctr"/>
        <c:lblOffset val="100"/>
        <c:noMultiLvlLbl val="0"/>
      </c:catAx>
      <c:valAx>
        <c:axId val="401021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021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0.91463414634146345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401024736"/>
        <c:axId val="401025296"/>
      </c:barChart>
      <c:catAx>
        <c:axId val="401024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025296"/>
        <c:crosses val="autoZero"/>
        <c:auto val="1"/>
        <c:lblAlgn val="ctr"/>
        <c:lblOffset val="100"/>
        <c:noMultiLvlLbl val="0"/>
      </c:catAx>
      <c:valAx>
        <c:axId val="401025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024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0.87964717025811034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50934096"/>
        <c:axId val="250934656"/>
        <c:extLst/>
      </c:barChart>
      <c:catAx>
        <c:axId val="2509340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934656"/>
        <c:crosses val="autoZero"/>
        <c:auto val="1"/>
        <c:lblAlgn val="ctr"/>
        <c:lblOffset val="100"/>
        <c:noMultiLvlLbl val="0"/>
      </c:catAx>
      <c:valAx>
        <c:axId val="2509346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5093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0.92307692307692313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50937456"/>
        <c:axId val="250938016"/>
        <c:extLst/>
      </c:barChart>
      <c:catAx>
        <c:axId val="250937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938016"/>
        <c:crosses val="autoZero"/>
        <c:auto val="1"/>
        <c:lblAlgn val="ctr"/>
        <c:lblOffset val="100"/>
        <c:noMultiLvlLbl val="0"/>
      </c:catAx>
      <c:valAx>
        <c:axId val="250938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50937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0.9242424242424242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432111840"/>
        <c:axId val="432114080"/>
      </c:barChart>
      <c:catAx>
        <c:axId val="432111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2114080"/>
        <c:crosses val="autoZero"/>
        <c:auto val="1"/>
        <c:lblAlgn val="ctr"/>
        <c:lblOffset val="100"/>
        <c:noMultiLvlLbl val="0"/>
      </c:catAx>
      <c:valAx>
        <c:axId val="43211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2111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0.81944444444444442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432108480"/>
        <c:axId val="432111280"/>
      </c:barChart>
      <c:catAx>
        <c:axId val="43210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2111280"/>
        <c:crosses val="autoZero"/>
        <c:auto val="1"/>
        <c:lblAlgn val="ctr"/>
        <c:lblOffset val="100"/>
        <c:noMultiLvlLbl val="0"/>
      </c:catAx>
      <c:valAx>
        <c:axId val="432111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210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409617824"/>
        <c:axId val="409618384"/>
      </c:barChart>
      <c:catAx>
        <c:axId val="40961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618384"/>
        <c:crosses val="autoZero"/>
        <c:auto val="1"/>
        <c:lblAlgn val="ctr"/>
        <c:lblOffset val="100"/>
        <c:noMultiLvlLbl val="0"/>
      </c:catAx>
      <c:valAx>
        <c:axId val="40961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61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0.94444444444444442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409614464"/>
        <c:axId val="409615024"/>
      </c:barChart>
      <c:catAx>
        <c:axId val="40961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9615024"/>
        <c:crosses val="autoZero"/>
        <c:auto val="1"/>
        <c:lblAlgn val="ctr"/>
        <c:lblOffset val="100"/>
        <c:noMultiLvlLbl val="0"/>
      </c:catAx>
      <c:valAx>
        <c:axId val="40961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961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430931504"/>
        <c:axId val="430932064"/>
      </c:barChart>
      <c:catAx>
        <c:axId val="43093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932064"/>
        <c:crosses val="autoZero"/>
        <c:auto val="1"/>
        <c:lblAlgn val="ctr"/>
        <c:lblOffset val="100"/>
        <c:noMultiLvlLbl val="0"/>
      </c:catAx>
      <c:valAx>
        <c:axId val="43093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93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407010752"/>
        <c:axId val="250896112"/>
      </c:barChart>
      <c:catAx>
        <c:axId val="40701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896112"/>
        <c:crosses val="autoZero"/>
        <c:auto val="1"/>
        <c:lblAlgn val="ctr"/>
        <c:lblOffset val="100"/>
        <c:noMultiLvlLbl val="0"/>
      </c:catAx>
      <c:valAx>
        <c:axId val="250896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701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50898912"/>
        <c:axId val="250899472"/>
      </c:barChart>
      <c:catAx>
        <c:axId val="250898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0899472"/>
        <c:crosses val="autoZero"/>
        <c:auto val="1"/>
        <c:lblAlgn val="ctr"/>
        <c:lblOffset val="100"/>
        <c:noMultiLvlLbl val="0"/>
      </c:catAx>
      <c:valAx>
        <c:axId val="250899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0898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44284656"/>
        <c:axId val="244285216"/>
      </c:barChart>
      <c:catAx>
        <c:axId val="24428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4285216"/>
        <c:crosses val="autoZero"/>
        <c:auto val="1"/>
        <c:lblAlgn val="ctr"/>
        <c:lblOffset val="100"/>
        <c:noMultiLvlLbl val="0"/>
      </c:catAx>
      <c:valAx>
        <c:axId val="24428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4284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K49" sqref="K4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5" t="s">
        <v>379</v>
      </c>
      <c r="B18" s="275"/>
      <c r="C18" s="275"/>
      <c r="D18" s="276" t="s">
        <v>419</v>
      </c>
      <c r="E18" s="276"/>
      <c r="F18" s="276"/>
      <c r="G18" s="276"/>
      <c r="H18" s="276"/>
      <c r="I18" s="276"/>
      <c r="J18" s="276"/>
      <c r="K18" s="276"/>
    </row>
    <row r="20" spans="1:11" ht="16.5" x14ac:dyDescent="0.3">
      <c r="A20" s="204"/>
      <c r="B20" s="199"/>
      <c r="C20" s="199"/>
      <c r="D20" s="199"/>
      <c r="E20" s="199"/>
      <c r="F20" s="199"/>
      <c r="G20" s="199"/>
      <c r="H20" s="199"/>
      <c r="I20" s="199"/>
    </row>
    <row r="21" spans="1:11" x14ac:dyDescent="0.25">
      <c r="A21" s="277" t="s">
        <v>380</v>
      </c>
      <c r="B21" s="277"/>
      <c r="C21" s="277"/>
      <c r="D21" s="277"/>
      <c r="E21" s="277"/>
      <c r="F21" s="277"/>
      <c r="G21" s="277"/>
      <c r="H21" s="277"/>
      <c r="I21" s="277"/>
      <c r="J21" s="277"/>
      <c r="K21" s="277"/>
    </row>
    <row r="22" spans="1:11" x14ac:dyDescent="0.25">
      <c r="A22" s="205"/>
      <c r="B22" s="200"/>
      <c r="C22" s="200"/>
      <c r="D22" s="199"/>
      <c r="E22" s="199"/>
      <c r="F22" s="199"/>
      <c r="G22" s="199"/>
      <c r="H22" s="199"/>
      <c r="I22" s="199"/>
    </row>
    <row r="23" spans="1:11" ht="42" customHeight="1" x14ac:dyDescent="0.25">
      <c r="A23" s="206" t="s">
        <v>381</v>
      </c>
      <c r="B23" s="271" t="s">
        <v>382</v>
      </c>
      <c r="C23" s="271"/>
      <c r="D23" s="199"/>
      <c r="E23" s="199"/>
      <c r="F23" s="199"/>
      <c r="G23" s="199"/>
      <c r="H23" s="199"/>
      <c r="I23" s="199"/>
      <c r="J23" s="198" t="str">
        <f>D18</f>
        <v>Le Kram</v>
      </c>
    </row>
    <row r="24" spans="1:11" ht="33" customHeight="1" x14ac:dyDescent="0.25">
      <c r="A24" s="207" t="s">
        <v>383</v>
      </c>
      <c r="B24" s="270">
        <f>AVERAGE('A1 Exploitation'!D505,'A1 Technique'!D198)</f>
        <v>0.87964717025811034</v>
      </c>
      <c r="C24" s="270"/>
      <c r="D24" s="199"/>
      <c r="E24" s="199"/>
      <c r="F24" s="199"/>
      <c r="G24" s="199"/>
      <c r="H24" s="199"/>
      <c r="I24" s="199"/>
    </row>
    <row r="25" spans="1:11" ht="33" customHeight="1" x14ac:dyDescent="0.25">
      <c r="A25" s="206" t="s">
        <v>384</v>
      </c>
      <c r="B25" s="270">
        <f>AVERAGE('A2 Exploitation'!D506,'A2 Technique'!D198)</f>
        <v>0</v>
      </c>
      <c r="C25" s="270"/>
      <c r="D25" s="199"/>
      <c r="E25" s="199"/>
      <c r="F25" s="199"/>
      <c r="G25" s="199"/>
      <c r="H25" s="199"/>
      <c r="I25" s="199"/>
    </row>
    <row r="26" spans="1:11" ht="33" customHeight="1" x14ac:dyDescent="0.25">
      <c r="A26" s="207" t="s">
        <v>385</v>
      </c>
      <c r="B26" s="270">
        <f>AVERAGE('A3 Exploitation'!D506,'A3 Technique'!D198)</f>
        <v>0</v>
      </c>
      <c r="C26" s="270"/>
      <c r="D26" s="199"/>
      <c r="E26" s="199"/>
      <c r="F26" s="199"/>
      <c r="G26" s="199"/>
      <c r="H26" s="199"/>
      <c r="I26" s="199"/>
    </row>
    <row r="27" spans="1:11" ht="33" customHeight="1" x14ac:dyDescent="0.25">
      <c r="A27" s="207" t="s">
        <v>386</v>
      </c>
      <c r="B27" s="270">
        <f>AVERAGE('A4 Exploitation'!D506,'A4 Technique'!D198)</f>
        <v>0</v>
      </c>
      <c r="C27" s="270"/>
      <c r="D27" s="199"/>
      <c r="E27" s="199"/>
      <c r="F27" s="199"/>
      <c r="G27" s="199"/>
      <c r="H27" s="199"/>
      <c r="I27" s="199"/>
    </row>
    <row r="28" spans="1:11" ht="33" customHeight="1" x14ac:dyDescent="0.25">
      <c r="A28" s="206" t="s">
        <v>387</v>
      </c>
      <c r="B28" s="270">
        <f>AVERAGE('A5 Exploitation'!D506,'A5 Technique'!D198)</f>
        <v>0</v>
      </c>
      <c r="C28" s="270"/>
      <c r="D28" s="199"/>
      <c r="E28" s="199"/>
      <c r="F28" s="199"/>
      <c r="G28" s="199"/>
      <c r="H28" s="199"/>
      <c r="I28" s="199"/>
    </row>
    <row r="29" spans="1:11" ht="33" customHeight="1" x14ac:dyDescent="0.25">
      <c r="A29" s="206" t="s">
        <v>388</v>
      </c>
      <c r="B29" s="270">
        <f>AVERAGE('A6 Exploitation'!D506,'A6 Technique'!D198)</f>
        <v>0</v>
      </c>
      <c r="C29" s="27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1" t="s">
        <v>389</v>
      </c>
      <c r="C33" s="271"/>
      <c r="D33" s="199"/>
      <c r="E33" s="199"/>
      <c r="F33" s="199"/>
      <c r="G33" s="199"/>
      <c r="H33" s="199"/>
      <c r="I33" s="199"/>
      <c r="J33" s="198" t="str">
        <f>D18</f>
        <v>Le Kram</v>
      </c>
    </row>
    <row r="34" spans="1:10" ht="33" customHeight="1" x14ac:dyDescent="0.25">
      <c r="A34" s="207" t="s">
        <v>383</v>
      </c>
      <c r="B34" s="270">
        <f>'A1 Exploitation'!D505</f>
        <v>0.91463414634146345</v>
      </c>
      <c r="C34" s="270"/>
      <c r="D34" s="199"/>
      <c r="E34" s="199"/>
      <c r="F34" s="199"/>
      <c r="G34" s="199"/>
      <c r="H34" s="199"/>
      <c r="I34" s="199"/>
    </row>
    <row r="35" spans="1:10" ht="33" customHeight="1" x14ac:dyDescent="0.25">
      <c r="A35" s="206" t="s">
        <v>384</v>
      </c>
      <c r="B35" s="270">
        <f>'A2 Exploitation'!D506</f>
        <v>0</v>
      </c>
      <c r="C35" s="270"/>
      <c r="D35" s="199"/>
      <c r="E35" s="199"/>
      <c r="F35" s="199"/>
      <c r="G35" s="199"/>
      <c r="H35" s="199"/>
      <c r="I35" s="199"/>
    </row>
    <row r="36" spans="1:10" ht="33" customHeight="1" x14ac:dyDescent="0.25">
      <c r="A36" s="207" t="s">
        <v>385</v>
      </c>
      <c r="B36" s="270">
        <f>'A3 Exploitation'!D506</f>
        <v>0</v>
      </c>
      <c r="C36" s="270"/>
      <c r="D36" s="199"/>
      <c r="E36" s="199"/>
      <c r="F36" s="199"/>
      <c r="G36" s="199"/>
      <c r="H36" s="199"/>
      <c r="I36" s="199"/>
    </row>
    <row r="37" spans="1:10" ht="33" customHeight="1" x14ac:dyDescent="0.25">
      <c r="A37" s="207" t="s">
        <v>386</v>
      </c>
      <c r="B37" s="270">
        <f>'A4 Exploitation'!D506</f>
        <v>0</v>
      </c>
      <c r="C37" s="270"/>
      <c r="D37" s="199"/>
      <c r="E37" s="199"/>
      <c r="F37" s="199"/>
      <c r="G37" s="199"/>
      <c r="H37" s="199"/>
      <c r="I37" s="199"/>
    </row>
    <row r="38" spans="1:10" ht="33" customHeight="1" x14ac:dyDescent="0.25">
      <c r="A38" s="206" t="s">
        <v>387</v>
      </c>
      <c r="B38" s="270">
        <f>'A5 Exploitation'!D506</f>
        <v>0</v>
      </c>
      <c r="C38" s="270"/>
      <c r="D38" s="199"/>
      <c r="E38" s="199"/>
      <c r="F38" s="199"/>
      <c r="G38" s="199"/>
      <c r="H38" s="199"/>
      <c r="I38" s="199"/>
    </row>
    <row r="39" spans="1:10" ht="33" customHeight="1" x14ac:dyDescent="0.25">
      <c r="A39" s="206" t="s">
        <v>388</v>
      </c>
      <c r="B39" s="270">
        <f>'A6 Exploitation'!D506</f>
        <v>0</v>
      </c>
      <c r="C39" s="27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4" t="s">
        <v>390</v>
      </c>
      <c r="C42" s="274"/>
      <c r="D42" s="199"/>
      <c r="E42" s="199"/>
      <c r="F42" s="199"/>
      <c r="G42" s="199"/>
      <c r="H42" s="199"/>
      <c r="I42" s="199"/>
      <c r="J42" s="198" t="str">
        <f>D18</f>
        <v>Le Kram</v>
      </c>
    </row>
    <row r="43" spans="1:10" ht="33" customHeight="1" x14ac:dyDescent="0.25">
      <c r="A43" s="207" t="s">
        <v>383</v>
      </c>
      <c r="B43" s="270">
        <f>AVERAGE('A1 Exploitation'!D503, 'A1 Technique'!D196)</f>
        <v>0.92307692307692313</v>
      </c>
      <c r="C43" s="270"/>
      <c r="D43" s="199"/>
      <c r="E43" s="199"/>
      <c r="F43" s="199"/>
      <c r="G43" s="199"/>
      <c r="H43" s="199"/>
      <c r="I43" s="199"/>
    </row>
    <row r="44" spans="1:10" ht="33" customHeight="1" x14ac:dyDescent="0.25">
      <c r="A44" s="206" t="s">
        <v>384</v>
      </c>
      <c r="B44" s="270">
        <f>AVERAGE('A2 Exploitation'!D504, 'A2 Technique'!D196)</f>
        <v>0</v>
      </c>
      <c r="C44" s="270"/>
      <c r="D44" s="199"/>
      <c r="E44" s="199"/>
      <c r="F44" s="199"/>
      <c r="G44" s="199"/>
      <c r="H44" s="199"/>
      <c r="I44" s="199"/>
    </row>
    <row r="45" spans="1:10" ht="33" customHeight="1" x14ac:dyDescent="0.25">
      <c r="A45" s="207" t="s">
        <v>385</v>
      </c>
      <c r="B45" s="270">
        <f>AVERAGE('A3 Exploitation'!D504, 'A3 Technique'!D196)</f>
        <v>0</v>
      </c>
      <c r="C45" s="270"/>
      <c r="D45" s="199"/>
      <c r="E45" s="199"/>
      <c r="F45" s="199"/>
      <c r="G45" s="199"/>
      <c r="H45" s="199"/>
      <c r="I45" s="199"/>
    </row>
    <row r="46" spans="1:10" ht="33" customHeight="1" x14ac:dyDescent="0.25">
      <c r="A46" s="207" t="s">
        <v>386</v>
      </c>
      <c r="B46" s="270">
        <f>AVERAGE('A4 Exploitation'!D504, 'A4 Technique'!D196)</f>
        <v>0</v>
      </c>
      <c r="C46" s="270"/>
      <c r="D46" s="199"/>
      <c r="E46" s="199"/>
      <c r="F46" s="199"/>
      <c r="G46" s="199"/>
      <c r="H46" s="199"/>
      <c r="I46" s="199"/>
    </row>
    <row r="47" spans="1:10" ht="33" customHeight="1" x14ac:dyDescent="0.25">
      <c r="A47" s="206" t="s">
        <v>387</v>
      </c>
      <c r="B47" s="270">
        <f>AVERAGE('A5 Exploitation'!D504, 'A5 Technique'!D196)</f>
        <v>0</v>
      </c>
      <c r="C47" s="270"/>
      <c r="D47" s="199"/>
      <c r="E47" s="199"/>
      <c r="F47" s="199"/>
      <c r="G47" s="199"/>
      <c r="H47" s="199"/>
      <c r="I47" s="199"/>
    </row>
    <row r="48" spans="1:10" ht="33" customHeight="1" x14ac:dyDescent="0.25">
      <c r="A48" s="206" t="s">
        <v>388</v>
      </c>
      <c r="B48" s="270">
        <f>AVERAGE('A6 Exploitation'!D504, 'A6 Technique'!D196)</f>
        <v>0</v>
      </c>
      <c r="C48" s="27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1" t="s">
        <v>391</v>
      </c>
      <c r="C51" s="271"/>
      <c r="D51" s="199"/>
      <c r="E51" s="199"/>
      <c r="F51" s="199"/>
      <c r="G51" s="199"/>
      <c r="H51" s="199"/>
      <c r="I51" s="199"/>
      <c r="J51" s="198" t="str">
        <f>D18</f>
        <v>Le Kram</v>
      </c>
    </row>
    <row r="52" spans="1:10" ht="33" customHeight="1" x14ac:dyDescent="0.25">
      <c r="A52" s="207" t="s">
        <v>383</v>
      </c>
      <c r="B52" s="273">
        <f>'A1 Exploitation'!D41</f>
        <v>0.91666666666666663</v>
      </c>
      <c r="C52" s="273"/>
      <c r="D52" s="199"/>
      <c r="E52" s="199"/>
      <c r="F52" s="199"/>
      <c r="G52" s="199"/>
      <c r="H52" s="199"/>
      <c r="I52" s="199"/>
    </row>
    <row r="53" spans="1:10" ht="33" customHeight="1" x14ac:dyDescent="0.25">
      <c r="A53" s="206" t="s">
        <v>384</v>
      </c>
      <c r="B53" s="273">
        <f>'A2 Exploitation'!D41</f>
        <v>0</v>
      </c>
      <c r="C53" s="273"/>
      <c r="D53" s="199"/>
      <c r="E53" s="199"/>
      <c r="F53" s="199"/>
      <c r="G53" s="199"/>
      <c r="H53" s="199"/>
      <c r="I53" s="199"/>
    </row>
    <row r="54" spans="1:10" ht="33" customHeight="1" x14ac:dyDescent="0.25">
      <c r="A54" s="207" t="s">
        <v>385</v>
      </c>
      <c r="B54" s="273">
        <f>'A3 Exploitation'!D41</f>
        <v>0</v>
      </c>
      <c r="C54" s="273"/>
      <c r="D54" s="199"/>
      <c r="E54" s="199"/>
      <c r="F54" s="199"/>
      <c r="G54" s="199"/>
      <c r="H54" s="199"/>
      <c r="I54" s="199"/>
    </row>
    <row r="55" spans="1:10" ht="33" customHeight="1" x14ac:dyDescent="0.25">
      <c r="A55" s="207" t="s">
        <v>386</v>
      </c>
      <c r="B55" s="273">
        <f>'A4 Exploitation'!D41</f>
        <v>0</v>
      </c>
      <c r="C55" s="273"/>
      <c r="D55" s="199"/>
      <c r="E55" s="199"/>
      <c r="F55" s="199"/>
      <c r="G55" s="199"/>
      <c r="H55" s="199"/>
      <c r="I55" s="199"/>
    </row>
    <row r="56" spans="1:10" ht="33" customHeight="1" x14ac:dyDescent="0.25">
      <c r="A56" s="206" t="s">
        <v>387</v>
      </c>
      <c r="B56" s="273">
        <f>'A5 Exploitation'!D41</f>
        <v>0</v>
      </c>
      <c r="C56" s="273"/>
      <c r="D56" s="199"/>
      <c r="E56" s="199"/>
      <c r="F56" s="199"/>
      <c r="G56" s="199"/>
      <c r="H56" s="199"/>
      <c r="I56" s="199"/>
    </row>
    <row r="57" spans="1:10" ht="33" customHeight="1" x14ac:dyDescent="0.25">
      <c r="A57" s="206" t="s">
        <v>388</v>
      </c>
      <c r="B57" s="273">
        <f>'A6 Exploitation'!D41</f>
        <v>0</v>
      </c>
      <c r="C57" s="27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1" t="s">
        <v>392</v>
      </c>
      <c r="C60" s="271"/>
      <c r="D60" s="199"/>
      <c r="E60" s="199"/>
      <c r="F60" s="199"/>
      <c r="G60" s="199"/>
      <c r="H60" s="199"/>
      <c r="I60" s="199"/>
      <c r="J60" s="198" t="str">
        <f>D18</f>
        <v>Le Kram</v>
      </c>
    </row>
    <row r="61" spans="1:10" ht="33" customHeight="1" x14ac:dyDescent="0.25">
      <c r="A61" s="207" t="s">
        <v>383</v>
      </c>
      <c r="B61" s="270">
        <f>'A1 Exploitation'!D97</f>
        <v>0.9242424242424242</v>
      </c>
      <c r="C61" s="270"/>
      <c r="D61" s="199"/>
      <c r="E61" s="199"/>
      <c r="F61" s="199"/>
      <c r="G61" s="199"/>
      <c r="H61" s="199"/>
      <c r="I61" s="199"/>
    </row>
    <row r="62" spans="1:10" ht="33" customHeight="1" x14ac:dyDescent="0.25">
      <c r="A62" s="206" t="s">
        <v>384</v>
      </c>
      <c r="B62" s="270">
        <f>'A2 Exploitation'!D97</f>
        <v>0</v>
      </c>
      <c r="C62" s="270"/>
      <c r="D62" s="199"/>
      <c r="E62" s="199"/>
      <c r="F62" s="199"/>
      <c r="G62" s="199"/>
      <c r="H62" s="199"/>
      <c r="I62" s="199"/>
    </row>
    <row r="63" spans="1:10" ht="33" customHeight="1" x14ac:dyDescent="0.25">
      <c r="A63" s="207" t="s">
        <v>385</v>
      </c>
      <c r="B63" s="270">
        <f>'A3 Exploitation'!D97</f>
        <v>0</v>
      </c>
      <c r="C63" s="270"/>
      <c r="D63" s="199"/>
      <c r="E63" s="199"/>
      <c r="F63" s="199"/>
      <c r="G63" s="199"/>
      <c r="H63" s="199"/>
      <c r="I63" s="199"/>
    </row>
    <row r="64" spans="1:10" ht="33" customHeight="1" x14ac:dyDescent="0.25">
      <c r="A64" s="207" t="s">
        <v>386</v>
      </c>
      <c r="B64" s="270">
        <f>'A4 Exploitation'!D97</f>
        <v>0</v>
      </c>
      <c r="C64" s="270"/>
      <c r="D64" s="199"/>
      <c r="E64" s="199"/>
      <c r="F64" s="199"/>
      <c r="G64" s="199"/>
      <c r="H64" s="199"/>
      <c r="I64" s="199"/>
    </row>
    <row r="65" spans="1:10" ht="33" customHeight="1" x14ac:dyDescent="0.25">
      <c r="A65" s="206" t="s">
        <v>387</v>
      </c>
      <c r="B65" s="270">
        <f>'A5 Exploitation'!D97</f>
        <v>0</v>
      </c>
      <c r="C65" s="270"/>
      <c r="D65" s="199"/>
      <c r="E65" s="199"/>
      <c r="F65" s="199"/>
      <c r="G65" s="199"/>
      <c r="H65" s="199"/>
      <c r="I65" s="199"/>
    </row>
    <row r="66" spans="1:10" ht="33" customHeight="1" x14ac:dyDescent="0.25">
      <c r="A66" s="206" t="s">
        <v>388</v>
      </c>
      <c r="B66" s="270">
        <f>'A6 Exploitation'!D97</f>
        <v>0</v>
      </c>
      <c r="C66" s="27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1" t="s">
        <v>393</v>
      </c>
      <c r="C69" s="271"/>
      <c r="D69" s="199"/>
      <c r="E69" s="199"/>
      <c r="F69" s="199"/>
      <c r="G69" s="199"/>
      <c r="H69" s="199"/>
      <c r="I69" s="199"/>
      <c r="J69" s="198" t="str">
        <f>D18</f>
        <v>Le Kram</v>
      </c>
    </row>
    <row r="70" spans="1:10" ht="33" customHeight="1" x14ac:dyDescent="0.25">
      <c r="A70" s="207" t="s">
        <v>383</v>
      </c>
      <c r="B70" s="270">
        <f>'A1 Exploitation'!D150</f>
        <v>0.81944444444444442</v>
      </c>
      <c r="C70" s="270"/>
      <c r="D70" s="199"/>
      <c r="E70" s="199"/>
      <c r="F70" s="199"/>
      <c r="G70" s="199"/>
      <c r="H70" s="199"/>
      <c r="I70" s="199"/>
    </row>
    <row r="71" spans="1:10" ht="33" customHeight="1" x14ac:dyDescent="0.25">
      <c r="A71" s="206" t="s">
        <v>384</v>
      </c>
      <c r="B71" s="270">
        <f>'A2 Exploitation'!D150</f>
        <v>0</v>
      </c>
      <c r="C71" s="270"/>
      <c r="D71" s="199"/>
      <c r="E71" s="199"/>
      <c r="F71" s="199"/>
      <c r="G71" s="199"/>
      <c r="H71" s="199"/>
      <c r="I71" s="199"/>
    </row>
    <row r="72" spans="1:10" ht="33" customHeight="1" x14ac:dyDescent="0.25">
      <c r="A72" s="207" t="s">
        <v>385</v>
      </c>
      <c r="B72" s="270">
        <f>'A3 Exploitation'!D150</f>
        <v>0</v>
      </c>
      <c r="C72" s="270"/>
      <c r="D72" s="199"/>
      <c r="E72" s="199"/>
      <c r="F72" s="199"/>
      <c r="G72" s="199"/>
      <c r="H72" s="199"/>
      <c r="I72" s="199"/>
    </row>
    <row r="73" spans="1:10" ht="33" customHeight="1" x14ac:dyDescent="0.25">
      <c r="A73" s="207" t="s">
        <v>386</v>
      </c>
      <c r="B73" s="270">
        <f>'A4 Exploitation'!D150</f>
        <v>0</v>
      </c>
      <c r="C73" s="270"/>
      <c r="D73" s="199"/>
      <c r="E73" s="199"/>
      <c r="F73" s="199"/>
      <c r="G73" s="199"/>
      <c r="H73" s="199"/>
      <c r="I73" s="199"/>
    </row>
    <row r="74" spans="1:10" ht="33" customHeight="1" x14ac:dyDescent="0.25">
      <c r="A74" s="206" t="s">
        <v>387</v>
      </c>
      <c r="B74" s="270">
        <f>'A5 Exploitation'!D150</f>
        <v>0</v>
      </c>
      <c r="C74" s="270"/>
      <c r="D74" s="199"/>
      <c r="E74" s="199"/>
      <c r="F74" s="199"/>
      <c r="G74" s="199"/>
      <c r="H74" s="199"/>
      <c r="I74" s="199"/>
    </row>
    <row r="75" spans="1:10" ht="33" customHeight="1" x14ac:dyDescent="0.25">
      <c r="A75" s="206" t="s">
        <v>388</v>
      </c>
      <c r="B75" s="270">
        <f>'A6 Exploitation'!D150</f>
        <v>0</v>
      </c>
      <c r="C75" s="27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1" t="s">
        <v>394</v>
      </c>
      <c r="C78" s="271"/>
      <c r="D78" s="199"/>
      <c r="E78" s="199"/>
      <c r="F78" s="199"/>
      <c r="G78" s="199"/>
      <c r="H78" s="199"/>
      <c r="I78" s="199"/>
      <c r="J78" s="198" t="str">
        <f>D18</f>
        <v>Le Kram</v>
      </c>
    </row>
    <row r="79" spans="1:10" ht="33" customHeight="1" x14ac:dyDescent="0.25">
      <c r="A79" s="207" t="s">
        <v>383</v>
      </c>
      <c r="B79" s="270" t="e">
        <f>'A1 Exploitation'!D190</f>
        <v>#DIV/0!</v>
      </c>
      <c r="C79" s="270"/>
      <c r="D79" s="199"/>
      <c r="E79" s="199"/>
      <c r="F79" s="199"/>
      <c r="G79" s="199"/>
      <c r="H79" s="199"/>
      <c r="I79" s="199"/>
    </row>
    <row r="80" spans="1:10" ht="33" customHeight="1" x14ac:dyDescent="0.25">
      <c r="A80" s="206" t="s">
        <v>384</v>
      </c>
      <c r="B80" s="270">
        <f>'A2 Exploitation'!D190</f>
        <v>0</v>
      </c>
      <c r="C80" s="270"/>
      <c r="D80" s="199"/>
      <c r="E80" s="199"/>
      <c r="F80" s="199"/>
      <c r="G80" s="199"/>
      <c r="H80" s="199"/>
      <c r="I80" s="199"/>
    </row>
    <row r="81" spans="1:10" ht="33" customHeight="1" x14ac:dyDescent="0.25">
      <c r="A81" s="207" t="s">
        <v>385</v>
      </c>
      <c r="B81" s="270">
        <f>'A3 Exploitation'!D190</f>
        <v>0</v>
      </c>
      <c r="C81" s="270"/>
      <c r="D81" s="199"/>
      <c r="E81" s="199"/>
      <c r="F81" s="199"/>
      <c r="G81" s="199"/>
      <c r="H81" s="199"/>
      <c r="I81" s="199"/>
    </row>
    <row r="82" spans="1:10" ht="33" customHeight="1" x14ac:dyDescent="0.25">
      <c r="A82" s="207" t="s">
        <v>386</v>
      </c>
      <c r="B82" s="270">
        <f>'A4 Exploitation'!D190</f>
        <v>0</v>
      </c>
      <c r="C82" s="270"/>
      <c r="D82" s="199"/>
      <c r="E82" s="199"/>
      <c r="F82" s="199"/>
      <c r="G82" s="199"/>
      <c r="H82" s="199"/>
      <c r="I82" s="199"/>
    </row>
    <row r="83" spans="1:10" ht="33" customHeight="1" x14ac:dyDescent="0.25">
      <c r="A83" s="206" t="s">
        <v>387</v>
      </c>
      <c r="B83" s="270">
        <f>'A5 Exploitation'!D190</f>
        <v>0</v>
      </c>
      <c r="C83" s="270"/>
      <c r="D83" s="199"/>
      <c r="E83" s="199"/>
      <c r="F83" s="199"/>
      <c r="G83" s="199"/>
      <c r="H83" s="199"/>
      <c r="I83" s="199"/>
    </row>
    <row r="84" spans="1:10" ht="33" customHeight="1" x14ac:dyDescent="0.25">
      <c r="A84" s="206" t="s">
        <v>388</v>
      </c>
      <c r="B84" s="270">
        <f>'A6 Exploitation'!D190</f>
        <v>0</v>
      </c>
      <c r="C84" s="27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1" t="s">
        <v>395</v>
      </c>
      <c r="C87" s="271"/>
      <c r="D87" s="199"/>
      <c r="E87" s="199"/>
      <c r="F87" s="199"/>
      <c r="G87" s="199"/>
      <c r="H87" s="199"/>
      <c r="I87" s="199"/>
      <c r="J87" s="198" t="str">
        <f>D18</f>
        <v>Le Kram</v>
      </c>
    </row>
    <row r="88" spans="1:10" ht="33" customHeight="1" x14ac:dyDescent="0.25">
      <c r="A88" s="207" t="s">
        <v>383</v>
      </c>
      <c r="B88" s="270">
        <f>'A1 Exploitation'!D246</f>
        <v>0.94444444444444442</v>
      </c>
      <c r="C88" s="270"/>
      <c r="D88" s="199"/>
      <c r="E88" s="199"/>
      <c r="F88" s="199"/>
      <c r="G88" s="199"/>
      <c r="H88" s="199"/>
      <c r="I88" s="199"/>
    </row>
    <row r="89" spans="1:10" ht="33" customHeight="1" x14ac:dyDescent="0.25">
      <c r="A89" s="206" t="s">
        <v>384</v>
      </c>
      <c r="B89" s="270">
        <f>'A2 Exploitation'!D246</f>
        <v>0</v>
      </c>
      <c r="C89" s="270"/>
      <c r="D89" s="199"/>
      <c r="E89" s="199"/>
      <c r="F89" s="199"/>
      <c r="G89" s="199"/>
      <c r="H89" s="199"/>
      <c r="I89" s="199"/>
    </row>
    <row r="90" spans="1:10" ht="33" customHeight="1" x14ac:dyDescent="0.25">
      <c r="A90" s="207" t="s">
        <v>385</v>
      </c>
      <c r="B90" s="270">
        <f>'A3 Exploitation'!D246</f>
        <v>0</v>
      </c>
      <c r="C90" s="270"/>
      <c r="D90" s="199"/>
      <c r="E90" s="199"/>
      <c r="F90" s="199"/>
      <c r="G90" s="199"/>
      <c r="H90" s="199"/>
      <c r="I90" s="199"/>
    </row>
    <row r="91" spans="1:10" ht="33" customHeight="1" x14ac:dyDescent="0.25">
      <c r="A91" s="207" t="s">
        <v>386</v>
      </c>
      <c r="B91" s="270">
        <f>'A4 Exploitation'!D246</f>
        <v>0</v>
      </c>
      <c r="C91" s="270"/>
      <c r="D91" s="199"/>
      <c r="E91" s="199"/>
      <c r="F91" s="199"/>
      <c r="G91" s="199"/>
      <c r="H91" s="199"/>
      <c r="I91" s="199"/>
    </row>
    <row r="92" spans="1:10" ht="33" customHeight="1" x14ac:dyDescent="0.25">
      <c r="A92" s="206" t="s">
        <v>387</v>
      </c>
      <c r="B92" s="270">
        <f>'A5 Exploitation'!D246</f>
        <v>0</v>
      </c>
      <c r="C92" s="270"/>
      <c r="D92" s="199"/>
      <c r="E92" s="199"/>
      <c r="F92" s="199"/>
      <c r="G92" s="199"/>
      <c r="H92" s="199"/>
      <c r="I92" s="199"/>
    </row>
    <row r="93" spans="1:10" ht="33" customHeight="1" x14ac:dyDescent="0.25">
      <c r="A93" s="206" t="s">
        <v>388</v>
      </c>
      <c r="B93" s="270">
        <f>'A6 Exploitation'!D246</f>
        <v>0</v>
      </c>
      <c r="C93" s="27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1" t="s">
        <v>396</v>
      </c>
      <c r="C96" s="271"/>
      <c r="D96" s="199"/>
      <c r="E96" s="199"/>
      <c r="F96" s="199"/>
      <c r="G96" s="199"/>
      <c r="H96" s="199"/>
      <c r="I96" s="199"/>
      <c r="J96" s="198" t="str">
        <f>D18</f>
        <v>Le Kram</v>
      </c>
    </row>
    <row r="97" spans="1:10" ht="33" customHeight="1" x14ac:dyDescent="0.25">
      <c r="A97" s="207" t="s">
        <v>383</v>
      </c>
      <c r="B97" s="270" t="e">
        <f>'A1 Exploitation'!D289</f>
        <v>#DIV/0!</v>
      </c>
      <c r="C97" s="270"/>
      <c r="D97" s="199"/>
      <c r="E97" s="199"/>
      <c r="F97" s="199"/>
      <c r="G97" s="199"/>
      <c r="H97" s="199"/>
      <c r="I97" s="199"/>
    </row>
    <row r="98" spans="1:10" ht="33" customHeight="1" x14ac:dyDescent="0.25">
      <c r="A98" s="206" t="s">
        <v>384</v>
      </c>
      <c r="B98" s="270">
        <f>'A2 Exploitation'!D289</f>
        <v>0</v>
      </c>
      <c r="C98" s="270"/>
      <c r="D98" s="199"/>
      <c r="E98" s="199"/>
      <c r="F98" s="199"/>
      <c r="G98" s="199"/>
      <c r="H98" s="199"/>
      <c r="I98" s="199"/>
    </row>
    <row r="99" spans="1:10" ht="33" customHeight="1" x14ac:dyDescent="0.25">
      <c r="A99" s="207" t="s">
        <v>385</v>
      </c>
      <c r="B99" s="270">
        <f>'A3 Exploitation'!D289</f>
        <v>0</v>
      </c>
      <c r="C99" s="270"/>
      <c r="D99" s="199"/>
      <c r="E99" s="199"/>
      <c r="F99" s="199"/>
      <c r="G99" s="199"/>
      <c r="H99" s="199"/>
      <c r="I99" s="199"/>
    </row>
    <row r="100" spans="1:10" ht="33" customHeight="1" x14ac:dyDescent="0.25">
      <c r="A100" s="207" t="s">
        <v>386</v>
      </c>
      <c r="B100" s="270">
        <f>'A4 Exploitation'!D289</f>
        <v>0</v>
      </c>
      <c r="C100" s="270"/>
      <c r="D100" s="199"/>
      <c r="E100" s="199"/>
      <c r="F100" s="199"/>
      <c r="G100" s="199"/>
      <c r="H100" s="199"/>
      <c r="I100" s="199"/>
    </row>
    <row r="101" spans="1:10" ht="33" customHeight="1" x14ac:dyDescent="0.25">
      <c r="A101" s="206" t="s">
        <v>387</v>
      </c>
      <c r="B101" s="270">
        <f>'A5 Exploitation'!D289</f>
        <v>0</v>
      </c>
      <c r="C101" s="270"/>
      <c r="D101" s="199"/>
      <c r="E101" s="199"/>
      <c r="F101" s="199"/>
      <c r="G101" s="199"/>
      <c r="H101" s="199"/>
      <c r="I101" s="199"/>
    </row>
    <row r="102" spans="1:10" ht="33" customHeight="1" x14ac:dyDescent="0.25">
      <c r="A102" s="206" t="s">
        <v>388</v>
      </c>
      <c r="B102" s="270">
        <f>'A6 Exploitation'!D289</f>
        <v>0</v>
      </c>
      <c r="C102" s="27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1" t="s">
        <v>397</v>
      </c>
      <c r="C105" s="271"/>
      <c r="D105" s="199"/>
      <c r="E105" s="199"/>
      <c r="F105" s="199"/>
      <c r="G105" s="199"/>
      <c r="H105" s="199"/>
      <c r="I105" s="199"/>
      <c r="J105" s="198" t="str">
        <f>D18</f>
        <v>Le Kram</v>
      </c>
    </row>
    <row r="106" spans="1:10" ht="33" customHeight="1" x14ac:dyDescent="0.25">
      <c r="A106" s="207" t="s">
        <v>383</v>
      </c>
      <c r="B106" s="270">
        <f>'A1 Exploitation'!D322</f>
        <v>0.92105263157894735</v>
      </c>
      <c r="C106" s="270"/>
      <c r="D106" s="199"/>
      <c r="E106" s="199"/>
      <c r="F106" s="199"/>
      <c r="G106" s="199"/>
      <c r="H106" s="199"/>
      <c r="I106" s="199"/>
    </row>
    <row r="107" spans="1:10" ht="33" customHeight="1" x14ac:dyDescent="0.25">
      <c r="A107" s="206" t="s">
        <v>384</v>
      </c>
      <c r="B107" s="270">
        <f>'A2 Exploitation'!D322</f>
        <v>0</v>
      </c>
      <c r="C107" s="270"/>
      <c r="D107" s="199"/>
      <c r="E107" s="199"/>
      <c r="F107" s="199"/>
      <c r="G107" s="199"/>
      <c r="H107" s="199"/>
      <c r="I107" s="199"/>
    </row>
    <row r="108" spans="1:10" ht="33" customHeight="1" x14ac:dyDescent="0.25">
      <c r="A108" s="207" t="s">
        <v>385</v>
      </c>
      <c r="B108" s="270">
        <f>'A3 Exploitation'!D322</f>
        <v>0</v>
      </c>
      <c r="C108" s="270"/>
      <c r="D108" s="199"/>
      <c r="E108" s="199"/>
      <c r="F108" s="199"/>
      <c r="G108" s="199"/>
      <c r="H108" s="199"/>
      <c r="I108" s="199"/>
    </row>
    <row r="109" spans="1:10" ht="33" customHeight="1" x14ac:dyDescent="0.25">
      <c r="A109" s="207" t="s">
        <v>386</v>
      </c>
      <c r="B109" s="270">
        <f>'A4 Exploitation'!D322</f>
        <v>0</v>
      </c>
      <c r="C109" s="270"/>
      <c r="D109" s="199"/>
      <c r="E109" s="199"/>
      <c r="F109" s="199"/>
      <c r="G109" s="199"/>
      <c r="H109" s="199"/>
      <c r="I109" s="199"/>
    </row>
    <row r="110" spans="1:10" ht="33" customHeight="1" x14ac:dyDescent="0.25">
      <c r="A110" s="206" t="s">
        <v>387</v>
      </c>
      <c r="B110" s="270">
        <f>'A5 Exploitation'!D322</f>
        <v>0</v>
      </c>
      <c r="C110" s="270"/>
      <c r="D110" s="199"/>
      <c r="E110" s="199"/>
      <c r="F110" s="199"/>
      <c r="G110" s="199"/>
      <c r="H110" s="199"/>
      <c r="I110" s="199"/>
    </row>
    <row r="111" spans="1:10" ht="33" customHeight="1" x14ac:dyDescent="0.25">
      <c r="A111" s="206" t="s">
        <v>388</v>
      </c>
      <c r="B111" s="270">
        <f>'A6 Exploitation'!D322</f>
        <v>0</v>
      </c>
      <c r="C111" s="27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1" t="s">
        <v>398</v>
      </c>
      <c r="C114" s="271"/>
      <c r="D114" s="199"/>
      <c r="E114" s="199"/>
      <c r="F114" s="199"/>
      <c r="G114" s="199"/>
      <c r="H114" s="199"/>
      <c r="I114" s="199"/>
      <c r="J114" s="198" t="str">
        <f>D18</f>
        <v>Le Kram</v>
      </c>
    </row>
    <row r="115" spans="1:10" ht="33" customHeight="1" x14ac:dyDescent="0.25">
      <c r="A115" s="207" t="s">
        <v>383</v>
      </c>
      <c r="B115" s="270">
        <f>'A1 Exploitation'!D350</f>
        <v>0.8214285714285714</v>
      </c>
      <c r="C115" s="270"/>
      <c r="D115" s="199"/>
      <c r="E115" s="199"/>
      <c r="F115" s="199"/>
      <c r="G115" s="199"/>
      <c r="H115" s="199"/>
      <c r="I115" s="199"/>
    </row>
    <row r="116" spans="1:10" ht="33" customHeight="1" x14ac:dyDescent="0.25">
      <c r="A116" s="206" t="s">
        <v>384</v>
      </c>
      <c r="B116" s="270">
        <f>'A2 Exploitation'!D350</f>
        <v>0</v>
      </c>
      <c r="C116" s="270"/>
      <c r="D116" s="199"/>
      <c r="E116" s="199"/>
      <c r="F116" s="199"/>
      <c r="G116" s="199"/>
      <c r="H116" s="199"/>
      <c r="I116" s="199"/>
    </row>
    <row r="117" spans="1:10" ht="33" customHeight="1" x14ac:dyDescent="0.25">
      <c r="A117" s="207" t="s">
        <v>385</v>
      </c>
      <c r="B117" s="270">
        <f>'A3 Exploitation'!D350</f>
        <v>0</v>
      </c>
      <c r="C117" s="270"/>
      <c r="D117" s="199"/>
      <c r="E117" s="199"/>
      <c r="F117" s="199"/>
      <c r="G117" s="199"/>
      <c r="H117" s="199"/>
      <c r="I117" s="199"/>
    </row>
    <row r="118" spans="1:10" ht="33" customHeight="1" x14ac:dyDescent="0.25">
      <c r="A118" s="207" t="s">
        <v>386</v>
      </c>
      <c r="B118" s="270">
        <f>'A4 Exploitation'!D350</f>
        <v>0</v>
      </c>
      <c r="C118" s="270"/>
      <c r="D118" s="199"/>
      <c r="E118" s="199"/>
      <c r="F118" s="199"/>
      <c r="G118" s="199"/>
      <c r="H118" s="199"/>
      <c r="I118" s="199"/>
    </row>
    <row r="119" spans="1:10" ht="33" customHeight="1" x14ac:dyDescent="0.25">
      <c r="A119" s="206" t="s">
        <v>387</v>
      </c>
      <c r="B119" s="270">
        <f>'A5 Exploitation'!D350</f>
        <v>0</v>
      </c>
      <c r="C119" s="270"/>
      <c r="D119" s="199"/>
      <c r="E119" s="199"/>
      <c r="F119" s="199"/>
      <c r="G119" s="199"/>
      <c r="H119" s="199"/>
      <c r="I119" s="199"/>
    </row>
    <row r="120" spans="1:10" ht="33" customHeight="1" x14ac:dyDescent="0.25">
      <c r="A120" s="206" t="s">
        <v>388</v>
      </c>
      <c r="B120" s="270">
        <f>'A6 Exploitation'!D350</f>
        <v>0</v>
      </c>
      <c r="C120" s="27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1" t="s">
        <v>399</v>
      </c>
      <c r="C123" s="271"/>
      <c r="D123" s="199"/>
      <c r="E123" s="199"/>
      <c r="F123" s="199"/>
      <c r="G123" s="199"/>
      <c r="H123" s="199"/>
      <c r="I123" s="199"/>
      <c r="J123" s="198" t="str">
        <f>D18</f>
        <v>Le Kram</v>
      </c>
    </row>
    <row r="124" spans="1:10" ht="33" customHeight="1" x14ac:dyDescent="0.25">
      <c r="A124" s="207" t="s">
        <v>383</v>
      </c>
      <c r="B124" s="270">
        <f>'A1 Exploitation'!D403</f>
        <v>1</v>
      </c>
      <c r="C124" s="270"/>
      <c r="D124" s="199"/>
      <c r="E124" s="199"/>
      <c r="F124" s="199"/>
      <c r="G124" s="199"/>
      <c r="H124" s="199"/>
      <c r="I124" s="199"/>
    </row>
    <row r="125" spans="1:10" ht="33" customHeight="1" x14ac:dyDescent="0.25">
      <c r="A125" s="206" t="s">
        <v>384</v>
      </c>
      <c r="B125" s="270">
        <f>'A2 Exploitation'!D403</f>
        <v>0</v>
      </c>
      <c r="C125" s="270"/>
      <c r="D125" s="199"/>
      <c r="E125" s="199"/>
      <c r="F125" s="199"/>
      <c r="G125" s="199"/>
      <c r="H125" s="199"/>
      <c r="I125" s="199"/>
    </row>
    <row r="126" spans="1:10" ht="33" customHeight="1" x14ac:dyDescent="0.25">
      <c r="A126" s="207" t="s">
        <v>385</v>
      </c>
      <c r="B126" s="270">
        <f>'A3 Exploitation'!D403</f>
        <v>0</v>
      </c>
      <c r="C126" s="270"/>
      <c r="D126" s="199"/>
      <c r="E126" s="199"/>
      <c r="F126" s="199"/>
      <c r="G126" s="199"/>
      <c r="H126" s="199"/>
      <c r="I126" s="199"/>
    </row>
    <row r="127" spans="1:10" ht="33" customHeight="1" x14ac:dyDescent="0.25">
      <c r="A127" s="207" t="s">
        <v>386</v>
      </c>
      <c r="B127" s="270">
        <f>'A4 Exploitation'!D403</f>
        <v>0</v>
      </c>
      <c r="C127" s="270"/>
      <c r="D127" s="199"/>
      <c r="E127" s="199"/>
      <c r="F127" s="199"/>
      <c r="G127" s="199"/>
      <c r="H127" s="199"/>
      <c r="I127" s="199"/>
    </row>
    <row r="128" spans="1:10" ht="33" customHeight="1" x14ac:dyDescent="0.25">
      <c r="A128" s="206" t="s">
        <v>387</v>
      </c>
      <c r="B128" s="270">
        <f>'A5 Exploitation'!D403</f>
        <v>0</v>
      </c>
      <c r="C128" s="270"/>
      <c r="D128" s="199"/>
      <c r="E128" s="199"/>
      <c r="F128" s="199"/>
      <c r="G128" s="199"/>
      <c r="H128" s="199"/>
      <c r="I128" s="199"/>
    </row>
    <row r="129" spans="1:10" ht="33" customHeight="1" x14ac:dyDescent="0.25">
      <c r="A129" s="206" t="s">
        <v>388</v>
      </c>
      <c r="B129" s="270">
        <f>'A6 Exploitation'!D403</f>
        <v>0</v>
      </c>
      <c r="C129" s="27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1" t="s">
        <v>400</v>
      </c>
      <c r="C132" s="271"/>
      <c r="D132" s="199"/>
      <c r="E132" s="199"/>
      <c r="F132" s="199"/>
      <c r="G132" s="199"/>
      <c r="H132" s="199"/>
      <c r="I132" s="199"/>
      <c r="J132" s="198" t="str">
        <f>D18</f>
        <v>Le Kram</v>
      </c>
    </row>
    <row r="133" spans="1:10" ht="33" customHeight="1" x14ac:dyDescent="0.25">
      <c r="A133" s="207" t="s">
        <v>383</v>
      </c>
      <c r="B133" s="270">
        <f>'A1 Exploitation'!D433</f>
        <v>0.96875</v>
      </c>
      <c r="C133" s="270"/>
      <c r="D133" s="199"/>
      <c r="E133" s="199"/>
      <c r="F133" s="199"/>
      <c r="G133" s="199"/>
      <c r="H133" s="199"/>
      <c r="I133" s="199"/>
    </row>
    <row r="134" spans="1:10" ht="33" customHeight="1" x14ac:dyDescent="0.25">
      <c r="A134" s="206" t="s">
        <v>384</v>
      </c>
      <c r="B134" s="270">
        <f>'A2 Exploitation'!D434</f>
        <v>0</v>
      </c>
      <c r="C134" s="270"/>
      <c r="D134" s="199"/>
      <c r="E134" s="199"/>
      <c r="F134" s="199"/>
      <c r="G134" s="199"/>
      <c r="H134" s="199"/>
      <c r="I134" s="199"/>
    </row>
    <row r="135" spans="1:10" ht="33" customHeight="1" x14ac:dyDescent="0.25">
      <c r="A135" s="207" t="s">
        <v>385</v>
      </c>
      <c r="B135" s="270">
        <f>'A3 Exploitation'!D434</f>
        <v>0</v>
      </c>
      <c r="C135" s="270"/>
      <c r="D135" s="199"/>
      <c r="E135" s="199"/>
      <c r="F135" s="199"/>
      <c r="G135" s="199"/>
      <c r="H135" s="199"/>
      <c r="I135" s="199"/>
    </row>
    <row r="136" spans="1:10" ht="33" customHeight="1" x14ac:dyDescent="0.25">
      <c r="A136" s="207" t="s">
        <v>386</v>
      </c>
      <c r="B136" s="270">
        <f>'A4 Exploitation'!D434</f>
        <v>0</v>
      </c>
      <c r="C136" s="270"/>
      <c r="D136" s="199"/>
      <c r="E136" s="199"/>
      <c r="F136" s="199"/>
      <c r="G136" s="199"/>
      <c r="H136" s="199"/>
      <c r="I136" s="199"/>
    </row>
    <row r="137" spans="1:10" ht="33" customHeight="1" x14ac:dyDescent="0.25">
      <c r="A137" s="206" t="s">
        <v>387</v>
      </c>
      <c r="B137" s="270">
        <f>'A5 Exploitation'!D434</f>
        <v>0</v>
      </c>
      <c r="C137" s="270"/>
      <c r="D137" s="199"/>
      <c r="E137" s="199"/>
      <c r="F137" s="199"/>
      <c r="G137" s="199"/>
      <c r="H137" s="199"/>
      <c r="I137" s="199"/>
    </row>
    <row r="138" spans="1:10" ht="33" customHeight="1" x14ac:dyDescent="0.25">
      <c r="A138" s="206" t="s">
        <v>388</v>
      </c>
      <c r="B138" s="270">
        <f>'A6 Exploitation'!D434</f>
        <v>0</v>
      </c>
      <c r="C138" s="27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1" t="s">
        <v>401</v>
      </c>
      <c r="C141" s="271"/>
      <c r="D141" s="199"/>
      <c r="E141" s="199"/>
      <c r="F141" s="199"/>
      <c r="G141" s="199"/>
      <c r="H141" s="199"/>
      <c r="I141" s="199"/>
      <c r="J141" s="198" t="str">
        <f>D18</f>
        <v>Le Kram</v>
      </c>
    </row>
    <row r="142" spans="1:10" ht="33" customHeight="1" x14ac:dyDescent="0.25">
      <c r="A142" s="207" t="s">
        <v>383</v>
      </c>
      <c r="B142" s="270">
        <f>'A1 Exploitation'!D452</f>
        <v>0.83333333333333337</v>
      </c>
      <c r="C142" s="270"/>
      <c r="D142" s="199"/>
      <c r="E142" s="199"/>
      <c r="F142" s="199"/>
      <c r="G142" s="199"/>
      <c r="H142" s="199"/>
      <c r="I142" s="199"/>
    </row>
    <row r="143" spans="1:10" ht="33" customHeight="1" x14ac:dyDescent="0.25">
      <c r="A143" s="206" t="s">
        <v>384</v>
      </c>
      <c r="B143" s="270">
        <f>'A2 Exploitation'!D453</f>
        <v>0</v>
      </c>
      <c r="C143" s="270"/>
      <c r="D143" s="199"/>
      <c r="E143" s="199"/>
      <c r="F143" s="199"/>
      <c r="G143" s="199"/>
      <c r="H143" s="199"/>
      <c r="I143" s="199"/>
    </row>
    <row r="144" spans="1:10" ht="33" customHeight="1" x14ac:dyDescent="0.25">
      <c r="A144" s="207" t="s">
        <v>385</v>
      </c>
      <c r="B144" s="270">
        <f>'A3 Exploitation'!D453</f>
        <v>0</v>
      </c>
      <c r="C144" s="270"/>
      <c r="D144" s="199"/>
      <c r="E144" s="199"/>
      <c r="F144" s="199"/>
      <c r="G144" s="199"/>
      <c r="H144" s="199"/>
      <c r="I144" s="199"/>
    </row>
    <row r="145" spans="1:10" ht="33" customHeight="1" x14ac:dyDescent="0.25">
      <c r="A145" s="207" t="s">
        <v>386</v>
      </c>
      <c r="B145" s="270">
        <f>'A4 Exploitation'!D453</f>
        <v>0</v>
      </c>
      <c r="C145" s="270"/>
      <c r="D145" s="199"/>
      <c r="E145" s="199"/>
      <c r="F145" s="199"/>
      <c r="G145" s="199"/>
      <c r="H145" s="199"/>
      <c r="I145" s="199"/>
    </row>
    <row r="146" spans="1:10" ht="33" customHeight="1" x14ac:dyDescent="0.25">
      <c r="A146" s="206" t="s">
        <v>387</v>
      </c>
      <c r="B146" s="270">
        <f>'A5 Exploitation'!D453</f>
        <v>0</v>
      </c>
      <c r="C146" s="270"/>
      <c r="D146" s="199"/>
      <c r="E146" s="199"/>
      <c r="F146" s="199"/>
      <c r="G146" s="199"/>
      <c r="H146" s="199"/>
      <c r="I146" s="199"/>
    </row>
    <row r="147" spans="1:10" ht="33" customHeight="1" x14ac:dyDescent="0.25">
      <c r="A147" s="206" t="s">
        <v>388</v>
      </c>
      <c r="B147" s="270">
        <f>'A6 Exploitation'!D453</f>
        <v>0</v>
      </c>
      <c r="C147" s="27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1" t="s">
        <v>402</v>
      </c>
      <c r="C150" s="271"/>
      <c r="D150" s="199"/>
      <c r="E150" s="199"/>
      <c r="F150" s="199"/>
      <c r="G150" s="199"/>
      <c r="H150" s="199"/>
      <c r="I150" s="199"/>
      <c r="J150" s="198" t="str">
        <f>D18</f>
        <v>Le Kram</v>
      </c>
    </row>
    <row r="151" spans="1:10" ht="33" customHeight="1" x14ac:dyDescent="0.25">
      <c r="A151" s="207" t="s">
        <v>383</v>
      </c>
      <c r="B151" s="270">
        <f>'A1 Exploitation'!D462</f>
        <v>0.875</v>
      </c>
      <c r="C151" s="270"/>
      <c r="D151" s="199"/>
      <c r="E151" s="199"/>
      <c r="F151" s="199"/>
      <c r="G151" s="199"/>
      <c r="H151" s="199"/>
      <c r="I151" s="199"/>
    </row>
    <row r="152" spans="1:10" ht="33" customHeight="1" x14ac:dyDescent="0.25">
      <c r="A152" s="206" t="s">
        <v>384</v>
      </c>
      <c r="B152" s="270">
        <f>'A2 Exploitation'!D463</f>
        <v>0</v>
      </c>
      <c r="C152" s="270"/>
      <c r="D152" s="199"/>
      <c r="E152" s="199"/>
      <c r="F152" s="199"/>
      <c r="G152" s="199"/>
      <c r="H152" s="199"/>
      <c r="I152" s="199"/>
    </row>
    <row r="153" spans="1:10" ht="33" customHeight="1" x14ac:dyDescent="0.25">
      <c r="A153" s="207" t="s">
        <v>385</v>
      </c>
      <c r="B153" s="270">
        <f>'A3 Exploitation'!D463</f>
        <v>0</v>
      </c>
      <c r="C153" s="270"/>
      <c r="D153" s="199"/>
      <c r="E153" s="199"/>
      <c r="F153" s="199"/>
      <c r="G153" s="199"/>
      <c r="H153" s="199"/>
      <c r="I153" s="199"/>
    </row>
    <row r="154" spans="1:10" ht="33" customHeight="1" x14ac:dyDescent="0.25">
      <c r="A154" s="207" t="s">
        <v>386</v>
      </c>
      <c r="B154" s="270">
        <f>'A4 Exploitation'!D463</f>
        <v>0</v>
      </c>
      <c r="C154" s="270"/>
      <c r="D154" s="199"/>
      <c r="E154" s="199"/>
      <c r="F154" s="199"/>
      <c r="G154" s="199"/>
      <c r="H154" s="199"/>
      <c r="I154" s="199"/>
    </row>
    <row r="155" spans="1:10" ht="33" customHeight="1" x14ac:dyDescent="0.25">
      <c r="A155" s="206" t="s">
        <v>387</v>
      </c>
      <c r="B155" s="270">
        <f>'A5 Exploitation'!D463</f>
        <v>0</v>
      </c>
      <c r="C155" s="270"/>
      <c r="D155" s="199"/>
      <c r="E155" s="199"/>
      <c r="F155" s="199"/>
      <c r="G155" s="199"/>
      <c r="H155" s="199"/>
      <c r="I155" s="199"/>
    </row>
    <row r="156" spans="1:10" ht="33" customHeight="1" x14ac:dyDescent="0.25">
      <c r="A156" s="206" t="s">
        <v>388</v>
      </c>
      <c r="B156" s="270">
        <f>'A6 Exploitation'!D463</f>
        <v>0</v>
      </c>
      <c r="C156" s="27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1" t="s">
        <v>403</v>
      </c>
      <c r="C159" s="271"/>
      <c r="D159" s="199"/>
      <c r="E159" s="199"/>
      <c r="F159" s="199"/>
      <c r="G159" s="199"/>
      <c r="H159" s="199"/>
      <c r="I159" s="199"/>
      <c r="J159" s="198" t="str">
        <f>D18</f>
        <v>Le Kram</v>
      </c>
    </row>
    <row r="160" spans="1:10" ht="33" customHeight="1" x14ac:dyDescent="0.25">
      <c r="A160" s="207" t="s">
        <v>383</v>
      </c>
      <c r="B160" s="270">
        <f>'A1 Exploitation'!D471</f>
        <v>0.83333333333333337</v>
      </c>
      <c r="C160" s="270"/>
      <c r="D160" s="199"/>
      <c r="E160" s="199"/>
      <c r="F160" s="199"/>
      <c r="G160" s="199"/>
      <c r="H160" s="199"/>
      <c r="I160" s="199"/>
    </row>
    <row r="161" spans="1:10" ht="33" customHeight="1" x14ac:dyDescent="0.25">
      <c r="A161" s="206" t="s">
        <v>384</v>
      </c>
      <c r="B161" s="270">
        <f>'A2 Exploitation'!D472</f>
        <v>0</v>
      </c>
      <c r="C161" s="270"/>
      <c r="D161" s="199"/>
      <c r="E161" s="199"/>
      <c r="F161" s="199"/>
      <c r="G161" s="199"/>
      <c r="H161" s="199"/>
      <c r="I161" s="199"/>
    </row>
    <row r="162" spans="1:10" ht="33" customHeight="1" x14ac:dyDescent="0.25">
      <c r="A162" s="207" t="s">
        <v>385</v>
      </c>
      <c r="B162" s="270">
        <f>'A3 Exploitation'!D472</f>
        <v>0</v>
      </c>
      <c r="C162" s="270"/>
      <c r="D162" s="199"/>
      <c r="E162" s="199"/>
      <c r="F162" s="199"/>
      <c r="G162" s="199"/>
      <c r="H162" s="199"/>
      <c r="I162" s="199"/>
    </row>
    <row r="163" spans="1:10" ht="33" customHeight="1" x14ac:dyDescent="0.25">
      <c r="A163" s="207" t="s">
        <v>386</v>
      </c>
      <c r="B163" s="270">
        <f>'A4 Exploitation'!D472</f>
        <v>0</v>
      </c>
      <c r="C163" s="270"/>
      <c r="D163" s="199"/>
      <c r="E163" s="199"/>
      <c r="F163" s="199"/>
      <c r="G163" s="199"/>
      <c r="H163" s="199"/>
      <c r="I163" s="199"/>
    </row>
    <row r="164" spans="1:10" ht="33" customHeight="1" x14ac:dyDescent="0.25">
      <c r="A164" s="206" t="s">
        <v>387</v>
      </c>
      <c r="B164" s="270">
        <f>'A5 Exploitation'!D472</f>
        <v>0</v>
      </c>
      <c r="C164" s="270"/>
      <c r="D164" s="199"/>
      <c r="E164" s="199"/>
      <c r="F164" s="199"/>
      <c r="G164" s="199"/>
      <c r="H164" s="199"/>
      <c r="I164" s="199"/>
    </row>
    <row r="165" spans="1:10" ht="33" customHeight="1" x14ac:dyDescent="0.25">
      <c r="A165" s="206" t="s">
        <v>388</v>
      </c>
      <c r="B165" s="270">
        <f>'A6 Exploitation'!D472</f>
        <v>0</v>
      </c>
      <c r="C165" s="270"/>
      <c r="D165" s="199"/>
      <c r="E165" s="199"/>
      <c r="F165" s="199"/>
      <c r="G165" s="199"/>
      <c r="H165" s="199"/>
      <c r="I165" s="199"/>
    </row>
    <row r="166" spans="1:10" ht="18" x14ac:dyDescent="0.25">
      <c r="A166" s="209"/>
      <c r="B166" s="272"/>
      <c r="C166" s="272"/>
      <c r="D166" s="199"/>
      <c r="E166" s="199"/>
      <c r="F166" s="199"/>
      <c r="G166" s="199"/>
      <c r="H166" s="199"/>
      <c r="I166" s="199"/>
    </row>
    <row r="167" spans="1:10" ht="18" x14ac:dyDescent="0.25">
      <c r="A167" s="209"/>
      <c r="B167" s="272"/>
      <c r="C167" s="272"/>
      <c r="D167" s="199"/>
      <c r="E167" s="199"/>
      <c r="F167" s="199"/>
      <c r="G167" s="199"/>
      <c r="H167" s="199"/>
      <c r="I167" s="199"/>
    </row>
    <row r="168" spans="1:10" ht="33" customHeight="1" x14ac:dyDescent="0.25">
      <c r="A168" s="206" t="s">
        <v>381</v>
      </c>
      <c r="B168" s="271" t="s">
        <v>404</v>
      </c>
      <c r="C168" s="271"/>
      <c r="D168" s="199"/>
      <c r="E168" s="199"/>
      <c r="F168" s="199"/>
      <c r="G168" s="199"/>
      <c r="H168" s="199"/>
      <c r="I168" s="199"/>
      <c r="J168" s="198" t="str">
        <f>D18</f>
        <v>Le Kram</v>
      </c>
    </row>
    <row r="169" spans="1:10" ht="33" customHeight="1" x14ac:dyDescent="0.25">
      <c r="A169" s="207" t="s">
        <v>383</v>
      </c>
      <c r="B169" s="270">
        <f>'A1 Exploitation'!D492</f>
        <v>0.90909090909090906</v>
      </c>
      <c r="C169" s="270"/>
      <c r="D169" s="199"/>
      <c r="E169" s="199"/>
      <c r="F169" s="199"/>
      <c r="G169" s="199"/>
      <c r="H169" s="199"/>
      <c r="I169" s="199"/>
    </row>
    <row r="170" spans="1:10" ht="33" customHeight="1" x14ac:dyDescent="0.25">
      <c r="A170" s="206" t="s">
        <v>384</v>
      </c>
      <c r="B170" s="270">
        <f>'A2 Exploitation'!D493</f>
        <v>0</v>
      </c>
      <c r="C170" s="270"/>
      <c r="D170" s="199"/>
      <c r="E170" s="199"/>
      <c r="F170" s="199"/>
      <c r="G170" s="199"/>
      <c r="H170" s="199"/>
      <c r="I170" s="199"/>
    </row>
    <row r="171" spans="1:10" ht="33" customHeight="1" x14ac:dyDescent="0.25">
      <c r="A171" s="207" t="s">
        <v>385</v>
      </c>
      <c r="B171" s="270">
        <f>'A3 Exploitation'!D493</f>
        <v>0</v>
      </c>
      <c r="C171" s="270"/>
      <c r="D171" s="199"/>
      <c r="E171" s="199"/>
      <c r="F171" s="199"/>
      <c r="G171" s="199"/>
      <c r="H171" s="199"/>
      <c r="I171" s="199"/>
    </row>
    <row r="172" spans="1:10" ht="33" customHeight="1" x14ac:dyDescent="0.25">
      <c r="A172" s="207" t="s">
        <v>386</v>
      </c>
      <c r="B172" s="270">
        <f>'A4 Exploitation'!D493</f>
        <v>0</v>
      </c>
      <c r="C172" s="270"/>
    </row>
    <row r="173" spans="1:10" ht="33" customHeight="1" x14ac:dyDescent="0.25">
      <c r="A173" s="206" t="s">
        <v>387</v>
      </c>
      <c r="B173" s="270">
        <f>'A5 Exploitation'!D493</f>
        <v>0</v>
      </c>
      <c r="C173" s="270"/>
    </row>
    <row r="174" spans="1:10" ht="33" customHeight="1" x14ac:dyDescent="0.25">
      <c r="A174" s="206" t="s">
        <v>388</v>
      </c>
      <c r="B174" s="270">
        <f>'A6 Exploitation'!D493</f>
        <v>0</v>
      </c>
      <c r="C174" s="270"/>
    </row>
    <row r="175" spans="1:10" ht="18.75" x14ac:dyDescent="0.25">
      <c r="A175" s="210"/>
      <c r="B175" s="203"/>
      <c r="C175" s="203"/>
    </row>
    <row r="176" spans="1:10" ht="18.75" x14ac:dyDescent="0.25">
      <c r="A176" s="210"/>
      <c r="B176" s="203"/>
      <c r="C176" s="203"/>
    </row>
    <row r="177" spans="1:10" ht="33" customHeight="1" x14ac:dyDescent="0.25">
      <c r="A177" s="206" t="s">
        <v>381</v>
      </c>
      <c r="B177" s="271" t="s">
        <v>405</v>
      </c>
      <c r="C177" s="271"/>
      <c r="J177" s="198" t="str">
        <f>D18</f>
        <v>Le Kram</v>
      </c>
    </row>
    <row r="178" spans="1:10" ht="33" customHeight="1" x14ac:dyDescent="0.25">
      <c r="A178" s="207" t="s">
        <v>383</v>
      </c>
      <c r="B178" s="270">
        <f>'A1 Exploitation'!D501</f>
        <v>1</v>
      </c>
      <c r="C178" s="270"/>
    </row>
    <row r="179" spans="1:10" ht="33" customHeight="1" x14ac:dyDescent="0.25">
      <c r="A179" s="206" t="s">
        <v>384</v>
      </c>
      <c r="B179" s="270">
        <f>'A2 Exploitation'!D502</f>
        <v>0</v>
      </c>
      <c r="C179" s="270"/>
    </row>
    <row r="180" spans="1:10" ht="33" customHeight="1" x14ac:dyDescent="0.25">
      <c r="A180" s="207" t="s">
        <v>385</v>
      </c>
      <c r="B180" s="270">
        <f>'A3 Exploitation'!D502</f>
        <v>0</v>
      </c>
      <c r="C180" s="270"/>
    </row>
    <row r="181" spans="1:10" ht="33" customHeight="1" x14ac:dyDescent="0.25">
      <c r="A181" s="207" t="s">
        <v>386</v>
      </c>
      <c r="B181" s="270">
        <f>'A4 Exploitation'!D502</f>
        <v>0</v>
      </c>
      <c r="C181" s="270"/>
    </row>
    <row r="182" spans="1:10" ht="33" customHeight="1" x14ac:dyDescent="0.25">
      <c r="A182" s="206" t="s">
        <v>387</v>
      </c>
      <c r="B182" s="270">
        <f>'A5 Exploitation'!D502</f>
        <v>0</v>
      </c>
      <c r="C182" s="270"/>
    </row>
    <row r="183" spans="1:10" ht="33" customHeight="1" x14ac:dyDescent="0.25">
      <c r="A183" s="206" t="s">
        <v>388</v>
      </c>
      <c r="B183" s="270">
        <f>'A6 Exploitation'!D502</f>
        <v>0</v>
      </c>
      <c r="C183" s="270"/>
    </row>
    <row r="184" spans="1:10" ht="18.75" x14ac:dyDescent="0.25">
      <c r="A184" s="210"/>
      <c r="B184" s="203"/>
      <c r="C184" s="203"/>
    </row>
    <row r="185" spans="1:10" ht="18.75" x14ac:dyDescent="0.25">
      <c r="A185" s="210"/>
      <c r="B185" s="203"/>
      <c r="C185" s="203"/>
    </row>
    <row r="186" spans="1:10" ht="33" customHeight="1" x14ac:dyDescent="0.25">
      <c r="A186" s="206" t="s">
        <v>381</v>
      </c>
      <c r="B186" s="271" t="s">
        <v>406</v>
      </c>
      <c r="C186" s="271"/>
      <c r="J186" s="198" t="str">
        <f>D18</f>
        <v>Le Kram</v>
      </c>
    </row>
    <row r="187" spans="1:10" ht="33" customHeight="1" x14ac:dyDescent="0.25">
      <c r="A187" s="207" t="s">
        <v>383</v>
      </c>
      <c r="B187" s="270">
        <f>'A1 Technique'!D198</f>
        <v>0.84466019417475724</v>
      </c>
      <c r="C187" s="270"/>
    </row>
    <row r="188" spans="1:10" ht="33" customHeight="1" x14ac:dyDescent="0.25">
      <c r="A188" s="206" t="s">
        <v>384</v>
      </c>
      <c r="B188" s="270">
        <f>'A2 Technique'!D198</f>
        <v>0</v>
      </c>
      <c r="C188" s="270"/>
    </row>
    <row r="189" spans="1:10" ht="33" customHeight="1" x14ac:dyDescent="0.25">
      <c r="A189" s="207" t="s">
        <v>385</v>
      </c>
      <c r="B189" s="270">
        <f>'A3 Technique'!D198</f>
        <v>0</v>
      </c>
      <c r="C189" s="270"/>
    </row>
    <row r="190" spans="1:10" ht="33" customHeight="1" x14ac:dyDescent="0.25">
      <c r="A190" s="207" t="s">
        <v>386</v>
      </c>
      <c r="B190" s="270">
        <f>'A4 Technique'!D198</f>
        <v>0</v>
      </c>
      <c r="C190" s="270"/>
    </row>
    <row r="191" spans="1:10" ht="33" customHeight="1" x14ac:dyDescent="0.25">
      <c r="A191" s="206" t="s">
        <v>387</v>
      </c>
      <c r="B191" s="270">
        <f>'A5 Technique'!D198</f>
        <v>0</v>
      </c>
      <c r="C191" s="270"/>
    </row>
    <row r="192" spans="1:10" ht="33" customHeight="1" x14ac:dyDescent="0.25">
      <c r="A192" s="206" t="s">
        <v>388</v>
      </c>
      <c r="B192" s="270">
        <f>'A6 Technique'!D198</f>
        <v>0</v>
      </c>
      <c r="C192" s="270"/>
    </row>
  </sheetData>
  <sheetProtection algorithmName="SHA-512" hashValue="NRzqrz+QBD4H+AXz09ixvM9vZFV+VcV/Gyc0qInFEHc3qsfIZtGVXnvhEcmh/0baIugUaTtuX/nlu5W7hDIWYg==" saltValue="b8pRkOTowUyH2ByMYgUNE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5">
      <c r="A8" s="293" t="str">
        <f>'Page de garde'!D18</f>
        <v>Le Kram</v>
      </c>
      <c r="B8" s="293"/>
      <c r="C8" s="293"/>
      <c r="D8" s="293"/>
      <c r="E8" s="293"/>
      <c r="F8" s="293"/>
      <c r="G8" s="216"/>
      <c r="H8" s="216"/>
      <c r="I8" s="213"/>
    </row>
    <row r="9" spans="1:9" ht="24.75" x14ac:dyDescent="0.5">
      <c r="A9" s="38" t="s">
        <v>44</v>
      </c>
      <c r="B9" s="294"/>
      <c r="C9" s="294"/>
      <c r="D9" s="294"/>
      <c r="E9" s="294"/>
      <c r="F9" s="294"/>
      <c r="G9" s="216"/>
      <c r="H9" s="216"/>
      <c r="I9" s="213"/>
    </row>
    <row r="10" spans="1:9" ht="24.75" x14ac:dyDescent="0.5">
      <c r="A10" s="39" t="s">
        <v>46</v>
      </c>
      <c r="B10" s="295"/>
      <c r="C10" s="295"/>
      <c r="D10" s="295"/>
      <c r="E10" s="295"/>
      <c r="F10" s="295"/>
      <c r="G10" s="216"/>
      <c r="H10" s="216"/>
      <c r="I10" s="213"/>
    </row>
    <row r="11" spans="1:9" ht="24.75" x14ac:dyDescent="0.5">
      <c r="A11" s="38" t="s">
        <v>45</v>
      </c>
      <c r="B11" s="290"/>
      <c r="C11" s="290"/>
      <c r="D11" s="290"/>
      <c r="E11" s="290"/>
      <c r="F11" s="290"/>
      <c r="G11" s="216"/>
      <c r="H11" s="216"/>
      <c r="I11" s="213"/>
    </row>
    <row r="12" spans="1:9" ht="24.75" x14ac:dyDescent="0.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8" t="s">
        <v>137</v>
      </c>
      <c r="B43" s="278"/>
      <c r="C43" s="278"/>
      <c r="D43" s="278"/>
      <c r="E43" s="278"/>
      <c r="F43" s="278"/>
    </row>
    <row r="44" spans="1:7" x14ac:dyDescent="0.25">
      <c r="A44" s="183">
        <f>B11</f>
        <v>0</v>
      </c>
      <c r="B44" s="6"/>
      <c r="C44" s="7"/>
      <c r="D44" s="6"/>
    </row>
    <row r="45" spans="1:7" ht="16.5" x14ac:dyDescent="0.25">
      <c r="A45" s="281" t="s">
        <v>63</v>
      </c>
      <c r="B45" s="282"/>
      <c r="C45" s="282"/>
      <c r="D45" s="282"/>
      <c r="E45" s="282"/>
      <c r="F45" s="28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8" t="s">
        <v>129</v>
      </c>
      <c r="B99" s="278"/>
      <c r="C99" s="278"/>
      <c r="D99" s="278"/>
      <c r="E99" s="278"/>
      <c r="F99" s="278"/>
    </row>
    <row r="100" spans="1:6" x14ac:dyDescent="0.25">
      <c r="A100" s="183">
        <f>B11</f>
        <v>0</v>
      </c>
      <c r="B100" s="6"/>
      <c r="C100" s="7"/>
      <c r="D100" s="6"/>
    </row>
    <row r="101" spans="1:6" ht="16.5" x14ac:dyDescent="0.25">
      <c r="A101" s="281" t="s">
        <v>63</v>
      </c>
      <c r="B101" s="282"/>
      <c r="C101" s="282"/>
      <c r="D101" s="282"/>
      <c r="E101" s="282"/>
      <c r="F101" s="28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8" t="s">
        <v>130</v>
      </c>
      <c r="B152" s="278"/>
      <c r="C152" s="278"/>
      <c r="D152" s="278"/>
      <c r="E152" s="278"/>
      <c r="F152" s="278"/>
    </row>
    <row r="153" spans="1:6" x14ac:dyDescent="0.25">
      <c r="A153" s="183">
        <f>B11</f>
        <v>0</v>
      </c>
      <c r="B153" s="6"/>
      <c r="C153" s="7"/>
      <c r="D153" s="59"/>
    </row>
    <row r="154" spans="1:6" ht="16.5" x14ac:dyDescent="0.25">
      <c r="A154" s="281" t="s">
        <v>63</v>
      </c>
      <c r="B154" s="282"/>
      <c r="C154" s="282"/>
      <c r="D154" s="282"/>
      <c r="E154" s="282"/>
      <c r="F154" s="28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8" t="s">
        <v>167</v>
      </c>
      <c r="B192" s="278"/>
      <c r="C192" s="278"/>
      <c r="D192" s="278"/>
      <c r="E192" s="278"/>
      <c r="F192" s="278"/>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8" t="s">
        <v>21</v>
      </c>
      <c r="B324" s="278"/>
      <c r="C324" s="278"/>
      <c r="D324" s="278"/>
      <c r="E324" s="278"/>
      <c r="F324" s="278"/>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8" t="s">
        <v>8</v>
      </c>
      <c r="B352" s="278"/>
      <c r="C352" s="278"/>
      <c r="D352" s="278"/>
      <c r="E352" s="278"/>
      <c r="F352" s="278"/>
    </row>
    <row r="353" spans="1:6" x14ac:dyDescent="0.25">
      <c r="A353" s="183">
        <f>B11</f>
        <v>0</v>
      </c>
      <c r="B353" s="6"/>
      <c r="C353" s="7"/>
      <c r="D353" s="59"/>
    </row>
    <row r="354" spans="1:6" ht="16.5" x14ac:dyDescent="0.25">
      <c r="A354" s="281" t="s">
        <v>113</v>
      </c>
      <c r="B354" s="282"/>
      <c r="C354" s="282"/>
      <c r="D354" s="282"/>
      <c r="E354" s="282"/>
      <c r="F354" s="28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0</v>
      </c>
      <c r="B406" s="6"/>
      <c r="C406" s="7"/>
      <c r="D406" s="6"/>
    </row>
    <row r="407" spans="1:6" ht="16.5" x14ac:dyDescent="0.25">
      <c r="A407" s="281" t="s">
        <v>19</v>
      </c>
      <c r="B407" s="282"/>
      <c r="C407" s="282"/>
      <c r="D407" s="282"/>
      <c r="E407" s="282"/>
      <c r="F407" s="28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8" t="s">
        <v>374</v>
      </c>
      <c r="B435" s="278"/>
      <c r="C435" s="278"/>
      <c r="D435" s="278"/>
      <c r="E435" s="278"/>
      <c r="F435" s="278"/>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8"/>
      <c r="E1" s="308"/>
      <c r="F1" s="308"/>
      <c r="G1" s="308"/>
      <c r="H1" s="308"/>
      <c r="I1" s="30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2" t="s">
        <v>52</v>
      </c>
      <c r="B6" s="292"/>
      <c r="C6" s="292"/>
      <c r="D6" s="292"/>
      <c r="E6" s="292"/>
      <c r="F6" s="292"/>
      <c r="G6" s="216"/>
      <c r="H6" s="216"/>
      <c r="I6" s="216"/>
    </row>
    <row r="7" spans="1:9" s="36" customFormat="1" ht="21.75" customHeight="1" x14ac:dyDescent="0.5">
      <c r="A7" s="293" t="str">
        <f>'A1 Exploitation'!A8:F8</f>
        <v>Le Kram</v>
      </c>
      <c r="B7" s="293"/>
      <c r="C7" s="293"/>
      <c r="D7" s="293"/>
      <c r="E7" s="293"/>
      <c r="F7" s="293"/>
      <c r="G7" s="216"/>
      <c r="H7" s="216"/>
      <c r="I7" s="216"/>
    </row>
    <row r="8" spans="1:9" s="36" customFormat="1" ht="24.75" x14ac:dyDescent="0.5">
      <c r="A8" s="38" t="s">
        <v>44</v>
      </c>
      <c r="B8" s="309">
        <f>'A5 Exploitation'!B9:F9</f>
        <v>0</v>
      </c>
      <c r="C8" s="309"/>
      <c r="D8" s="309"/>
      <c r="E8" s="309"/>
      <c r="F8" s="309"/>
      <c r="G8" s="216"/>
      <c r="H8" s="216"/>
      <c r="I8" s="216"/>
    </row>
    <row r="9" spans="1:9" s="36" customFormat="1" ht="24.75" x14ac:dyDescent="0.5">
      <c r="A9" s="39" t="s">
        <v>46</v>
      </c>
      <c r="B9" s="310">
        <f>'A5 Exploitation'!B10:F10</f>
        <v>0</v>
      </c>
      <c r="C9" s="310"/>
      <c r="D9" s="310"/>
      <c r="E9" s="310"/>
      <c r="F9" s="310"/>
      <c r="G9" s="216"/>
      <c r="H9" s="216"/>
      <c r="I9" s="216"/>
    </row>
    <row r="10" spans="1:9" s="36" customFormat="1" ht="24.75" x14ac:dyDescent="0.5">
      <c r="A10" s="38" t="s">
        <v>45</v>
      </c>
      <c r="B10" s="307">
        <f>'A5 Exploitation'!B11:F11</f>
        <v>0</v>
      </c>
      <c r="C10" s="307"/>
      <c r="D10" s="307"/>
      <c r="E10" s="307"/>
      <c r="F10" s="307"/>
      <c r="G10" s="216"/>
      <c r="H10" s="216"/>
      <c r="I10" s="216"/>
    </row>
    <row r="11" spans="1:9" s="36" customFormat="1" ht="24.75" x14ac:dyDescent="0.5">
      <c r="A11" s="38" t="s">
        <v>341</v>
      </c>
      <c r="B11" s="311">
        <f>D198</f>
        <v>0</v>
      </c>
      <c r="C11" s="311"/>
      <c r="D11" s="311"/>
      <c r="E11" s="311"/>
      <c r="F11" s="311"/>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4" t="s">
        <v>38</v>
      </c>
      <c r="B22" s="301"/>
      <c r="C22" s="302"/>
      <c r="D22" s="215">
        <f>SUM(B17:C21)</f>
        <v>0</v>
      </c>
    </row>
    <row r="23" spans="1:6" x14ac:dyDescent="0.3">
      <c r="A23" s="298" t="s">
        <v>342</v>
      </c>
      <c r="B23" s="299"/>
      <c r="C23" s="300"/>
      <c r="D23" s="65">
        <f>D22/(COUNT(B17:C21)*2)</f>
        <v>0</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8" t="s">
        <v>38</v>
      </c>
      <c r="B32" s="299"/>
      <c r="C32" s="300"/>
      <c r="D32" s="214">
        <f>SUM(B26:C31)</f>
        <v>0</v>
      </c>
    </row>
    <row r="33" spans="1:6" x14ac:dyDescent="0.3">
      <c r="A33" s="298" t="s">
        <v>342</v>
      </c>
      <c r="B33" s="299"/>
      <c r="C33" s="300"/>
      <c r="D33" s="65">
        <f>D32/(COUNT(B26:C31)*2)</f>
        <v>0</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8" t="s">
        <v>38</v>
      </c>
      <c r="B41" s="299"/>
      <c r="C41" s="300"/>
      <c r="D41" s="214">
        <f>SUM(B36:C40)</f>
        <v>0</v>
      </c>
      <c r="E41" s="37"/>
      <c r="F41" s="37"/>
    </row>
    <row r="42" spans="1:6" s="50" customFormat="1" x14ac:dyDescent="0.3">
      <c r="A42" s="298" t="s">
        <v>342</v>
      </c>
      <c r="B42" s="299"/>
      <c r="C42" s="300"/>
      <c r="D42" s="65">
        <f>D41/(COUNT(B36:C40)*2)</f>
        <v>0</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0</v>
      </c>
    </row>
    <row r="52" spans="1:6" x14ac:dyDescent="0.3">
      <c r="A52" s="298" t="s">
        <v>342</v>
      </c>
      <c r="B52" s="299"/>
      <c r="C52" s="300"/>
      <c r="D52" s="65">
        <f>D51/(COUNT(B45:C50)*2)</f>
        <v>0</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8" t="s">
        <v>38</v>
      </c>
      <c r="B62" s="299"/>
      <c r="C62" s="300"/>
      <c r="D62" s="214">
        <f>SUM(B55:C61)</f>
        <v>0</v>
      </c>
    </row>
    <row r="63" spans="1:6" x14ac:dyDescent="0.3">
      <c r="A63" s="298" t="s">
        <v>342</v>
      </c>
      <c r="B63" s="299"/>
      <c r="C63" s="300"/>
      <c r="D63" s="65">
        <f>D62/(COUNT(B55:C61)*2)</f>
        <v>0</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8" t="s">
        <v>38</v>
      </c>
      <c r="B83" s="299"/>
      <c r="C83" s="300"/>
      <c r="D83" s="214">
        <f>SUM(B66:C82)</f>
        <v>0</v>
      </c>
    </row>
    <row r="84" spans="1:6" x14ac:dyDescent="0.3">
      <c r="A84" s="298" t="s">
        <v>342</v>
      </c>
      <c r="B84" s="299"/>
      <c r="C84" s="300"/>
      <c r="D84" s="65">
        <f>D83/(COUNT(B66:C82)*2)</f>
        <v>0</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8" t="s">
        <v>38</v>
      </c>
      <c r="B101" s="299"/>
      <c r="C101" s="300"/>
      <c r="D101" s="214">
        <f>SUM(B87:C100)</f>
        <v>0</v>
      </c>
    </row>
    <row r="102" spans="1:6" x14ac:dyDescent="0.3">
      <c r="A102" s="298" t="s">
        <v>342</v>
      </c>
      <c r="B102" s="299"/>
      <c r="C102" s="30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8" t="s">
        <v>38</v>
      </c>
      <c r="B117" s="299"/>
      <c r="C117" s="300"/>
      <c r="D117" s="214">
        <f>SUM(B106:C116)</f>
        <v>0</v>
      </c>
      <c r="E117" s="37"/>
      <c r="F117" s="37"/>
    </row>
    <row r="118" spans="1:6" s="50" customFormat="1" x14ac:dyDescent="0.3">
      <c r="A118" s="298" t="s">
        <v>342</v>
      </c>
      <c r="B118" s="299"/>
      <c r="C118" s="300"/>
      <c r="D118" s="65">
        <f>D117/(COUNT(B106:C116)*2)</f>
        <v>0</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8" t="s">
        <v>38</v>
      </c>
      <c r="B132" s="299"/>
      <c r="C132" s="300"/>
      <c r="D132" s="214">
        <f>SUM(B121:C131)</f>
        <v>0</v>
      </c>
    </row>
    <row r="133" spans="1:6" x14ac:dyDescent="0.3">
      <c r="A133" s="298" t="s">
        <v>342</v>
      </c>
      <c r="B133" s="299"/>
      <c r="C133" s="300"/>
      <c r="D133" s="63">
        <f>D132/(COUNT(B121:C131)*2)</f>
        <v>0</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8" t="s">
        <v>38</v>
      </c>
      <c r="B148" s="299"/>
      <c r="C148" s="300"/>
      <c r="D148" s="214">
        <f>SUM(B136:C147)</f>
        <v>0</v>
      </c>
    </row>
    <row r="149" spans="1:6" x14ac:dyDescent="0.3">
      <c r="A149" s="298" t="s">
        <v>342</v>
      </c>
      <c r="B149" s="299"/>
      <c r="C149" s="300"/>
      <c r="D149" s="65">
        <f>D148/(COUNT(B136:C147)*2)</f>
        <v>0</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8" t="s">
        <v>38</v>
      </c>
      <c r="B160" s="301"/>
      <c r="C160" s="302"/>
      <c r="D160" s="215">
        <f>SUM(B152:C159)</f>
        <v>0</v>
      </c>
    </row>
    <row r="161" spans="1:6" x14ac:dyDescent="0.3">
      <c r="A161" s="298" t="s">
        <v>342</v>
      </c>
      <c r="B161" s="299"/>
      <c r="C161" s="300"/>
      <c r="D161" s="65">
        <f>D160/(COUNT(B152:C159)*2)</f>
        <v>0</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8" t="s">
        <v>38</v>
      </c>
      <c r="B168" s="299"/>
      <c r="C168" s="300"/>
      <c r="D168" s="214">
        <f>SUM(B164:C167)</f>
        <v>0</v>
      </c>
    </row>
    <row r="169" spans="1:6" x14ac:dyDescent="0.3">
      <c r="A169" s="298" t="s">
        <v>342</v>
      </c>
      <c r="B169" s="299"/>
      <c r="C169" s="300"/>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8" t="s">
        <v>38</v>
      </c>
      <c r="B176" s="299"/>
      <c r="C176" s="300"/>
      <c r="D176" s="214">
        <f>SUM(B172:C175)</f>
        <v>0</v>
      </c>
    </row>
    <row r="177" spans="1:6" x14ac:dyDescent="0.3">
      <c r="A177" s="298" t="s">
        <v>342</v>
      </c>
      <c r="B177" s="299"/>
      <c r="C177" s="300"/>
      <c r="D177" s="65">
        <f>D176/(COUNT(B172:C175)*2)</f>
        <v>0</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8" t="s">
        <v>38</v>
      </c>
      <c r="B185" s="299"/>
      <c r="C185" s="300"/>
      <c r="D185" s="214">
        <f>SUM(B180:C184)</f>
        <v>0</v>
      </c>
    </row>
    <row r="186" spans="1:6" x14ac:dyDescent="0.3">
      <c r="A186" s="298" t="s">
        <v>342</v>
      </c>
      <c r="B186" s="299"/>
      <c r="C186" s="300"/>
      <c r="D186" s="65">
        <f>D185/(COUNT(B180:C184)*2)</f>
        <v>0</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8" t="s">
        <v>38</v>
      </c>
      <c r="B193" s="299"/>
      <c r="C193" s="300"/>
      <c r="D193" s="97">
        <f>SUM(B189:C192)</f>
        <v>0</v>
      </c>
    </row>
    <row r="194" spans="1:4" x14ac:dyDescent="0.3">
      <c r="A194" s="298" t="s">
        <v>342</v>
      </c>
      <c r="B194" s="299"/>
      <c r="C194" s="30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5">
      <c r="A8" s="293" t="str">
        <f>'Page de garde'!D18</f>
        <v>Le Kram</v>
      </c>
      <c r="B8" s="293"/>
      <c r="C8" s="293"/>
      <c r="D8" s="293"/>
      <c r="E8" s="293"/>
      <c r="F8" s="293"/>
      <c r="G8" s="216"/>
      <c r="H8" s="216"/>
      <c r="I8" s="213"/>
    </row>
    <row r="9" spans="1:9" ht="24.75" x14ac:dyDescent="0.5">
      <c r="A9" s="38" t="s">
        <v>44</v>
      </c>
      <c r="B9" s="294"/>
      <c r="C9" s="294"/>
      <c r="D9" s="294"/>
      <c r="E9" s="294"/>
      <c r="F9" s="294"/>
      <c r="G9" s="216"/>
      <c r="H9" s="216"/>
      <c r="I9" s="213"/>
    </row>
    <row r="10" spans="1:9" ht="24.75" x14ac:dyDescent="0.5">
      <c r="A10" s="39" t="s">
        <v>46</v>
      </c>
      <c r="B10" s="295"/>
      <c r="C10" s="295"/>
      <c r="D10" s="295"/>
      <c r="E10" s="295"/>
      <c r="F10" s="295"/>
      <c r="G10" s="216"/>
      <c r="H10" s="216"/>
      <c r="I10" s="213"/>
    </row>
    <row r="11" spans="1:9" ht="24.75" x14ac:dyDescent="0.5">
      <c r="A11" s="38" t="s">
        <v>45</v>
      </c>
      <c r="B11" s="290"/>
      <c r="C11" s="290"/>
      <c r="D11" s="290"/>
      <c r="E11" s="290"/>
      <c r="F11" s="290"/>
      <c r="G11" s="216"/>
      <c r="H11" s="216"/>
      <c r="I11" s="213"/>
    </row>
    <row r="12" spans="1:9" ht="24.75" x14ac:dyDescent="0.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8" t="s">
        <v>137</v>
      </c>
      <c r="B43" s="278"/>
      <c r="C43" s="278"/>
      <c r="D43" s="278"/>
      <c r="E43" s="278"/>
      <c r="F43" s="278"/>
    </row>
    <row r="44" spans="1:7" x14ac:dyDescent="0.25">
      <c r="A44" s="183">
        <f>B11</f>
        <v>0</v>
      </c>
      <c r="B44" s="6"/>
      <c r="C44" s="7"/>
      <c r="D44" s="6"/>
    </row>
    <row r="45" spans="1:7" ht="16.5" x14ac:dyDescent="0.25">
      <c r="A45" s="281" t="s">
        <v>63</v>
      </c>
      <c r="B45" s="282"/>
      <c r="C45" s="282"/>
      <c r="D45" s="282"/>
      <c r="E45" s="282"/>
      <c r="F45" s="28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8" t="s">
        <v>129</v>
      </c>
      <c r="B99" s="278"/>
      <c r="C99" s="278"/>
      <c r="D99" s="278"/>
      <c r="E99" s="278"/>
      <c r="F99" s="278"/>
    </row>
    <row r="100" spans="1:6" x14ac:dyDescent="0.25">
      <c r="A100" s="183">
        <f>B11</f>
        <v>0</v>
      </c>
      <c r="B100" s="6"/>
      <c r="C100" s="7"/>
      <c r="D100" s="6"/>
    </row>
    <row r="101" spans="1:6" ht="16.5" x14ac:dyDescent="0.25">
      <c r="A101" s="281" t="s">
        <v>63</v>
      </c>
      <c r="B101" s="282"/>
      <c r="C101" s="282"/>
      <c r="D101" s="282"/>
      <c r="E101" s="282"/>
      <c r="F101" s="28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8" t="s">
        <v>130</v>
      </c>
      <c r="B152" s="278"/>
      <c r="C152" s="278"/>
      <c r="D152" s="278"/>
      <c r="E152" s="278"/>
      <c r="F152" s="278"/>
    </row>
    <row r="153" spans="1:6" x14ac:dyDescent="0.25">
      <c r="A153" s="183">
        <f>B11</f>
        <v>0</v>
      </c>
      <c r="B153" s="6"/>
      <c r="C153" s="7"/>
      <c r="D153" s="59"/>
    </row>
    <row r="154" spans="1:6" ht="16.5" x14ac:dyDescent="0.25">
      <c r="A154" s="281" t="s">
        <v>63</v>
      </c>
      <c r="B154" s="282"/>
      <c r="C154" s="282"/>
      <c r="D154" s="282"/>
      <c r="E154" s="282"/>
      <c r="F154" s="28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8" t="s">
        <v>167</v>
      </c>
      <c r="B192" s="278"/>
      <c r="C192" s="278"/>
      <c r="D192" s="278"/>
      <c r="E192" s="278"/>
      <c r="F192" s="278"/>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8" t="s">
        <v>21</v>
      </c>
      <c r="B324" s="278"/>
      <c r="C324" s="278"/>
      <c r="D324" s="278"/>
      <c r="E324" s="278"/>
      <c r="F324" s="278"/>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8" t="s">
        <v>8</v>
      </c>
      <c r="B352" s="278"/>
      <c r="C352" s="278"/>
      <c r="D352" s="278"/>
      <c r="E352" s="278"/>
      <c r="F352" s="278"/>
    </row>
    <row r="353" spans="1:6" x14ac:dyDescent="0.25">
      <c r="A353" s="183">
        <f>B11</f>
        <v>0</v>
      </c>
      <c r="B353" s="6"/>
      <c r="C353" s="7"/>
      <c r="D353" s="59"/>
    </row>
    <row r="354" spans="1:6" ht="16.5" x14ac:dyDescent="0.25">
      <c r="A354" s="281" t="s">
        <v>113</v>
      </c>
      <c r="B354" s="282"/>
      <c r="C354" s="282"/>
      <c r="D354" s="282"/>
      <c r="E354" s="282"/>
      <c r="F354" s="28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0</v>
      </c>
      <c r="B406" s="6"/>
      <c r="C406" s="7"/>
      <c r="D406" s="6"/>
    </row>
    <row r="407" spans="1:6" ht="16.5" x14ac:dyDescent="0.25">
      <c r="A407" s="281" t="s">
        <v>19</v>
      </c>
      <c r="B407" s="282"/>
      <c r="C407" s="282"/>
      <c r="D407" s="282"/>
      <c r="E407" s="282"/>
      <c r="F407" s="28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8" t="s">
        <v>374</v>
      </c>
      <c r="B435" s="278"/>
      <c r="C435" s="278"/>
      <c r="D435" s="278"/>
      <c r="E435" s="278"/>
      <c r="F435" s="278"/>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8"/>
      <c r="E1" s="308"/>
      <c r="F1" s="308"/>
      <c r="G1" s="308"/>
      <c r="H1" s="308"/>
      <c r="I1" s="30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2" t="s">
        <v>52</v>
      </c>
      <c r="B6" s="292"/>
      <c r="C6" s="292"/>
      <c r="D6" s="292"/>
      <c r="E6" s="292"/>
      <c r="F6" s="292"/>
      <c r="G6" s="216"/>
      <c r="H6" s="216"/>
      <c r="I6" s="216"/>
    </row>
    <row r="7" spans="1:9" s="36" customFormat="1" ht="21.75" customHeight="1" x14ac:dyDescent="0.5">
      <c r="A7" s="293" t="str">
        <f>'A1 Exploitation'!A8:F8</f>
        <v>Le Kram</v>
      </c>
      <c r="B7" s="293"/>
      <c r="C7" s="293"/>
      <c r="D7" s="293"/>
      <c r="E7" s="293"/>
      <c r="F7" s="293"/>
      <c r="G7" s="216"/>
      <c r="H7" s="216"/>
      <c r="I7" s="216"/>
    </row>
    <row r="8" spans="1:9" s="36" customFormat="1" ht="24.75" x14ac:dyDescent="0.5">
      <c r="A8" s="38" t="s">
        <v>44</v>
      </c>
      <c r="B8" s="309">
        <f>'A6 Exploitation'!B9:F9</f>
        <v>0</v>
      </c>
      <c r="C8" s="309"/>
      <c r="D8" s="309"/>
      <c r="E8" s="309"/>
      <c r="F8" s="309"/>
      <c r="G8" s="216"/>
      <c r="H8" s="216"/>
      <c r="I8" s="216"/>
    </row>
    <row r="9" spans="1:9" s="36" customFormat="1" ht="24.75" x14ac:dyDescent="0.5">
      <c r="A9" s="39" t="s">
        <v>46</v>
      </c>
      <c r="B9" s="310">
        <f>'A6 Exploitation'!B10:F10</f>
        <v>0</v>
      </c>
      <c r="C9" s="310"/>
      <c r="D9" s="310"/>
      <c r="E9" s="310"/>
      <c r="F9" s="310"/>
      <c r="G9" s="216"/>
      <c r="H9" s="216"/>
      <c r="I9" s="216"/>
    </row>
    <row r="10" spans="1:9" s="36" customFormat="1" ht="24.75" x14ac:dyDescent="0.5">
      <c r="A10" s="38" t="s">
        <v>45</v>
      </c>
      <c r="B10" s="307">
        <f>'A6 Exploitation'!B11:F11</f>
        <v>0</v>
      </c>
      <c r="C10" s="307"/>
      <c r="D10" s="307"/>
      <c r="E10" s="307"/>
      <c r="F10" s="307"/>
      <c r="G10" s="216"/>
      <c r="H10" s="216"/>
      <c r="I10" s="216"/>
    </row>
    <row r="11" spans="1:9" s="36" customFormat="1" ht="24.75" x14ac:dyDescent="0.5">
      <c r="A11" s="38" t="s">
        <v>341</v>
      </c>
      <c r="B11" s="311">
        <f>D198</f>
        <v>0</v>
      </c>
      <c r="C11" s="311"/>
      <c r="D11" s="311"/>
      <c r="E11" s="311"/>
      <c r="F11" s="311"/>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4" t="s">
        <v>38</v>
      </c>
      <c r="B22" s="301"/>
      <c r="C22" s="302"/>
      <c r="D22" s="215">
        <f>SUM(B17:C21)</f>
        <v>0</v>
      </c>
    </row>
    <row r="23" spans="1:6" x14ac:dyDescent="0.3">
      <c r="A23" s="298" t="s">
        <v>342</v>
      </c>
      <c r="B23" s="299"/>
      <c r="C23" s="300"/>
      <c r="D23" s="65">
        <f>D22/(COUNT(B17:C21)*2)</f>
        <v>0</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8" t="s">
        <v>38</v>
      </c>
      <c r="B32" s="299"/>
      <c r="C32" s="300"/>
      <c r="D32" s="214">
        <f>SUM(B26:C31)</f>
        <v>0</v>
      </c>
    </row>
    <row r="33" spans="1:6" x14ac:dyDescent="0.3">
      <c r="A33" s="298" t="s">
        <v>342</v>
      </c>
      <c r="B33" s="299"/>
      <c r="C33" s="300"/>
      <c r="D33" s="65">
        <f>D32/(COUNT(B26:C31)*2)</f>
        <v>0</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8" t="s">
        <v>38</v>
      </c>
      <c r="B41" s="299"/>
      <c r="C41" s="300"/>
      <c r="D41" s="214">
        <f>SUM(B36:C40)</f>
        <v>0</v>
      </c>
      <c r="E41" s="37"/>
      <c r="F41" s="37"/>
    </row>
    <row r="42" spans="1:6" s="50" customFormat="1" x14ac:dyDescent="0.3">
      <c r="A42" s="298" t="s">
        <v>342</v>
      </c>
      <c r="B42" s="299"/>
      <c r="C42" s="300"/>
      <c r="D42" s="65">
        <f>D41/(COUNT(B36:C40)*2)</f>
        <v>0</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0</v>
      </c>
    </row>
    <row r="52" spans="1:6" x14ac:dyDescent="0.3">
      <c r="A52" s="298" t="s">
        <v>342</v>
      </c>
      <c r="B52" s="299"/>
      <c r="C52" s="300"/>
      <c r="D52" s="65">
        <f>D51/(COUNT(B45:C50)*2)</f>
        <v>0</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8" t="s">
        <v>38</v>
      </c>
      <c r="B62" s="299"/>
      <c r="C62" s="300"/>
      <c r="D62" s="214">
        <f>SUM(B55:C61)</f>
        <v>0</v>
      </c>
    </row>
    <row r="63" spans="1:6" x14ac:dyDescent="0.3">
      <c r="A63" s="298" t="s">
        <v>342</v>
      </c>
      <c r="B63" s="299"/>
      <c r="C63" s="300"/>
      <c r="D63" s="65">
        <f>D62/(COUNT(B55:C61)*2)</f>
        <v>0</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8" t="s">
        <v>38</v>
      </c>
      <c r="B83" s="299"/>
      <c r="C83" s="300"/>
      <c r="D83" s="214">
        <f>SUM(B66:C82)</f>
        <v>0</v>
      </c>
    </row>
    <row r="84" spans="1:6" x14ac:dyDescent="0.3">
      <c r="A84" s="298" t="s">
        <v>342</v>
      </c>
      <c r="B84" s="299"/>
      <c r="C84" s="300"/>
      <c r="D84" s="65">
        <f>D83/(COUNT(B66:C82)*2)</f>
        <v>0</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8" t="s">
        <v>38</v>
      </c>
      <c r="B101" s="299"/>
      <c r="C101" s="300"/>
      <c r="D101" s="214">
        <f>SUM(B87:C100)</f>
        <v>0</v>
      </c>
    </row>
    <row r="102" spans="1:6" x14ac:dyDescent="0.3">
      <c r="A102" s="298" t="s">
        <v>342</v>
      </c>
      <c r="B102" s="299"/>
      <c r="C102" s="30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8" t="s">
        <v>38</v>
      </c>
      <c r="B117" s="299"/>
      <c r="C117" s="300"/>
      <c r="D117" s="214">
        <f>SUM(B106:C116)</f>
        <v>0</v>
      </c>
      <c r="E117" s="37"/>
      <c r="F117" s="37"/>
    </row>
    <row r="118" spans="1:6" s="50" customFormat="1" x14ac:dyDescent="0.3">
      <c r="A118" s="298" t="s">
        <v>342</v>
      </c>
      <c r="B118" s="299"/>
      <c r="C118" s="300"/>
      <c r="D118" s="65">
        <f>D117/(COUNT(B106:C116)*2)</f>
        <v>0</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8" t="s">
        <v>38</v>
      </c>
      <c r="B132" s="299"/>
      <c r="C132" s="300"/>
      <c r="D132" s="214">
        <f>SUM(B121:C131)</f>
        <v>0</v>
      </c>
    </row>
    <row r="133" spans="1:6" x14ac:dyDescent="0.3">
      <c r="A133" s="298" t="s">
        <v>342</v>
      </c>
      <c r="B133" s="299"/>
      <c r="C133" s="300"/>
      <c r="D133" s="63">
        <f>D132/(COUNT(B121:C131)*2)</f>
        <v>0</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8" t="s">
        <v>38</v>
      </c>
      <c r="B148" s="299"/>
      <c r="C148" s="300"/>
      <c r="D148" s="214">
        <f>SUM(B136:C147)</f>
        <v>0</v>
      </c>
    </row>
    <row r="149" spans="1:6" x14ac:dyDescent="0.3">
      <c r="A149" s="298" t="s">
        <v>342</v>
      </c>
      <c r="B149" s="299"/>
      <c r="C149" s="300"/>
      <c r="D149" s="65">
        <f>D148/(COUNT(B136:C147)*2)</f>
        <v>0</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8" t="s">
        <v>38</v>
      </c>
      <c r="B160" s="301"/>
      <c r="C160" s="302"/>
      <c r="D160" s="215">
        <f>SUM(B152:C159)</f>
        <v>0</v>
      </c>
    </row>
    <row r="161" spans="1:6" x14ac:dyDescent="0.3">
      <c r="A161" s="298" t="s">
        <v>342</v>
      </c>
      <c r="B161" s="299"/>
      <c r="C161" s="300"/>
      <c r="D161" s="65">
        <f>D160/(COUNT(B152:C159)*2)</f>
        <v>0</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8" t="s">
        <v>38</v>
      </c>
      <c r="B168" s="299"/>
      <c r="C168" s="300"/>
      <c r="D168" s="214">
        <f>SUM(B164:C167)</f>
        <v>0</v>
      </c>
    </row>
    <row r="169" spans="1:6" x14ac:dyDescent="0.3">
      <c r="A169" s="298" t="s">
        <v>342</v>
      </c>
      <c r="B169" s="299"/>
      <c r="C169" s="300"/>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8" t="s">
        <v>38</v>
      </c>
      <c r="B176" s="299"/>
      <c r="C176" s="300"/>
      <c r="D176" s="214">
        <f>SUM(B172:C175)</f>
        <v>0</v>
      </c>
    </row>
    <row r="177" spans="1:6" x14ac:dyDescent="0.3">
      <c r="A177" s="298" t="s">
        <v>342</v>
      </c>
      <c r="B177" s="299"/>
      <c r="C177" s="300"/>
      <c r="D177" s="65">
        <f>D176/(COUNT(B172:C175)*2)</f>
        <v>0</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8" t="s">
        <v>38</v>
      </c>
      <c r="B185" s="299"/>
      <c r="C185" s="300"/>
      <c r="D185" s="214">
        <f>SUM(B180:C184)</f>
        <v>0</v>
      </c>
    </row>
    <row r="186" spans="1:6" x14ac:dyDescent="0.3">
      <c r="A186" s="298" t="s">
        <v>342</v>
      </c>
      <c r="B186" s="299"/>
      <c r="C186" s="300"/>
      <c r="D186" s="65">
        <f>D185/(COUNT(B180:C184)*2)</f>
        <v>0</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8" t="s">
        <v>38</v>
      </c>
      <c r="B193" s="299"/>
      <c r="C193" s="300"/>
      <c r="D193" s="97">
        <f>SUM(B189:C192)</f>
        <v>0</v>
      </c>
    </row>
    <row r="194" spans="1:4" x14ac:dyDescent="0.3">
      <c r="A194" s="298" t="s">
        <v>342</v>
      </c>
      <c r="B194" s="299"/>
      <c r="C194" s="30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0" zoomScale="90" zoomScaleNormal="71" zoomScaleSheetLayoutView="90" workbookViewId="0">
      <selection activeCell="D507" sqref="D50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1"/>
      <c r="E1" s="291"/>
      <c r="F1" s="291"/>
      <c r="G1" s="291"/>
      <c r="H1" s="291"/>
      <c r="I1" s="291"/>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2" t="s">
        <v>201</v>
      </c>
      <c r="B7" s="292"/>
      <c r="C7" s="292"/>
      <c r="D7" s="292"/>
      <c r="E7" s="292"/>
      <c r="F7" s="292"/>
      <c r="G7" s="124"/>
      <c r="H7" s="124"/>
      <c r="I7" s="124"/>
    </row>
    <row r="8" spans="1:9" ht="29.25" x14ac:dyDescent="0.45">
      <c r="A8" s="293" t="str">
        <f>'Page de garde'!D18</f>
        <v>Le Kram</v>
      </c>
      <c r="B8" s="293"/>
      <c r="C8" s="293"/>
      <c r="D8" s="293"/>
      <c r="E8" s="293"/>
      <c r="F8" s="293"/>
      <c r="G8" s="126"/>
      <c r="H8" s="126"/>
      <c r="I8" s="124"/>
    </row>
    <row r="9" spans="1:9" ht="24" x14ac:dyDescent="0.45">
      <c r="A9" s="38" t="s">
        <v>44</v>
      </c>
      <c r="B9" s="294" t="s">
        <v>421</v>
      </c>
      <c r="C9" s="294"/>
      <c r="D9" s="294"/>
      <c r="E9" s="294"/>
      <c r="F9" s="294"/>
      <c r="G9" s="126"/>
      <c r="H9" s="126"/>
      <c r="I9" s="124"/>
    </row>
    <row r="10" spans="1:9" ht="24.75" x14ac:dyDescent="0.5">
      <c r="A10" s="39" t="s">
        <v>46</v>
      </c>
      <c r="B10" s="295" t="s">
        <v>420</v>
      </c>
      <c r="C10" s="295"/>
      <c r="D10" s="295"/>
      <c r="E10" s="295"/>
      <c r="F10" s="295"/>
      <c r="G10" s="126"/>
      <c r="H10" s="126"/>
      <c r="I10" s="124"/>
    </row>
    <row r="11" spans="1:9" ht="24" x14ac:dyDescent="0.45">
      <c r="A11" s="38" t="s">
        <v>45</v>
      </c>
      <c r="B11" s="290">
        <v>42823</v>
      </c>
      <c r="C11" s="290"/>
      <c r="D11" s="290"/>
      <c r="E11" s="290"/>
      <c r="F11" s="290"/>
      <c r="G11" s="126"/>
      <c r="H11" s="126"/>
      <c r="I11" s="124"/>
    </row>
    <row r="12" spans="1:9" ht="24" x14ac:dyDescent="0.45">
      <c r="A12" s="38" t="s">
        <v>276</v>
      </c>
      <c r="B12" s="283">
        <f>D505</f>
        <v>0.91463414634146345</v>
      </c>
      <c r="C12" s="283"/>
      <c r="D12" s="283"/>
      <c r="E12" s="283"/>
      <c r="F12" s="283"/>
      <c r="G12" s="126"/>
      <c r="H12" s="126"/>
      <c r="I12" s="124"/>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42823</v>
      </c>
      <c r="B17" s="36"/>
      <c r="C17" s="36"/>
      <c r="D17" s="36"/>
      <c r="E17" s="36"/>
      <c r="F17" s="36"/>
      <c r="G17" s="36"/>
      <c r="H17" s="36"/>
    </row>
    <row r="18" spans="1:8" ht="18" x14ac:dyDescent="0.25">
      <c r="A18" s="288" t="s">
        <v>1</v>
      </c>
      <c r="B18" s="289"/>
      <c r="C18" s="289"/>
      <c r="D18" s="289"/>
      <c r="E18" s="289"/>
      <c r="F18" s="289"/>
    </row>
    <row r="19" spans="1:8" x14ac:dyDescent="0.25">
      <c r="A19" s="17" t="s">
        <v>10</v>
      </c>
      <c r="B19" s="136">
        <v>1</v>
      </c>
      <c r="C19" s="136"/>
      <c r="D19" s="135" t="s">
        <v>422</v>
      </c>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79" t="s">
        <v>18</v>
      </c>
      <c r="B26" s="280"/>
      <c r="C26" s="280"/>
      <c r="D26" s="280"/>
      <c r="E26" s="280"/>
      <c r="F26" s="280"/>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ht="75" x14ac:dyDescent="0.25">
      <c r="A35" s="18" t="s">
        <v>203</v>
      </c>
      <c r="B35" s="170">
        <v>1</v>
      </c>
      <c r="C35" s="130"/>
      <c r="D35" s="129" t="s">
        <v>464</v>
      </c>
      <c r="E35" s="66"/>
      <c r="F35" s="66"/>
    </row>
    <row r="36" spans="1:7" ht="45" x14ac:dyDescent="0.25">
      <c r="A36" s="109" t="s">
        <v>287</v>
      </c>
      <c r="B36" s="170">
        <v>2</v>
      </c>
      <c r="C36" s="131"/>
      <c r="D36" s="255">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78" t="s">
        <v>137</v>
      </c>
      <c r="B43" s="278"/>
      <c r="C43" s="278"/>
      <c r="D43" s="278"/>
      <c r="E43" s="278"/>
      <c r="F43" s="278"/>
    </row>
    <row r="44" spans="1:7" x14ac:dyDescent="0.25">
      <c r="A44" s="183">
        <f>B11</f>
        <v>42823</v>
      </c>
      <c r="B44" s="6"/>
      <c r="C44" s="7"/>
      <c r="D44" s="6"/>
    </row>
    <row r="45" spans="1:7" ht="16.5" x14ac:dyDescent="0.25">
      <c r="A45" s="281" t="s">
        <v>63</v>
      </c>
      <c r="B45" s="282"/>
      <c r="C45" s="282"/>
      <c r="D45" s="282"/>
      <c r="E45" s="282"/>
      <c r="F45" s="282"/>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x14ac:dyDescent="0.25">
      <c r="A48" s="33" t="s">
        <v>297</v>
      </c>
      <c r="B48" s="170">
        <v>2</v>
      </c>
      <c r="C48" s="145"/>
      <c r="D48" s="147"/>
      <c r="F48" s="66"/>
    </row>
    <row r="49" spans="1:6" x14ac:dyDescent="0.25">
      <c r="A49" s="33" t="s">
        <v>28</v>
      </c>
      <c r="B49" s="170">
        <v>2</v>
      </c>
      <c r="C49" s="137"/>
      <c r="D49" s="139"/>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9" t="s">
        <v>65</v>
      </c>
      <c r="B57" s="280"/>
      <c r="C57" s="280"/>
      <c r="D57" s="280"/>
      <c r="E57" s="280"/>
      <c r="F57" s="280"/>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29" t="s">
        <v>454</v>
      </c>
      <c r="E60" s="129"/>
      <c r="F60" s="66"/>
    </row>
    <row r="61" spans="1:6" x14ac:dyDescent="0.25">
      <c r="A61" s="24" t="s">
        <v>123</v>
      </c>
      <c r="B61" s="170">
        <v>2</v>
      </c>
      <c r="C61" s="144"/>
      <c r="D61" s="129"/>
      <c r="E61" s="147"/>
      <c r="F61" s="66"/>
    </row>
    <row r="62" spans="1:6" ht="18" x14ac:dyDescent="0.35">
      <c r="A62" s="76" t="s">
        <v>67</v>
      </c>
      <c r="B62" s="170">
        <v>2</v>
      </c>
      <c r="C62" s="217" t="str">
        <f>IF(B62=0, -5, "0")</f>
        <v>0</v>
      </c>
      <c r="D62" s="142"/>
      <c r="E62" s="147"/>
      <c r="F62" s="66"/>
    </row>
    <row r="63" spans="1:6" ht="75" x14ac:dyDescent="0.25">
      <c r="A63" s="17" t="s">
        <v>277</v>
      </c>
      <c r="B63" s="170">
        <v>0</v>
      </c>
      <c r="C63" s="144"/>
      <c r="D63" s="129" t="s">
        <v>461</v>
      </c>
      <c r="E63" s="129" t="s">
        <v>423</v>
      </c>
      <c r="F63" s="66"/>
    </row>
    <row r="64" spans="1:6" ht="36" x14ac:dyDescent="0.25">
      <c r="A64" s="108" t="s">
        <v>272</v>
      </c>
      <c r="B64" s="170">
        <v>2</v>
      </c>
      <c r="C64" s="217" t="str">
        <f>IF(B64=0, -5, "0")</f>
        <v>0</v>
      </c>
      <c r="D64" s="129"/>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ht="60" x14ac:dyDescent="0.25">
      <c r="A73" s="17" t="s">
        <v>172</v>
      </c>
      <c r="B73" s="170">
        <v>1</v>
      </c>
      <c r="C73" s="145"/>
      <c r="D73" s="150" t="s">
        <v>424</v>
      </c>
      <c r="E73" s="148"/>
      <c r="F73" s="67"/>
      <c r="G73" s="172"/>
    </row>
    <row r="74" spans="1:7" s="31" customFormat="1" x14ac:dyDescent="0.25">
      <c r="A74" s="17" t="s">
        <v>188</v>
      </c>
      <c r="B74" s="170" t="s">
        <v>34</v>
      </c>
      <c r="C74" s="145"/>
      <c r="D74" s="152" t="s">
        <v>425</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34</v>
      </c>
    </row>
    <row r="82" spans="1:6" x14ac:dyDescent="0.25">
      <c r="A82" s="19" t="s">
        <v>37</v>
      </c>
      <c r="B82" s="20"/>
      <c r="C82" s="21"/>
      <c r="D82" s="63">
        <f>D81/(COUNT(B58:C80)*2)</f>
        <v>0.89473684210526316</v>
      </c>
    </row>
    <row r="83" spans="1:6" ht="15" customHeight="1" x14ac:dyDescent="0.25">
      <c r="A83" s="9"/>
      <c r="B83" s="6"/>
      <c r="C83" s="7"/>
      <c r="D83" s="6"/>
    </row>
    <row r="84" spans="1:6" ht="15" customHeight="1" x14ac:dyDescent="0.25">
      <c r="A84" s="279" t="s">
        <v>25</v>
      </c>
      <c r="B84" s="280"/>
      <c r="C84" s="280"/>
      <c r="D84" s="280"/>
      <c r="E84" s="280"/>
      <c r="F84" s="280"/>
    </row>
    <row r="85" spans="1:6" x14ac:dyDescent="0.25">
      <c r="A85" s="17" t="s">
        <v>314</v>
      </c>
      <c r="B85" s="153">
        <v>2</v>
      </c>
      <c r="C85" s="153"/>
      <c r="D85" s="157"/>
      <c r="E85" s="66"/>
      <c r="F85" s="66"/>
    </row>
    <row r="86" spans="1:6" x14ac:dyDescent="0.25">
      <c r="A86" s="18" t="s">
        <v>105</v>
      </c>
      <c r="B86" s="170">
        <v>1</v>
      </c>
      <c r="C86" s="153"/>
      <c r="D86" s="155" t="s">
        <v>456</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61">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61</v>
      </c>
    </row>
    <row r="97" spans="1:6" ht="16.5" customHeight="1" x14ac:dyDescent="0.25">
      <c r="A97" s="78" t="s">
        <v>224</v>
      </c>
      <c r="B97" s="84"/>
      <c r="C97" s="85"/>
      <c r="D97" s="82">
        <f>D96/(COUNT(B85:C91,B46:C53,B58:C80)*2)</f>
        <v>0.9242424242424242</v>
      </c>
    </row>
    <row r="98" spans="1:6" x14ac:dyDescent="0.25">
      <c r="A98" s="5"/>
      <c r="B98" s="6"/>
      <c r="C98" s="7"/>
      <c r="D98" s="6"/>
    </row>
    <row r="99" spans="1:6" ht="18" x14ac:dyDescent="0.35">
      <c r="A99" s="278" t="s">
        <v>129</v>
      </c>
      <c r="B99" s="278"/>
      <c r="C99" s="278"/>
      <c r="D99" s="278"/>
      <c r="E99" s="278"/>
      <c r="F99" s="278"/>
    </row>
    <row r="100" spans="1:6" x14ac:dyDescent="0.25">
      <c r="A100" s="183">
        <f>B11</f>
        <v>42823</v>
      </c>
      <c r="B100" s="6"/>
      <c r="C100" s="7"/>
      <c r="D100" s="6"/>
    </row>
    <row r="101" spans="1:6" ht="16.5" x14ac:dyDescent="0.25">
      <c r="A101" s="281" t="s">
        <v>63</v>
      </c>
      <c r="B101" s="282"/>
      <c r="C101" s="282"/>
      <c r="D101" s="282"/>
      <c r="E101" s="282"/>
      <c r="F101" s="282"/>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9" t="s">
        <v>133</v>
      </c>
      <c r="B113" s="280"/>
      <c r="C113" s="280"/>
      <c r="D113" s="280"/>
      <c r="E113" s="280"/>
      <c r="F113" s="280"/>
    </row>
    <row r="114" spans="1:6" x14ac:dyDescent="0.25">
      <c r="A114" s="17" t="s">
        <v>314</v>
      </c>
      <c r="B114" s="153">
        <v>2</v>
      </c>
      <c r="C114" s="153"/>
      <c r="D114" s="142"/>
      <c r="E114" s="142"/>
      <c r="F114" s="147"/>
    </row>
    <row r="115" spans="1:6" ht="45" x14ac:dyDescent="0.25">
      <c r="A115" s="18" t="s">
        <v>294</v>
      </c>
      <c r="B115" s="170">
        <v>0</v>
      </c>
      <c r="C115" s="153"/>
      <c r="D115" s="143" t="s">
        <v>450</v>
      </c>
      <c r="E115" s="129" t="s">
        <v>448</v>
      </c>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20.75" x14ac:dyDescent="0.3">
      <c r="A123" s="48" t="s">
        <v>189</v>
      </c>
      <c r="B123" s="177">
        <v>1</v>
      </c>
      <c r="C123" s="177"/>
      <c r="D123" s="184" t="s">
        <v>465</v>
      </c>
      <c r="E123" s="142"/>
      <c r="F123" s="147"/>
    </row>
    <row r="124" spans="1:6" x14ac:dyDescent="0.25">
      <c r="A124" s="17" t="s">
        <v>278</v>
      </c>
      <c r="B124" s="170">
        <v>2</v>
      </c>
      <c r="C124" s="153"/>
      <c r="D124" s="149"/>
      <c r="E124" s="148"/>
      <c r="F124" s="147"/>
    </row>
    <row r="125" spans="1:6" ht="36"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52"/>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79" t="s">
        <v>73</v>
      </c>
      <c r="B137" s="280"/>
      <c r="C137" s="280"/>
      <c r="D137" s="280"/>
      <c r="E137" s="280"/>
      <c r="F137" s="280"/>
    </row>
    <row r="138" spans="1:6" ht="30" x14ac:dyDescent="0.25">
      <c r="A138" s="17" t="s">
        <v>372</v>
      </c>
      <c r="B138" s="153">
        <v>2</v>
      </c>
      <c r="C138" s="153"/>
      <c r="D138" s="142"/>
      <c r="E138" s="146"/>
      <c r="F138" s="147"/>
    </row>
    <row r="139" spans="1:6" x14ac:dyDescent="0.25">
      <c r="A139" s="18" t="s">
        <v>144</v>
      </c>
      <c r="B139" s="170">
        <v>1</v>
      </c>
      <c r="C139" s="153"/>
      <c r="D139" s="143" t="s">
        <v>429</v>
      </c>
      <c r="E139" s="147"/>
      <c r="F139" s="147"/>
    </row>
    <row r="140" spans="1:6" ht="18" x14ac:dyDescent="0.35">
      <c r="A140" s="76" t="s">
        <v>59</v>
      </c>
      <c r="B140" s="170">
        <v>2</v>
      </c>
      <c r="C140" s="217" t="str">
        <f>IF(B140=0, -5, "0")</f>
        <v>0</v>
      </c>
      <c r="D140" s="142"/>
      <c r="E140" s="142"/>
      <c r="F140" s="147"/>
    </row>
    <row r="141" spans="1:6" ht="60" x14ac:dyDescent="0.35">
      <c r="A141" s="83" t="s">
        <v>55</v>
      </c>
      <c r="B141" s="170">
        <v>0</v>
      </c>
      <c r="C141" s="217">
        <f>IF(B141=0, -5, "0")</f>
        <v>-5</v>
      </c>
      <c r="D141" s="12" t="s">
        <v>430</v>
      </c>
      <c r="E141" s="129" t="s">
        <v>466</v>
      </c>
      <c r="F141" s="147"/>
    </row>
    <row r="142" spans="1:6" ht="16.5" x14ac:dyDescent="0.3">
      <c r="A142" s="53" t="s">
        <v>149</v>
      </c>
      <c r="B142" s="170">
        <v>2</v>
      </c>
      <c r="C142" s="153"/>
      <c r="D142" s="149"/>
      <c r="E142" s="147"/>
      <c r="F142" s="147"/>
    </row>
    <row r="143" spans="1:6" ht="18" x14ac:dyDescent="0.35">
      <c r="A143" s="83" t="s">
        <v>411</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262">
        <v>1</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0.81944444444444442</v>
      </c>
    </row>
    <row r="151" spans="1:6" x14ac:dyDescent="0.25">
      <c r="A151" s="9"/>
      <c r="B151" s="6"/>
      <c r="C151" s="7"/>
      <c r="D151" s="6"/>
    </row>
    <row r="152" spans="1:6" ht="18" x14ac:dyDescent="0.35">
      <c r="A152" s="278" t="s">
        <v>130</v>
      </c>
      <c r="B152" s="278"/>
      <c r="C152" s="278"/>
      <c r="D152" s="278"/>
      <c r="E152" s="278"/>
      <c r="F152" s="278"/>
    </row>
    <row r="153" spans="1:6" x14ac:dyDescent="0.25">
      <c r="A153" s="183">
        <f>B11</f>
        <v>42823</v>
      </c>
      <c r="B153" s="6"/>
      <c r="C153" s="7"/>
      <c r="D153" s="59"/>
    </row>
    <row r="154" spans="1:6" ht="16.5" x14ac:dyDescent="0.25">
      <c r="A154" s="281" t="s">
        <v>63</v>
      </c>
      <c r="B154" s="282"/>
      <c r="C154" s="282"/>
      <c r="D154" s="282"/>
      <c r="E154" s="282"/>
      <c r="F154" s="282"/>
    </row>
    <row r="155" spans="1:6" x14ac:dyDescent="0.25">
      <c r="A155" s="23" t="s">
        <v>132</v>
      </c>
      <c r="B155" s="153" t="s">
        <v>34</v>
      </c>
      <c r="C155" s="153"/>
      <c r="D155" s="142"/>
      <c r="E155" s="66"/>
      <c r="F155" s="66"/>
    </row>
    <row r="156" spans="1:6" x14ac:dyDescent="0.25">
      <c r="A156" s="23" t="s">
        <v>297</v>
      </c>
      <c r="B156" s="170" t="s">
        <v>34</v>
      </c>
      <c r="C156" s="153"/>
      <c r="D156" s="142"/>
      <c r="E156" s="147"/>
      <c r="F156" s="66"/>
    </row>
    <row r="157" spans="1:6" x14ac:dyDescent="0.25">
      <c r="A157" s="23" t="s">
        <v>69</v>
      </c>
      <c r="B157" s="170" t="s">
        <v>34</v>
      </c>
      <c r="C157" s="142"/>
      <c r="D157" s="142"/>
      <c r="E157" s="147"/>
      <c r="F157" s="66"/>
    </row>
    <row r="158" spans="1:6" x14ac:dyDescent="0.25">
      <c r="A158" s="33" t="s">
        <v>136</v>
      </c>
      <c r="B158" s="170" t="s">
        <v>34</v>
      </c>
      <c r="C158" s="153"/>
      <c r="D158" s="149"/>
      <c r="E158" s="66"/>
      <c r="F158" s="66"/>
    </row>
    <row r="159" spans="1:6" ht="30" x14ac:dyDescent="0.25">
      <c r="A159" s="23" t="s">
        <v>190</v>
      </c>
      <c r="B159" s="170" t="s">
        <v>34</v>
      </c>
      <c r="C159" s="153"/>
      <c r="D159" s="142"/>
      <c r="E159" s="66"/>
      <c r="F159" s="66"/>
    </row>
    <row r="160" spans="1:6" ht="18" x14ac:dyDescent="0.35">
      <c r="A160" s="76" t="s">
        <v>59</v>
      </c>
      <c r="B160" s="170" t="s">
        <v>34</v>
      </c>
      <c r="C160" s="217" t="str">
        <f>IF(B160=0, -5, "0")</f>
        <v>0</v>
      </c>
      <c r="D160" s="142"/>
      <c r="E160" s="66"/>
      <c r="F160" s="66"/>
    </row>
    <row r="161" spans="1:6" ht="16.5" customHeight="1" x14ac:dyDescent="0.25">
      <c r="A161" s="23" t="s">
        <v>145</v>
      </c>
      <c r="B161" s="170" t="s">
        <v>34</v>
      </c>
      <c r="C161" s="138"/>
      <c r="D161" s="142"/>
      <c r="E161" s="66"/>
      <c r="F161" s="66"/>
    </row>
    <row r="162" spans="1:6" x14ac:dyDescent="0.25">
      <c r="A162" s="23" t="s">
        <v>27</v>
      </c>
      <c r="B162" s="170" t="s">
        <v>34</v>
      </c>
      <c r="C162" s="153"/>
      <c r="D162" s="10"/>
      <c r="E162" s="66"/>
      <c r="F162" s="66"/>
    </row>
    <row r="163" spans="1:6" x14ac:dyDescent="0.25">
      <c r="A163" s="19" t="s">
        <v>38</v>
      </c>
      <c r="B163" s="19"/>
      <c r="C163" s="19"/>
      <c r="D163" s="19">
        <f>SUM(B155:C162)</f>
        <v>0</v>
      </c>
    </row>
    <row r="164" spans="1:6" x14ac:dyDescent="0.25">
      <c r="A164" s="19" t="s">
        <v>37</v>
      </c>
      <c r="B164" s="20"/>
      <c r="C164" s="21"/>
      <c r="D164" s="63" t="e">
        <f>D163/(COUNT(B155:C162)*2)</f>
        <v>#DIV/0!</v>
      </c>
    </row>
    <row r="165" spans="1:6" x14ac:dyDescent="0.25">
      <c r="A165" s="9"/>
      <c r="B165" s="6"/>
      <c r="C165" s="7"/>
      <c r="D165" s="6"/>
    </row>
    <row r="166" spans="1:6" ht="18" x14ac:dyDescent="0.25">
      <c r="A166" s="279" t="s">
        <v>134</v>
      </c>
      <c r="B166" s="280"/>
      <c r="C166" s="280"/>
      <c r="D166" s="280"/>
      <c r="E166" s="280"/>
      <c r="F166" s="280"/>
    </row>
    <row r="167" spans="1:6" x14ac:dyDescent="0.25">
      <c r="A167" s="17" t="s">
        <v>314</v>
      </c>
      <c r="B167" s="153" t="s">
        <v>34</v>
      </c>
      <c r="C167" s="153"/>
      <c r="D167" s="143"/>
      <c r="E167" s="147"/>
      <c r="F167" s="66"/>
    </row>
    <row r="168" spans="1:6" x14ac:dyDescent="0.25">
      <c r="A168" s="18" t="s">
        <v>102</v>
      </c>
      <c r="B168" s="170" t="s">
        <v>34</v>
      </c>
      <c r="C168" s="153"/>
      <c r="D168" s="143"/>
      <c r="E168" s="147"/>
      <c r="F168" s="66"/>
    </row>
    <row r="169" spans="1:6" x14ac:dyDescent="0.25">
      <c r="A169" s="18" t="s">
        <v>135</v>
      </c>
      <c r="B169" s="170" t="s">
        <v>34</v>
      </c>
      <c r="C169" s="153"/>
      <c r="D169" s="143"/>
      <c r="E169" s="147"/>
      <c r="F169" s="66"/>
    </row>
    <row r="170" spans="1:6" x14ac:dyDescent="0.25">
      <c r="A170" s="18" t="s">
        <v>64</v>
      </c>
      <c r="B170" s="170" t="s">
        <v>34</v>
      </c>
      <c r="C170" s="153"/>
      <c r="D170" s="12"/>
      <c r="E170" s="147"/>
      <c r="F170" s="66"/>
    </row>
    <row r="171" spans="1:6" x14ac:dyDescent="0.25">
      <c r="A171" s="18" t="s">
        <v>279</v>
      </c>
      <c r="B171" s="170" t="s">
        <v>34</v>
      </c>
      <c r="C171" s="153"/>
      <c r="D171" s="12"/>
      <c r="E171" s="147"/>
      <c r="F171" s="66"/>
    </row>
    <row r="172" spans="1:6" ht="18" x14ac:dyDescent="0.35">
      <c r="A172" s="83" t="s">
        <v>80</v>
      </c>
      <c r="B172" s="170" t="s">
        <v>34</v>
      </c>
      <c r="C172" s="217" t="str">
        <f>IF(B172=0, -5, "0")</f>
        <v>0</v>
      </c>
      <c r="D172" s="12"/>
      <c r="E172" s="147"/>
      <c r="F172" s="66"/>
    </row>
    <row r="173" spans="1:6" x14ac:dyDescent="0.25">
      <c r="A173" s="17" t="s">
        <v>296</v>
      </c>
      <c r="B173" s="170" t="s">
        <v>34</v>
      </c>
      <c r="C173" s="145"/>
      <c r="D173" s="166"/>
      <c r="E173" s="148"/>
      <c r="F173" s="66"/>
    </row>
    <row r="174" spans="1:6" ht="18" x14ac:dyDescent="0.35">
      <c r="A174" s="76" t="s">
        <v>251</v>
      </c>
      <c r="B174" s="170" t="s">
        <v>34</v>
      </c>
      <c r="C174" s="217" t="str">
        <f>IF(B174=0, -5, "0")</f>
        <v>0</v>
      </c>
      <c r="D174" s="12"/>
      <c r="E174" s="142"/>
      <c r="F174" s="66"/>
    </row>
    <row r="175" spans="1:6" x14ac:dyDescent="0.25">
      <c r="A175" s="17" t="s">
        <v>313</v>
      </c>
      <c r="B175" s="170" t="s">
        <v>34</v>
      </c>
      <c r="C175" s="153"/>
      <c r="D175" s="142"/>
      <c r="E175" s="147"/>
      <c r="F175" s="66"/>
    </row>
    <row r="176" spans="1:6" ht="36" x14ac:dyDescent="0.35">
      <c r="A176" s="86" t="s">
        <v>209</v>
      </c>
      <c r="B176" s="170" t="s">
        <v>34</v>
      </c>
      <c r="C176" s="217" t="str">
        <f>IF(B176=0, -5, "0")</f>
        <v>0</v>
      </c>
      <c r="E176" s="147"/>
      <c r="F176" s="66"/>
    </row>
    <row r="177" spans="1:7" x14ac:dyDescent="0.25">
      <c r="A177" s="17" t="s">
        <v>291</v>
      </c>
      <c r="B177" s="170" t="s">
        <v>34</v>
      </c>
      <c r="C177" s="153"/>
      <c r="D177" s="142"/>
      <c r="E177" s="147"/>
      <c r="F177" s="66"/>
    </row>
    <row r="178" spans="1:7" x14ac:dyDescent="0.25">
      <c r="A178" s="17" t="s">
        <v>188</v>
      </c>
      <c r="B178" s="170" t="s">
        <v>34</v>
      </c>
      <c r="C178" s="153"/>
      <c r="D178" s="142"/>
      <c r="E178" s="142"/>
      <c r="F178" s="66"/>
    </row>
    <row r="179" spans="1:7" ht="18" x14ac:dyDescent="0.35">
      <c r="A179" s="160" t="s">
        <v>289</v>
      </c>
      <c r="B179" s="170" t="s">
        <v>34</v>
      </c>
      <c r="C179" s="153"/>
      <c r="D179" s="142"/>
      <c r="E179" s="160"/>
      <c r="F179" s="66"/>
    </row>
    <row r="180" spans="1:7" ht="16.5" x14ac:dyDescent="0.25">
      <c r="A180" s="107" t="s">
        <v>168</v>
      </c>
      <c r="B180" s="170" t="s">
        <v>34</v>
      </c>
      <c r="C180" s="218" t="str">
        <f>IF(B180=0, -5, "0")</f>
        <v>0</v>
      </c>
      <c r="D180" s="146"/>
      <c r="E180" s="173"/>
      <c r="F180" s="66"/>
    </row>
    <row r="181" spans="1:7" x14ac:dyDescent="0.25">
      <c r="A181" s="24" t="s">
        <v>83</v>
      </c>
      <c r="B181" s="170" t="s">
        <v>34</v>
      </c>
      <c r="C181" s="153"/>
      <c r="D181" s="142"/>
      <c r="E181" s="147"/>
      <c r="F181" s="66"/>
    </row>
    <row r="182" spans="1:7" ht="33" x14ac:dyDescent="0.3">
      <c r="A182" s="180" t="s">
        <v>234</v>
      </c>
      <c r="B182" s="170" t="s">
        <v>34</v>
      </c>
      <c r="C182" s="153"/>
      <c r="D182" s="69"/>
      <c r="E182" s="147"/>
      <c r="F182" s="66"/>
      <c r="G182" s="172"/>
    </row>
    <row r="183" spans="1:7" x14ac:dyDescent="0.25">
      <c r="A183" s="24" t="s">
        <v>248</v>
      </c>
      <c r="B183" s="170" t="s">
        <v>34</v>
      </c>
      <c r="C183" s="153"/>
      <c r="D183" s="142"/>
      <c r="E183" s="142"/>
      <c r="F183" s="66"/>
    </row>
    <row r="184" spans="1:7" ht="30" x14ac:dyDescent="0.25">
      <c r="A184" s="24" t="s">
        <v>200</v>
      </c>
      <c r="B184" s="170" t="s">
        <v>34</v>
      </c>
      <c r="C184" s="153"/>
      <c r="D184" s="142"/>
      <c r="E184" s="147"/>
      <c r="F184" s="66"/>
    </row>
    <row r="185" spans="1:7" ht="45" x14ac:dyDescent="0.25">
      <c r="A185" s="101" t="s">
        <v>287</v>
      </c>
      <c r="B185" s="170" t="s">
        <v>34</v>
      </c>
      <c r="C185" s="154"/>
      <c r="D185" s="255"/>
      <c r="E185" s="102"/>
      <c r="F185" s="102"/>
    </row>
    <row r="186" spans="1:7" x14ac:dyDescent="0.25">
      <c r="A186" s="19" t="s">
        <v>38</v>
      </c>
      <c r="B186" s="19"/>
      <c r="C186" s="19"/>
      <c r="D186" s="19">
        <f>SUM(B167:C184)</f>
        <v>0</v>
      </c>
    </row>
    <row r="187" spans="1:7" x14ac:dyDescent="0.25">
      <c r="A187" s="19" t="s">
        <v>37</v>
      </c>
      <c r="B187" s="20"/>
      <c r="C187" s="21"/>
      <c r="D187" s="63" t="e">
        <f>D186/(COUNT(B167:C184)*2)</f>
        <v>#DIV/0!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t="e">
        <f>D189/(COUNT(B155:C162,B167:C184)*2)</f>
        <v>#DIV/0!</v>
      </c>
    </row>
    <row r="191" spans="1:7" x14ac:dyDescent="0.25">
      <c r="A191" s="9"/>
      <c r="B191" s="6"/>
      <c r="C191" s="7"/>
      <c r="D191" s="6"/>
    </row>
    <row r="192" spans="1:7" ht="18" x14ac:dyDescent="0.35">
      <c r="A192" s="278" t="s">
        <v>167</v>
      </c>
      <c r="B192" s="278"/>
      <c r="C192" s="278"/>
      <c r="D192" s="278"/>
      <c r="E192" s="278"/>
      <c r="F192" s="278"/>
    </row>
    <row r="193" spans="1:7" x14ac:dyDescent="0.25">
      <c r="A193" s="189">
        <f>B11</f>
        <v>42823</v>
      </c>
      <c r="B193" s="6"/>
      <c r="C193" s="7"/>
      <c r="D193" s="6"/>
    </row>
    <row r="194" spans="1:7" ht="18" x14ac:dyDescent="0.25">
      <c r="A194" s="279" t="s">
        <v>158</v>
      </c>
      <c r="B194" s="280"/>
      <c r="C194" s="280"/>
      <c r="D194" s="280"/>
      <c r="E194" s="280"/>
      <c r="F194" s="280"/>
    </row>
    <row r="195" spans="1:7" ht="46.5" x14ac:dyDescent="0.35">
      <c r="A195" s="83" t="s">
        <v>27</v>
      </c>
      <c r="B195" s="153">
        <v>1</v>
      </c>
      <c r="C195" s="217" t="str">
        <f>IF(B195=0, -5, "0")</f>
        <v>0</v>
      </c>
      <c r="D195" s="142" t="s">
        <v>431</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t="s">
        <v>34</v>
      </c>
      <c r="C201" s="153"/>
      <c r="D201" s="142" t="s">
        <v>432</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79" t="s">
        <v>76</v>
      </c>
      <c r="B209" s="280"/>
      <c r="C209" s="280"/>
      <c r="D209" s="280"/>
      <c r="E209" s="280"/>
      <c r="F209" s="280"/>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79" t="s">
        <v>191</v>
      </c>
      <c r="B232" s="280"/>
      <c r="C232" s="280"/>
      <c r="D232" s="280"/>
      <c r="E232" s="280"/>
      <c r="F232" s="280"/>
    </row>
    <row r="233" spans="1:6" x14ac:dyDescent="0.25">
      <c r="A233" s="17" t="s">
        <v>314</v>
      </c>
      <c r="B233" s="145">
        <v>2</v>
      </c>
      <c r="C233" s="145"/>
      <c r="D233" s="152"/>
      <c r="E233" s="66"/>
      <c r="F233" s="66"/>
    </row>
    <row r="234" spans="1:6" ht="30" x14ac:dyDescent="0.25">
      <c r="A234" s="18" t="s">
        <v>205</v>
      </c>
      <c r="B234" s="171">
        <v>1</v>
      </c>
      <c r="C234" s="153"/>
      <c r="D234" s="156" t="s">
        <v>433</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1">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34</v>
      </c>
    </row>
    <row r="246" spans="1:6" ht="18" x14ac:dyDescent="0.25">
      <c r="A246" s="103" t="s">
        <v>227</v>
      </c>
      <c r="B246" s="104"/>
      <c r="C246" s="105"/>
      <c r="D246" s="106">
        <f>D245/(COUNT(B210:C228,B233:C240,B195:C205)*2)</f>
        <v>0.94444444444444442</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42823</v>
      </c>
      <c r="B249" s="6"/>
      <c r="C249" s="7"/>
      <c r="D249" s="6"/>
    </row>
    <row r="250" spans="1:6" s="3" customFormat="1" ht="18" x14ac:dyDescent="0.25">
      <c r="A250" s="279" t="s">
        <v>79</v>
      </c>
      <c r="B250" s="280"/>
      <c r="C250" s="280"/>
      <c r="D250" s="280"/>
      <c r="E250" s="280"/>
      <c r="F250" s="280"/>
    </row>
    <row r="251" spans="1:6" s="3" customFormat="1" ht="36" x14ac:dyDescent="0.35">
      <c r="A251" s="83" t="s">
        <v>27</v>
      </c>
      <c r="B251" s="27" t="s">
        <v>34</v>
      </c>
      <c r="C251" s="217" t="str">
        <f>IF(B251=0, -5, "0")</f>
        <v>0</v>
      </c>
      <c r="D251" s="4"/>
      <c r="E251" s="67"/>
      <c r="F251" s="67"/>
    </row>
    <row r="252" spans="1:6" s="3" customForma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263"/>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42823</v>
      </c>
      <c r="B292" s="6"/>
      <c r="C292" s="7"/>
      <c r="D292" s="59"/>
    </row>
    <row r="293" spans="1:7" ht="18" x14ac:dyDescent="0.25">
      <c r="A293" s="279" t="s">
        <v>19</v>
      </c>
      <c r="B293" s="280"/>
      <c r="C293" s="280"/>
      <c r="D293" s="280"/>
      <c r="E293" s="280"/>
      <c r="F293" s="280"/>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9" t="s">
        <v>122</v>
      </c>
      <c r="B305" s="280"/>
      <c r="C305" s="280"/>
      <c r="D305" s="280"/>
      <c r="E305" s="280"/>
      <c r="F305" s="280"/>
    </row>
    <row r="306" spans="1:6" ht="19.5" customHeight="1" x14ac:dyDescent="0.25">
      <c r="A306" s="17" t="s">
        <v>303</v>
      </c>
      <c r="B306" s="145">
        <v>2</v>
      </c>
      <c r="C306" s="145"/>
      <c r="D306" s="146"/>
      <c r="E306" s="148"/>
      <c r="F306" s="148"/>
    </row>
    <row r="307" spans="1:6" ht="30" x14ac:dyDescent="0.25">
      <c r="A307" s="169" t="s">
        <v>373</v>
      </c>
      <c r="B307" s="171">
        <v>0</v>
      </c>
      <c r="C307" s="153"/>
      <c r="D307" s="142" t="s">
        <v>415</v>
      </c>
      <c r="E307" s="129" t="s">
        <v>413</v>
      </c>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30" x14ac:dyDescent="0.25">
      <c r="A310" s="17" t="s">
        <v>108</v>
      </c>
      <c r="B310" s="171">
        <v>1</v>
      </c>
      <c r="C310" s="153"/>
      <c r="D310" s="269" t="s">
        <v>463</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62">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78" t="s">
        <v>21</v>
      </c>
      <c r="B324" s="278"/>
      <c r="C324" s="278"/>
      <c r="D324" s="278"/>
      <c r="E324" s="278"/>
      <c r="F324" s="278"/>
    </row>
    <row r="325" spans="1:9" x14ac:dyDescent="0.25">
      <c r="A325" s="193">
        <f>B11</f>
        <v>42823</v>
      </c>
      <c r="B325" s="6"/>
      <c r="C325" s="7"/>
      <c r="D325" s="6"/>
    </row>
    <row r="326" spans="1:9" ht="18" x14ac:dyDescent="0.25">
      <c r="A326" s="279" t="s">
        <v>12</v>
      </c>
      <c r="B326" s="280"/>
      <c r="C326" s="280"/>
      <c r="D326" s="280"/>
      <c r="E326" s="280"/>
      <c r="F326" s="280"/>
    </row>
    <row r="327" spans="1:9" ht="30" x14ac:dyDescent="0.25">
      <c r="A327" s="17" t="s">
        <v>109</v>
      </c>
      <c r="B327" s="153">
        <v>1</v>
      </c>
      <c r="C327" s="153"/>
      <c r="D327" s="143" t="s">
        <v>434</v>
      </c>
      <c r="E327" s="147"/>
      <c r="F327" s="66"/>
    </row>
    <row r="328" spans="1:9" ht="75" x14ac:dyDescent="0.25">
      <c r="A328" s="17" t="s">
        <v>51</v>
      </c>
      <c r="B328" s="170">
        <v>1</v>
      </c>
      <c r="C328" s="153"/>
      <c r="D328" s="9" t="s">
        <v>467</v>
      </c>
      <c r="E328" s="147"/>
      <c r="F328" s="66"/>
    </row>
    <row r="329" spans="1:9" ht="14.25" customHeight="1" x14ac:dyDescent="0.25">
      <c r="A329" s="17" t="s">
        <v>100</v>
      </c>
      <c r="B329" s="170">
        <v>1</v>
      </c>
      <c r="C329" s="153"/>
      <c r="D329" s="143" t="s">
        <v>416</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256" t="s">
        <v>447</v>
      </c>
      <c r="E334" s="25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0.77777777777777779</v>
      </c>
    </row>
    <row r="338" spans="1:6" x14ac:dyDescent="0.25">
      <c r="A338" s="9"/>
      <c r="B338" s="6"/>
      <c r="C338" s="7"/>
      <c r="D338" s="6"/>
    </row>
    <row r="339" spans="1:6" ht="18" x14ac:dyDescent="0.25">
      <c r="A339" s="279" t="s">
        <v>25</v>
      </c>
      <c r="B339" s="280"/>
      <c r="C339" s="280"/>
      <c r="D339" s="280"/>
      <c r="E339" s="280"/>
      <c r="F339" s="280"/>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45" x14ac:dyDescent="0.25">
      <c r="A344" s="24" t="s">
        <v>111</v>
      </c>
      <c r="B344" s="170">
        <v>1</v>
      </c>
      <c r="C344" s="153"/>
      <c r="D344" s="143" t="s">
        <v>460</v>
      </c>
      <c r="E344" s="66"/>
      <c r="F344" s="66"/>
    </row>
    <row r="345" spans="1:6" ht="58.15" customHeight="1" x14ac:dyDescent="0.25">
      <c r="A345" s="101" t="s">
        <v>287</v>
      </c>
      <c r="B345" s="170">
        <v>2</v>
      </c>
      <c r="C345" s="154"/>
      <c r="D345" s="262">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78" t="s">
        <v>8</v>
      </c>
      <c r="B352" s="278"/>
      <c r="C352" s="278"/>
      <c r="D352" s="278"/>
      <c r="E352" s="278"/>
      <c r="F352" s="278"/>
    </row>
    <row r="353" spans="1:6" x14ac:dyDescent="0.25">
      <c r="A353" s="183">
        <f>B11</f>
        <v>42823</v>
      </c>
      <c r="B353" s="6"/>
      <c r="C353" s="7"/>
      <c r="D353" s="59"/>
    </row>
    <row r="354" spans="1:6" ht="16.5" x14ac:dyDescent="0.25">
      <c r="A354" s="281" t="s">
        <v>113</v>
      </c>
      <c r="B354" s="282"/>
      <c r="C354" s="282"/>
      <c r="D354" s="282"/>
      <c r="E354" s="282"/>
      <c r="F354" s="282"/>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9" t="s">
        <v>25</v>
      </c>
      <c r="B366" s="280"/>
      <c r="C366" s="280"/>
      <c r="D366" s="280"/>
      <c r="E366" s="280"/>
      <c r="F366" s="280"/>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9" t="s">
        <v>124</v>
      </c>
      <c r="B382" s="280"/>
      <c r="C382" s="280"/>
      <c r="D382" s="280"/>
      <c r="E382" s="280"/>
      <c r="F382" s="280"/>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42823</v>
      </c>
      <c r="B406" s="6"/>
      <c r="C406" s="7"/>
      <c r="D406" s="6"/>
    </row>
    <row r="407" spans="1:6" ht="16.5" x14ac:dyDescent="0.25">
      <c r="A407" s="281" t="s">
        <v>19</v>
      </c>
      <c r="B407" s="282"/>
      <c r="C407" s="282"/>
      <c r="D407" s="282"/>
      <c r="E407" s="282"/>
      <c r="F407" s="282"/>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129"/>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v>2</v>
      </c>
      <c r="C419" s="217" t="str">
        <f>IF(B419=0, -5, "0")</f>
        <v>0</v>
      </c>
      <c r="D419" s="4"/>
      <c r="E419" s="66"/>
      <c r="F419" s="66"/>
    </row>
    <row r="420" spans="1:6" ht="30" x14ac:dyDescent="0.25">
      <c r="A420" s="17" t="s">
        <v>281</v>
      </c>
      <c r="B420" s="170">
        <v>1</v>
      </c>
      <c r="C420" s="27"/>
      <c r="D420" s="129" t="s">
        <v>437</v>
      </c>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6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78" t="s">
        <v>374</v>
      </c>
      <c r="B435" s="278"/>
      <c r="C435" s="278"/>
      <c r="D435" s="278"/>
      <c r="E435" s="278"/>
      <c r="F435" s="278"/>
    </row>
    <row r="436" spans="1:7" s="167" customFormat="1" x14ac:dyDescent="0.25">
      <c r="A436" s="195">
        <f>+B11</f>
        <v>42823</v>
      </c>
      <c r="B436" s="6"/>
      <c r="C436" s="7"/>
      <c r="D436" s="6"/>
    </row>
    <row r="437" spans="1:7" ht="18" x14ac:dyDescent="0.25">
      <c r="A437" s="279" t="s">
        <v>375</v>
      </c>
      <c r="B437" s="280"/>
      <c r="C437" s="280"/>
      <c r="D437" s="280"/>
      <c r="E437" s="280"/>
      <c r="F437" s="280"/>
    </row>
    <row r="438" spans="1:7" ht="30" x14ac:dyDescent="0.25">
      <c r="A438" s="18" t="s">
        <v>305</v>
      </c>
      <c r="B438" s="153">
        <v>2</v>
      </c>
      <c r="C438" s="153"/>
      <c r="D438" s="142"/>
      <c r="E438" s="66"/>
      <c r="F438" s="66"/>
    </row>
    <row r="439" spans="1:7" s="167" customFormat="1" ht="16.5" x14ac:dyDescent="0.25">
      <c r="A439" s="107" t="s">
        <v>369</v>
      </c>
      <c r="B439" s="170">
        <v>1</v>
      </c>
      <c r="C439" s="217" t="str">
        <f>IF(B439=0, -5, "0")</f>
        <v>0</v>
      </c>
      <c r="D439" s="168" t="s">
        <v>468</v>
      </c>
      <c r="E439" s="147"/>
      <c r="F439" s="147"/>
    </row>
    <row r="440" spans="1:7" x14ac:dyDescent="0.25">
      <c r="A440" s="169" t="s">
        <v>315</v>
      </c>
      <c r="B440" s="170">
        <v>1</v>
      </c>
      <c r="C440" s="145"/>
      <c r="D440" s="147" t="s">
        <v>435</v>
      </c>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79" t="s">
        <v>31</v>
      </c>
      <c r="B444" s="280"/>
      <c r="C444" s="280"/>
      <c r="D444" s="280"/>
      <c r="E444" s="280"/>
      <c r="F444" s="280"/>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6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53">
        <v>1</v>
      </c>
      <c r="C456" s="153"/>
      <c r="D456" s="142" t="s">
        <v>444</v>
      </c>
      <c r="E456" s="66"/>
      <c r="F456" s="66"/>
    </row>
    <row r="457" spans="1:6" x14ac:dyDescent="0.25">
      <c r="A457" s="32" t="s">
        <v>245</v>
      </c>
      <c r="B457" s="170">
        <v>2</v>
      </c>
      <c r="C457" s="153"/>
      <c r="D457" s="156"/>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45">
        <v>1</v>
      </c>
      <c r="C466" s="145"/>
      <c r="D466" s="256" t="s">
        <v>414</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62">
        <v>0</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ht="45" x14ac:dyDescent="0.25">
      <c r="A479" s="18" t="s">
        <v>275</v>
      </c>
      <c r="B479" s="170">
        <v>0</v>
      </c>
      <c r="C479" s="153"/>
      <c r="D479" s="129" t="s">
        <v>436</v>
      </c>
      <c r="E479" s="4" t="s">
        <v>462</v>
      </c>
      <c r="F479" s="66"/>
    </row>
    <row r="480" spans="1:7" ht="30" x14ac:dyDescent="0.25">
      <c r="A480" s="18" t="s">
        <v>49</v>
      </c>
      <c r="B480" s="170" t="s">
        <v>34</v>
      </c>
      <c r="C480" s="153"/>
      <c r="D480" s="129"/>
      <c r="E480" s="129"/>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2</v>
      </c>
      <c r="C483" s="153"/>
      <c r="D483" s="129" t="s">
        <v>412</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4">
        <v>1</v>
      </c>
      <c r="E490" s="102"/>
      <c r="F490" s="102"/>
    </row>
    <row r="491" spans="1:14" x14ac:dyDescent="0.25">
      <c r="A491" s="19" t="s">
        <v>38</v>
      </c>
      <c r="B491" s="19"/>
      <c r="C491" s="19"/>
      <c r="D491" s="19">
        <f>SUM(B475:C489)</f>
        <v>20</v>
      </c>
      <c r="H491" s="167"/>
      <c r="I491" s="167"/>
      <c r="J491" s="167"/>
      <c r="K491" s="167"/>
      <c r="L491" s="167"/>
      <c r="M491" s="167"/>
      <c r="N491" s="167"/>
    </row>
    <row r="492" spans="1:14" x14ac:dyDescent="0.25">
      <c r="A492" s="19" t="s">
        <v>37</v>
      </c>
      <c r="B492" s="20"/>
      <c r="C492" s="21"/>
      <c r="D492" s="63">
        <f>D491/(COUNT(B475:C489)*2)</f>
        <v>0.90909090909090906</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8" t="s">
        <v>152</v>
      </c>
      <c r="B494" s="278"/>
      <c r="C494" s="278"/>
      <c r="D494" s="278"/>
      <c r="E494" s="278"/>
      <c r="F494" s="27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6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0.92307692307692313</v>
      </c>
    </row>
    <row r="504" spans="1:6" ht="27.75" customHeight="1" x14ac:dyDescent="0.3">
      <c r="A504" s="71" t="s">
        <v>47</v>
      </c>
      <c r="B504" s="72"/>
      <c r="C504" s="73"/>
      <c r="D504" s="74">
        <f>SUM(D500,D491,D461,D451,D402,D349,D321,D40,D470,D288,D245,D149,D432,D189,D96)</f>
        <v>375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0.91463414634146345</v>
      </c>
    </row>
  </sheetData>
  <sheetProtection algorithmName="SHA-512" hashValue="Scijxw+wVJiSTqd/Lw4t1RZLC3IqeWL+gIj5HGQfuQ+wpUD6uHSQjZAoyi5MnKQxOQ2jpwZUrAZU0mNxE3PAnw==" saltValue="ndbd2RY0A4OBVOGn2RV+eA=="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5" orientation="portrait" horizontalDpi="4294967293" r:id="rId1"/>
  <rowBreaks count="5" manualBreakCount="5">
    <brk id="82" max="6" man="1"/>
    <brk id="151" max="6" man="1"/>
    <brk id="247" max="6" man="1"/>
    <brk id="350" max="6" man="1"/>
    <brk id="47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4" zoomScale="96" zoomScaleSheetLayoutView="96" workbookViewId="0">
      <selection activeCell="E5" sqref="E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8"/>
      <c r="E1" s="308"/>
      <c r="F1" s="308"/>
      <c r="G1" s="308"/>
      <c r="H1" s="308"/>
      <c r="I1" s="308"/>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2" t="s">
        <v>52</v>
      </c>
      <c r="B6" s="292"/>
      <c r="C6" s="292"/>
      <c r="D6" s="292"/>
      <c r="E6" s="292"/>
      <c r="F6" s="292"/>
      <c r="G6" s="126"/>
      <c r="H6" s="126"/>
      <c r="I6" s="126"/>
    </row>
    <row r="7" spans="1:9" s="36" customFormat="1" ht="21.75" customHeight="1" x14ac:dyDescent="0.5">
      <c r="A7" s="293" t="str">
        <f>'A1 Exploitation'!A8:F8</f>
        <v>Le Kram</v>
      </c>
      <c r="B7" s="293"/>
      <c r="C7" s="293"/>
      <c r="D7" s="293"/>
      <c r="E7" s="293"/>
      <c r="F7" s="293"/>
      <c r="G7" s="126"/>
      <c r="H7" s="126"/>
      <c r="I7" s="126"/>
    </row>
    <row r="8" spans="1:9" s="36" customFormat="1" ht="24.75" x14ac:dyDescent="0.5">
      <c r="A8" s="38" t="s">
        <v>44</v>
      </c>
      <c r="B8" s="309" t="str">
        <f>'A1 Exploitation'!B9:F9</f>
        <v>Mme Sameh SLAIMI &amp; M. Bilel HAMDI</v>
      </c>
      <c r="C8" s="309"/>
      <c r="D8" s="309"/>
      <c r="E8" s="309"/>
      <c r="F8" s="309"/>
      <c r="G8" s="126"/>
      <c r="H8" s="126"/>
      <c r="I8" s="126"/>
    </row>
    <row r="9" spans="1:9" s="36" customFormat="1" ht="24.75" x14ac:dyDescent="0.5">
      <c r="A9" s="39" t="s">
        <v>46</v>
      </c>
      <c r="B9" s="310" t="str">
        <f>'A1 Exploitation'!B10:F10</f>
        <v>Directeur magasin</v>
      </c>
      <c r="C9" s="310"/>
      <c r="D9" s="310"/>
      <c r="E9" s="310"/>
      <c r="F9" s="310"/>
      <c r="G9" s="126"/>
      <c r="H9" s="126"/>
      <c r="I9" s="126"/>
    </row>
    <row r="10" spans="1:9" s="36" customFormat="1" ht="24.75" x14ac:dyDescent="0.5">
      <c r="A10" s="38" t="s">
        <v>45</v>
      </c>
      <c r="B10" s="307">
        <f>'A1 Exploitation'!B11:F11</f>
        <v>42823</v>
      </c>
      <c r="C10" s="307"/>
      <c r="D10" s="307"/>
      <c r="E10" s="307"/>
      <c r="F10" s="307"/>
      <c r="G10" s="126"/>
      <c r="H10" s="126"/>
      <c r="I10" s="126"/>
    </row>
    <row r="11" spans="1:9" s="36" customFormat="1" ht="24.75" x14ac:dyDescent="0.5">
      <c r="A11" s="38" t="s">
        <v>341</v>
      </c>
      <c r="B11" s="311">
        <f>D198</f>
        <v>0.84466019417475724</v>
      </c>
      <c r="C11" s="311"/>
      <c r="D11" s="311"/>
      <c r="E11" s="311"/>
      <c r="F11" s="311"/>
      <c r="G11" s="126"/>
      <c r="H11" s="126"/>
      <c r="I11" s="12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4" t="s">
        <v>38</v>
      </c>
      <c r="B22" s="301"/>
      <c r="C22" s="302"/>
      <c r="D22" s="127">
        <f>SUM(B17:C21)</f>
        <v>10</v>
      </c>
    </row>
    <row r="23" spans="1:6" x14ac:dyDescent="0.3">
      <c r="A23" s="298" t="s">
        <v>342</v>
      </c>
      <c r="B23" s="299"/>
      <c r="C23" s="300"/>
      <c r="D23" s="65">
        <f>D22/(COUNT(B17:C21)*2)</f>
        <v>1</v>
      </c>
    </row>
    <row r="24" spans="1:6" s="50" customFormat="1" x14ac:dyDescent="0.3">
      <c r="A24" s="54"/>
      <c r="B24" s="55"/>
      <c r="C24" s="55"/>
      <c r="D24" s="56"/>
    </row>
    <row r="25" spans="1:6" ht="19.5" x14ac:dyDescent="0.4">
      <c r="A25" s="296" t="s">
        <v>4</v>
      </c>
      <c r="B25" s="297"/>
      <c r="C25" s="297"/>
      <c r="D25" s="297"/>
      <c r="E25" s="297"/>
      <c r="F25" s="297"/>
    </row>
    <row r="26" spans="1:6" ht="33.75" x14ac:dyDescent="0.35">
      <c r="A26" s="76" t="s">
        <v>107</v>
      </c>
      <c r="B26" s="221">
        <v>1</v>
      </c>
      <c r="C26" s="248" t="str">
        <f>IF(B26=0, -5, "0")</f>
        <v>0</v>
      </c>
      <c r="D26" s="222" t="s">
        <v>457</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8" t="s">
        <v>38</v>
      </c>
      <c r="B32" s="299"/>
      <c r="C32" s="300"/>
      <c r="D32" s="125">
        <f>SUM(B26:C31)</f>
        <v>11</v>
      </c>
    </row>
    <row r="33" spans="1:6" x14ac:dyDescent="0.3">
      <c r="A33" s="298" t="s">
        <v>342</v>
      </c>
      <c r="B33" s="299"/>
      <c r="C33" s="300"/>
      <c r="D33" s="65">
        <f>D32/(COUNT(B26:C31)*2)</f>
        <v>0.91666666666666663</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8" t="s">
        <v>38</v>
      </c>
      <c r="B41" s="299"/>
      <c r="C41" s="300"/>
      <c r="D41" s="125">
        <f>SUM(B36:C40)</f>
        <v>10</v>
      </c>
      <c r="E41" s="37"/>
      <c r="F41" s="37"/>
    </row>
    <row r="42" spans="1:6" s="50" customFormat="1" x14ac:dyDescent="0.3">
      <c r="A42" s="298" t="s">
        <v>342</v>
      </c>
      <c r="B42" s="299"/>
      <c r="C42" s="300"/>
      <c r="D42" s="65">
        <f>D41/(COUNT(B36:C40)*2)</f>
        <v>1</v>
      </c>
      <c r="E42" s="37"/>
      <c r="F42" s="37"/>
    </row>
    <row r="43" spans="1:6" s="50" customFormat="1" x14ac:dyDescent="0.3">
      <c r="A43" s="90"/>
      <c r="B43" s="91"/>
      <c r="C43" s="91"/>
      <c r="D43" s="92"/>
    </row>
    <row r="44" spans="1:6" ht="19.5" x14ac:dyDescent="0.4">
      <c r="A44" s="305" t="s">
        <v>21</v>
      </c>
      <c r="B44" s="306"/>
      <c r="C44" s="306"/>
      <c r="D44" s="306"/>
      <c r="E44" s="306"/>
      <c r="F44" s="306"/>
    </row>
    <row r="45" spans="1:6" ht="33" x14ac:dyDescent="0.3">
      <c r="A45" s="41" t="s">
        <v>317</v>
      </c>
      <c r="B45" s="221">
        <v>1</v>
      </c>
      <c r="C45" s="221"/>
      <c r="D45" s="257" t="s">
        <v>418</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417</v>
      </c>
      <c r="E49" s="221"/>
      <c r="F49" s="221"/>
    </row>
    <row r="50" spans="1:6" ht="18" x14ac:dyDescent="0.35">
      <c r="A50" s="76" t="s">
        <v>343</v>
      </c>
      <c r="B50" s="221">
        <v>2</v>
      </c>
      <c r="C50" s="248"/>
      <c r="D50" s="248"/>
      <c r="E50" s="221"/>
      <c r="F50" s="221"/>
    </row>
    <row r="51" spans="1:6" x14ac:dyDescent="0.3">
      <c r="A51" s="298" t="s">
        <v>38</v>
      </c>
      <c r="B51" s="299"/>
      <c r="C51" s="300"/>
      <c r="D51" s="125">
        <f>SUM(B45:C50)</f>
        <v>11</v>
      </c>
    </row>
    <row r="52" spans="1:6" x14ac:dyDescent="0.3">
      <c r="A52" s="298" t="s">
        <v>342</v>
      </c>
      <c r="B52" s="299"/>
      <c r="C52" s="300"/>
      <c r="D52" s="65">
        <f>D51/(COUNT(B45:C50)*2)</f>
        <v>0.91666666666666663</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v>0</v>
      </c>
      <c r="C55" s="248">
        <f>IF(B55=0, -5, "0")</f>
        <v>-5</v>
      </c>
      <c r="D55" s="257" t="s">
        <v>439</v>
      </c>
      <c r="E55" s="268" t="s">
        <v>440</v>
      </c>
      <c r="F55" s="221"/>
    </row>
    <row r="56" spans="1:6" x14ac:dyDescent="0.3">
      <c r="A56" s="49" t="s">
        <v>185</v>
      </c>
      <c r="B56" s="221">
        <v>2</v>
      </c>
      <c r="C56" s="221"/>
      <c r="D56" s="221"/>
      <c r="E56" s="226"/>
      <c r="F56" s="221"/>
    </row>
    <row r="57" spans="1:6" ht="82.5" x14ac:dyDescent="0.3">
      <c r="A57" s="51" t="s">
        <v>282</v>
      </c>
      <c r="B57" s="221">
        <v>0</v>
      </c>
      <c r="C57" s="221"/>
      <c r="D57" s="222" t="s">
        <v>458</v>
      </c>
      <c r="E57" s="222" t="s">
        <v>459</v>
      </c>
      <c r="F57" s="221"/>
    </row>
    <row r="58" spans="1:6" x14ac:dyDescent="0.3">
      <c r="A58" s="51" t="s">
        <v>101</v>
      </c>
      <c r="B58" s="221">
        <v>2</v>
      </c>
      <c r="C58" s="221"/>
      <c r="D58" s="223"/>
      <c r="E58" s="221"/>
      <c r="F58" s="221"/>
    </row>
    <row r="59" spans="1:6" ht="50.25" x14ac:dyDescent="0.35">
      <c r="A59" s="83" t="s">
        <v>249</v>
      </c>
      <c r="B59" s="221">
        <v>2</v>
      </c>
      <c r="C59" s="248" t="str">
        <f>IF(B59=0, -5, "0")</f>
        <v>0</v>
      </c>
      <c r="D59" s="222" t="s">
        <v>438</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8" t="s">
        <v>38</v>
      </c>
      <c r="B62" s="299"/>
      <c r="C62" s="300"/>
      <c r="D62" s="125">
        <f>SUM(B55:C61)</f>
        <v>5</v>
      </c>
    </row>
    <row r="63" spans="1:6" x14ac:dyDescent="0.3">
      <c r="A63" s="298" t="s">
        <v>342</v>
      </c>
      <c r="B63" s="299"/>
      <c r="C63" s="300"/>
      <c r="D63" s="65">
        <f>D62/(COUNT(B55:C61)*2)</f>
        <v>0.3125</v>
      </c>
    </row>
    <row r="64" spans="1:6" s="50" customFormat="1" x14ac:dyDescent="0.3">
      <c r="A64" s="54"/>
      <c r="B64" s="55"/>
      <c r="C64" s="55"/>
      <c r="D64" s="56"/>
    </row>
    <row r="65" spans="1:6" ht="19.5" x14ac:dyDescent="0.4">
      <c r="A65" s="296" t="s">
        <v>143</v>
      </c>
      <c r="B65" s="297"/>
      <c r="C65" s="297"/>
      <c r="D65" s="297"/>
      <c r="E65" s="297"/>
      <c r="F65" s="297"/>
    </row>
    <row r="66" spans="1:6" ht="66" x14ac:dyDescent="0.4">
      <c r="A66" s="41" t="s">
        <v>318</v>
      </c>
      <c r="B66" s="227">
        <v>1</v>
      </c>
      <c r="C66" s="228"/>
      <c r="D66" s="257" t="s">
        <v>426</v>
      </c>
      <c r="E66" s="257"/>
      <c r="F66" s="221"/>
    </row>
    <row r="67" spans="1:6" ht="19.5" x14ac:dyDescent="0.4">
      <c r="A67" s="41" t="s">
        <v>319</v>
      </c>
      <c r="B67" s="227">
        <v>2</v>
      </c>
      <c r="C67" s="228"/>
      <c r="D67" s="257"/>
      <c r="E67" s="257"/>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66" x14ac:dyDescent="0.3">
      <c r="A74" s="265" t="s">
        <v>215</v>
      </c>
      <c r="B74" s="227">
        <v>2</v>
      </c>
      <c r="C74" s="266" t="str">
        <f>IF(B74=0, -5, "0")</f>
        <v>0</v>
      </c>
      <c r="D74" s="267" t="s">
        <v>427</v>
      </c>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1</v>
      </c>
      <c r="C77" s="233"/>
      <c r="D77" s="257" t="s">
        <v>455</v>
      </c>
      <c r="E77" s="234"/>
      <c r="F77" s="233"/>
    </row>
    <row r="78" spans="1:6" x14ac:dyDescent="0.3">
      <c r="A78" s="41" t="s">
        <v>198</v>
      </c>
      <c r="B78" s="227">
        <v>2</v>
      </c>
      <c r="C78" s="221"/>
      <c r="D78" s="234"/>
      <c r="E78" s="232"/>
      <c r="F78" s="221"/>
    </row>
    <row r="79" spans="1:6" ht="49.5" x14ac:dyDescent="0.35">
      <c r="A79" s="83" t="s">
        <v>184</v>
      </c>
      <c r="B79" s="227">
        <v>2</v>
      </c>
      <c r="C79" s="248" t="str">
        <f>IF(B79=0, -5, "0")</f>
        <v>0</v>
      </c>
      <c r="D79" s="267" t="s">
        <v>428</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58"/>
      <c r="E82" s="235"/>
      <c r="F82" s="221"/>
    </row>
    <row r="83" spans="1:6" x14ac:dyDescent="0.3">
      <c r="A83" s="298" t="s">
        <v>38</v>
      </c>
      <c r="B83" s="299"/>
      <c r="C83" s="300"/>
      <c r="D83" s="125">
        <f>SUM(B66:C82)</f>
        <v>26</v>
      </c>
    </row>
    <row r="84" spans="1:6" x14ac:dyDescent="0.3">
      <c r="A84" s="298" t="s">
        <v>342</v>
      </c>
      <c r="B84" s="299"/>
      <c r="C84" s="300"/>
      <c r="D84" s="65">
        <f>D83/(COUNT(B66:C82)*2)</f>
        <v>0.9285714285714286</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ht="33" x14ac:dyDescent="0.3">
      <c r="A94" s="48" t="s">
        <v>182</v>
      </c>
      <c r="B94" s="237">
        <v>1</v>
      </c>
      <c r="C94" s="221"/>
      <c r="D94" s="257" t="s">
        <v>449</v>
      </c>
      <c r="E94" s="221"/>
      <c r="F94" s="221"/>
    </row>
    <row r="95" spans="1:6" x14ac:dyDescent="0.3">
      <c r="A95" s="53" t="s">
        <v>329</v>
      </c>
      <c r="B95" s="237">
        <v>2</v>
      </c>
      <c r="C95" s="221"/>
      <c r="D95" s="222"/>
      <c r="E95" s="221"/>
      <c r="F95" s="221"/>
    </row>
    <row r="96" spans="1:6" x14ac:dyDescent="0.3">
      <c r="A96" s="53" t="s">
        <v>330</v>
      </c>
      <c r="B96" s="237">
        <v>1</v>
      </c>
      <c r="C96" s="221"/>
      <c r="D96" s="222" t="s">
        <v>451</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8" t="s">
        <v>38</v>
      </c>
      <c r="B101" s="299"/>
      <c r="C101" s="300"/>
      <c r="D101" s="125">
        <f>SUM(B87:C100)</f>
        <v>24</v>
      </c>
    </row>
    <row r="102" spans="1:6" x14ac:dyDescent="0.3">
      <c r="A102" s="298" t="s">
        <v>342</v>
      </c>
      <c r="B102" s="299"/>
      <c r="C102" s="300"/>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446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8" t="s">
        <v>38</v>
      </c>
      <c r="B117" s="299"/>
      <c r="C117" s="300"/>
      <c r="D117" s="125">
        <f>SUM(B106:C116)</f>
        <v>21</v>
      </c>
      <c r="E117" s="37"/>
      <c r="F117" s="37"/>
    </row>
    <row r="118" spans="1:6" s="50" customFormat="1" x14ac:dyDescent="0.3">
      <c r="A118" s="298" t="s">
        <v>342</v>
      </c>
      <c r="B118" s="299"/>
      <c r="C118" s="300"/>
      <c r="D118" s="65">
        <f>D117/(COUNT(B106:C116)*2)</f>
        <v>0.95454545454545459</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57"/>
      <c r="E125" s="257"/>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66.75" x14ac:dyDescent="0.35">
      <c r="A129" s="83" t="s">
        <v>217</v>
      </c>
      <c r="B129" s="238">
        <v>1</v>
      </c>
      <c r="C129" s="249" t="str">
        <f>IF(B129=0, -5, "0")</f>
        <v>0</v>
      </c>
      <c r="D129" s="222" t="s">
        <v>445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57"/>
      <c r="E131" s="257"/>
      <c r="F131" s="233"/>
    </row>
    <row r="132" spans="1:6" x14ac:dyDescent="0.3">
      <c r="A132" s="298" t="s">
        <v>38</v>
      </c>
      <c r="B132" s="299"/>
      <c r="C132" s="300"/>
      <c r="D132" s="125">
        <f>SUM(B121:C131)</f>
        <v>19</v>
      </c>
    </row>
    <row r="133" spans="1:6" x14ac:dyDescent="0.3">
      <c r="A133" s="298" t="s">
        <v>342</v>
      </c>
      <c r="B133" s="299"/>
      <c r="C133" s="300"/>
      <c r="D133" s="63">
        <f>D132/(COUNT(B121:C131)*2)</f>
        <v>0.95</v>
      </c>
    </row>
    <row r="134" spans="1:6" s="50" customFormat="1" x14ac:dyDescent="0.3">
      <c r="A134" s="54"/>
      <c r="B134" s="55"/>
      <c r="C134" s="55"/>
      <c r="D134" s="61"/>
    </row>
    <row r="135" spans="1:6" ht="24.75" customHeight="1" x14ac:dyDescent="0.4">
      <c r="A135" s="296" t="s">
        <v>78</v>
      </c>
      <c r="B135" s="297"/>
      <c r="C135" s="297"/>
      <c r="D135" s="297"/>
      <c r="E135" s="297"/>
      <c r="F135" s="297"/>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ht="18" customHeight="1" x14ac:dyDescent="0.3">
      <c r="A139" s="95" t="s">
        <v>325</v>
      </c>
      <c r="B139" s="237" t="s">
        <v>34</v>
      </c>
      <c r="C139" s="222"/>
      <c r="D139" s="259"/>
      <c r="E139" s="221"/>
      <c r="F139" s="221"/>
    </row>
    <row r="140" spans="1:6" s="50" customFormat="1" x14ac:dyDescent="0.3">
      <c r="A140" s="49" t="s">
        <v>350</v>
      </c>
      <c r="B140" s="237" t="s">
        <v>34</v>
      </c>
      <c r="C140" s="244"/>
      <c r="D140" s="260"/>
      <c r="E140" s="260"/>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E143" s="221"/>
      <c r="F143" s="221"/>
    </row>
    <row r="144" spans="1:6" ht="18" x14ac:dyDescent="0.35">
      <c r="A144" s="76" t="s">
        <v>218</v>
      </c>
      <c r="B144" s="237" t="s">
        <v>34</v>
      </c>
      <c r="C144" s="250" t="str">
        <f>IF(B144=0, -5, "0")</f>
        <v>0</v>
      </c>
      <c r="D144" s="260"/>
      <c r="E144" s="221"/>
      <c r="F144" s="221"/>
    </row>
    <row r="145" spans="1:6" x14ac:dyDescent="0.3">
      <c r="A145" s="51" t="s">
        <v>104</v>
      </c>
      <c r="B145" s="237" t="s">
        <v>34</v>
      </c>
      <c r="C145" s="222"/>
      <c r="D145" s="225"/>
      <c r="E145" s="221"/>
      <c r="F145" s="221"/>
    </row>
    <row r="146" spans="1:6" x14ac:dyDescent="0.3">
      <c r="A146" s="93" t="s">
        <v>240</v>
      </c>
      <c r="B146" s="259" t="s">
        <v>34</v>
      </c>
      <c r="C146" s="222"/>
      <c r="D146" s="259"/>
      <c r="E146" s="257"/>
      <c r="F146" s="221"/>
    </row>
    <row r="147" spans="1:6" x14ac:dyDescent="0.3">
      <c r="A147" s="41" t="s">
        <v>352</v>
      </c>
      <c r="B147" s="237" t="s">
        <v>34</v>
      </c>
      <c r="C147" s="222"/>
      <c r="D147" s="259"/>
      <c r="E147" s="221"/>
      <c r="F147" s="221"/>
    </row>
    <row r="148" spans="1:6" x14ac:dyDescent="0.3">
      <c r="A148" s="298" t="s">
        <v>38</v>
      </c>
      <c r="B148" s="299"/>
      <c r="C148" s="300"/>
      <c r="D148" s="125">
        <f>SUM(B136:C147)</f>
        <v>0</v>
      </c>
    </row>
    <row r="149" spans="1:6" x14ac:dyDescent="0.3">
      <c r="A149" s="298" t="s">
        <v>342</v>
      </c>
      <c r="B149" s="299"/>
      <c r="C149" s="300"/>
      <c r="D149" s="65" t="e">
        <f>D148/(COUNT(B136:C147)*2)</f>
        <v>#DIV/0!</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1.75" customHeight="1" x14ac:dyDescent="0.35">
      <c r="A155" s="76" t="s">
        <v>354</v>
      </c>
      <c r="B155" s="221">
        <v>0</v>
      </c>
      <c r="C155" s="248">
        <f>IF(B155=0, -5, "0")</f>
        <v>-5</v>
      </c>
      <c r="D155" s="222" t="s">
        <v>441</v>
      </c>
      <c r="E155" s="257" t="s">
        <v>469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8" t="s">
        <v>38</v>
      </c>
      <c r="B160" s="301"/>
      <c r="C160" s="302"/>
      <c r="D160" s="188">
        <f>SUM(B152:C159)</f>
        <v>9</v>
      </c>
    </row>
    <row r="161" spans="1:6" x14ac:dyDescent="0.3">
      <c r="A161" s="298" t="s">
        <v>342</v>
      </c>
      <c r="B161" s="299"/>
      <c r="C161" s="300"/>
      <c r="D161" s="65">
        <f>D160/(COUNT(B152:C159)*2)</f>
        <v>0.5</v>
      </c>
    </row>
    <row r="162" spans="1:6" s="50" customFormat="1" ht="28.15" customHeigh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49.5" x14ac:dyDescent="0.3">
      <c r="A166" s="87" t="s">
        <v>241</v>
      </c>
      <c r="B166" s="221">
        <v>1</v>
      </c>
      <c r="C166" s="221"/>
      <c r="D166" s="222" t="s">
        <v>453</v>
      </c>
      <c r="E166" s="257"/>
      <c r="F166" s="221"/>
    </row>
    <row r="167" spans="1:6" ht="19.5" customHeight="1" x14ac:dyDescent="0.3">
      <c r="A167" s="41" t="s">
        <v>95</v>
      </c>
      <c r="B167" s="221">
        <v>2</v>
      </c>
      <c r="C167" s="221"/>
      <c r="D167" s="221"/>
      <c r="E167" s="222"/>
      <c r="F167" s="221"/>
    </row>
    <row r="168" spans="1:6" ht="17.25" customHeight="1" x14ac:dyDescent="0.3">
      <c r="A168" s="298" t="s">
        <v>38</v>
      </c>
      <c r="B168" s="299"/>
      <c r="C168" s="300"/>
      <c r="D168" s="125">
        <f>SUM(B164:C167)</f>
        <v>7</v>
      </c>
    </row>
    <row r="169" spans="1:6" x14ac:dyDescent="0.3">
      <c r="A169" s="298" t="s">
        <v>342</v>
      </c>
      <c r="B169" s="299"/>
      <c r="C169" s="300"/>
      <c r="D169" s="65">
        <f>D168/(COUNT(B164:C167)*2)</f>
        <v>0.875</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2</v>
      </c>
      <c r="C172" s="221"/>
      <c r="D172" s="25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8" t="s">
        <v>38</v>
      </c>
      <c r="B176" s="299"/>
      <c r="C176" s="300"/>
      <c r="D176" s="125">
        <f>SUM(B172:C175)</f>
        <v>8</v>
      </c>
    </row>
    <row r="177" spans="1:6" x14ac:dyDescent="0.3">
      <c r="A177" s="298" t="s">
        <v>342</v>
      </c>
      <c r="B177" s="299"/>
      <c r="C177" s="300"/>
      <c r="D177" s="65">
        <f>D176/(COUNT(B172:C175)*2)</f>
        <v>1</v>
      </c>
    </row>
    <row r="178" spans="1:6" s="50" customFormat="1" x14ac:dyDescent="0.3">
      <c r="A178" s="54"/>
      <c r="B178" s="55"/>
      <c r="C178" s="55"/>
      <c r="D178" s="56"/>
    </row>
    <row r="179" spans="1:6" ht="19.5" x14ac:dyDescent="0.4">
      <c r="A179" s="296" t="s">
        <v>87</v>
      </c>
      <c r="B179" s="297"/>
      <c r="C179" s="297"/>
      <c r="D179" s="297"/>
      <c r="E179" s="297"/>
      <c r="F179" s="297"/>
    </row>
    <row r="180" spans="1:6" ht="33" x14ac:dyDescent="0.3">
      <c r="A180" s="87" t="s">
        <v>364</v>
      </c>
      <c r="B180" s="221">
        <v>0</v>
      </c>
      <c r="C180" s="221"/>
      <c r="D180" s="257" t="s">
        <v>442</v>
      </c>
      <c r="E180" s="222" t="s">
        <v>443</v>
      </c>
      <c r="F180" s="221"/>
    </row>
    <row r="181" spans="1:6" ht="33" x14ac:dyDescent="0.3">
      <c r="A181" s="95" t="s">
        <v>247</v>
      </c>
      <c r="B181" s="221">
        <v>1</v>
      </c>
      <c r="C181" s="221"/>
      <c r="D181" s="222" t="s">
        <v>452</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8" t="s">
        <v>38</v>
      </c>
      <c r="B185" s="299"/>
      <c r="C185" s="300"/>
      <c r="D185" s="125">
        <f>SUM(B180:C184)</f>
        <v>7</v>
      </c>
    </row>
    <row r="186" spans="1:6" x14ac:dyDescent="0.3">
      <c r="A186" s="298" t="s">
        <v>342</v>
      </c>
      <c r="B186" s="299"/>
      <c r="C186" s="300"/>
      <c r="D186" s="65">
        <f>D185/(COUNT(B180:C184)*2)</f>
        <v>0.7</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57"/>
      <c r="E192" s="221"/>
      <c r="F192" s="221"/>
    </row>
    <row r="193" spans="1:4" x14ac:dyDescent="0.3">
      <c r="A193" s="298" t="s">
        <v>38</v>
      </c>
      <c r="B193" s="299"/>
      <c r="C193" s="300"/>
      <c r="D193" s="97">
        <f>SUM(B189:C192)</f>
        <v>6</v>
      </c>
    </row>
    <row r="194" spans="1:4" x14ac:dyDescent="0.3">
      <c r="A194" s="298" t="s">
        <v>342</v>
      </c>
      <c r="B194" s="299"/>
      <c r="C194" s="300"/>
      <c r="D194" s="65">
        <f>D193/(COUNT(B189:C192)*2)</f>
        <v>1</v>
      </c>
    </row>
    <row r="196" spans="1:4" ht="18" x14ac:dyDescent="0.35">
      <c r="A196" s="121" t="s">
        <v>284</v>
      </c>
      <c r="B196" s="120"/>
      <c r="C196" s="120"/>
      <c r="D196" s="220" t="s">
        <v>34</v>
      </c>
    </row>
    <row r="197" spans="1:4" ht="22.5" x14ac:dyDescent="0.3">
      <c r="A197" s="71" t="s">
        <v>377</v>
      </c>
      <c r="B197" s="72"/>
      <c r="C197" s="73"/>
      <c r="D197" s="74">
        <f>SUM(D193,D185,D176,D168,D160,D62,D51,D32,D22,D117,D148,D132,D101,D83,D41)</f>
        <v>174</v>
      </c>
    </row>
    <row r="198" spans="1:4" ht="22.5" x14ac:dyDescent="0.3">
      <c r="A198" s="71" t="s">
        <v>378</v>
      </c>
      <c r="B198" s="72"/>
      <c r="C198" s="73"/>
      <c r="D198" s="75">
        <f>D197/(COUNT(B189:C192,B180:C184,B172:C175,B164:C167,B152:C159,B55:C61,B45:C50,B26:C31,B17:C21,B106:C116,B136:C147,B121:C131,B87:C100,B66:C82,B36:C40)*2)</f>
        <v>0.84466019417475724</v>
      </c>
    </row>
  </sheetData>
  <sheetProtection algorithmName="SHA-512" hashValue="XMhlWJd7fkWlGjNEjZtBTWgCj56/OanFINhnx1pb0OKm6bbSMqshyubx63M89h4dP5KhQfq45PrIIi6pzE4QKg==" saltValue="ojLpnoHZxBLVo7iaC4nK6g=="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2"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5">
      <c r="A8" s="293" t="str">
        <f>'Page de garde'!D18</f>
        <v>Le Kram</v>
      </c>
      <c r="B8" s="293"/>
      <c r="C8" s="293"/>
      <c r="D8" s="293"/>
      <c r="E8" s="293"/>
      <c r="F8" s="293"/>
      <c r="G8" s="216"/>
      <c r="H8" s="216"/>
      <c r="I8" s="213"/>
    </row>
    <row r="9" spans="1:9" ht="24.75" x14ac:dyDescent="0.5">
      <c r="A9" s="38" t="s">
        <v>44</v>
      </c>
      <c r="B9" s="294"/>
      <c r="C9" s="294"/>
      <c r="D9" s="294"/>
      <c r="E9" s="294"/>
      <c r="F9" s="294"/>
      <c r="G9" s="216"/>
      <c r="H9" s="216"/>
      <c r="I9" s="213"/>
    </row>
    <row r="10" spans="1:9" ht="24.75" x14ac:dyDescent="0.5">
      <c r="A10" s="39" t="s">
        <v>46</v>
      </c>
      <c r="B10" s="295"/>
      <c r="C10" s="295"/>
      <c r="D10" s="295"/>
      <c r="E10" s="295"/>
      <c r="F10" s="295"/>
      <c r="G10" s="216"/>
      <c r="H10" s="216"/>
      <c r="I10" s="213"/>
    </row>
    <row r="11" spans="1:9" ht="24.75" x14ac:dyDescent="0.5">
      <c r="A11" s="38" t="s">
        <v>45</v>
      </c>
      <c r="B11" s="290"/>
      <c r="C11" s="290"/>
      <c r="D11" s="290"/>
      <c r="E11" s="290"/>
      <c r="F11" s="290"/>
      <c r="G11" s="216"/>
      <c r="H11" s="216"/>
      <c r="I11" s="213"/>
    </row>
    <row r="12" spans="1:9" ht="24.75" x14ac:dyDescent="0.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8" t="s">
        <v>137</v>
      </c>
      <c r="B43" s="278"/>
      <c r="C43" s="278"/>
      <c r="D43" s="278"/>
      <c r="E43" s="278"/>
      <c r="F43" s="278"/>
    </row>
    <row r="44" spans="1:7" x14ac:dyDescent="0.25">
      <c r="A44" s="183">
        <f>B11</f>
        <v>0</v>
      </c>
      <c r="B44" s="6"/>
      <c r="C44" s="7"/>
      <c r="D44" s="6"/>
    </row>
    <row r="45" spans="1:7" ht="16.5" x14ac:dyDescent="0.25">
      <c r="A45" s="281" t="s">
        <v>63</v>
      </c>
      <c r="B45" s="282"/>
      <c r="C45" s="282"/>
      <c r="D45" s="282"/>
      <c r="E45" s="282"/>
      <c r="F45" s="28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8" t="s">
        <v>129</v>
      </c>
      <c r="B99" s="278"/>
      <c r="C99" s="278"/>
      <c r="D99" s="278"/>
      <c r="E99" s="278"/>
      <c r="F99" s="278"/>
    </row>
    <row r="100" spans="1:6" x14ac:dyDescent="0.25">
      <c r="A100" s="183">
        <f>B11</f>
        <v>0</v>
      </c>
      <c r="B100" s="6"/>
      <c r="C100" s="7"/>
      <c r="D100" s="6"/>
    </row>
    <row r="101" spans="1:6" ht="16.5" x14ac:dyDescent="0.25">
      <c r="A101" s="281" t="s">
        <v>63</v>
      </c>
      <c r="B101" s="282"/>
      <c r="C101" s="282"/>
      <c r="D101" s="282"/>
      <c r="E101" s="282"/>
      <c r="F101" s="28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8" t="s">
        <v>130</v>
      </c>
      <c r="B152" s="278"/>
      <c r="C152" s="278"/>
      <c r="D152" s="278"/>
      <c r="E152" s="278"/>
      <c r="F152" s="278"/>
    </row>
    <row r="153" spans="1:6" x14ac:dyDescent="0.25">
      <c r="A153" s="183">
        <f>B11</f>
        <v>0</v>
      </c>
      <c r="B153" s="6"/>
      <c r="C153" s="7"/>
      <c r="D153" s="59"/>
    </row>
    <row r="154" spans="1:6" ht="16.5" x14ac:dyDescent="0.25">
      <c r="A154" s="281" t="s">
        <v>63</v>
      </c>
      <c r="B154" s="282"/>
      <c r="C154" s="282"/>
      <c r="D154" s="282"/>
      <c r="E154" s="282"/>
      <c r="F154" s="28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8" t="s">
        <v>167</v>
      </c>
      <c r="B192" s="278"/>
      <c r="C192" s="278"/>
      <c r="D192" s="278"/>
      <c r="E192" s="278"/>
      <c r="F192" s="278"/>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8" t="s">
        <v>21</v>
      </c>
      <c r="B324" s="278"/>
      <c r="C324" s="278"/>
      <c r="D324" s="278"/>
      <c r="E324" s="278"/>
      <c r="F324" s="278"/>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8" t="s">
        <v>8</v>
      </c>
      <c r="B352" s="278"/>
      <c r="C352" s="278"/>
      <c r="D352" s="278"/>
      <c r="E352" s="278"/>
      <c r="F352" s="278"/>
    </row>
    <row r="353" spans="1:6" x14ac:dyDescent="0.25">
      <c r="A353" s="183">
        <f>B11</f>
        <v>0</v>
      </c>
      <c r="B353" s="6"/>
      <c r="C353" s="7"/>
      <c r="D353" s="59"/>
    </row>
    <row r="354" spans="1:6" ht="16.5" x14ac:dyDescent="0.25">
      <c r="A354" s="281" t="s">
        <v>113</v>
      </c>
      <c r="B354" s="282"/>
      <c r="C354" s="282"/>
      <c r="D354" s="282"/>
      <c r="E354" s="282"/>
      <c r="F354" s="28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0</v>
      </c>
      <c r="B406" s="6"/>
      <c r="C406" s="7"/>
      <c r="D406" s="6"/>
    </row>
    <row r="407" spans="1:6" ht="16.5" x14ac:dyDescent="0.25">
      <c r="A407" s="281" t="s">
        <v>19</v>
      </c>
      <c r="B407" s="282"/>
      <c r="C407" s="282"/>
      <c r="D407" s="282"/>
      <c r="E407" s="282"/>
      <c r="F407" s="28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8" t="s">
        <v>374</v>
      </c>
      <c r="B435" s="278"/>
      <c r="C435" s="278"/>
      <c r="D435" s="278"/>
      <c r="E435" s="278"/>
      <c r="F435" s="278"/>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Ro1yuSX5TSykXe1LReHvzhRH6QU+DUXArQomc58pnZ/V+WPsV4DKHeDlZbzECEOS5ppKhID7/aTEDhLCKB2K6A==" saltValue="4bBfa3d2JJFbyFWPb2cdG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A199" sqref="A1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8"/>
      <c r="E1" s="308"/>
      <c r="F1" s="308"/>
      <c r="G1" s="308"/>
      <c r="H1" s="308"/>
      <c r="I1" s="30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2" t="s">
        <v>52</v>
      </c>
      <c r="B6" s="292"/>
      <c r="C6" s="292"/>
      <c r="D6" s="292"/>
      <c r="E6" s="292"/>
      <c r="F6" s="292"/>
      <c r="G6" s="216"/>
      <c r="H6" s="216"/>
      <c r="I6" s="216"/>
    </row>
    <row r="7" spans="1:9" s="36" customFormat="1" ht="21.75" customHeight="1" x14ac:dyDescent="0.5">
      <c r="A7" s="293" t="str">
        <f>'A1 Exploitation'!A8:F8</f>
        <v>Le Kram</v>
      </c>
      <c r="B7" s="293"/>
      <c r="C7" s="293"/>
      <c r="D7" s="293"/>
      <c r="E7" s="293"/>
      <c r="F7" s="293"/>
      <c r="G7" s="216"/>
      <c r="H7" s="216"/>
      <c r="I7" s="216"/>
    </row>
    <row r="8" spans="1:9" s="36" customFormat="1" ht="24.75" x14ac:dyDescent="0.5">
      <c r="A8" s="38" t="s">
        <v>44</v>
      </c>
      <c r="B8" s="309">
        <f>'A2 Exploitation'!B9:F9</f>
        <v>0</v>
      </c>
      <c r="C8" s="309"/>
      <c r="D8" s="309"/>
      <c r="E8" s="309"/>
      <c r="F8" s="309"/>
      <c r="G8" s="216"/>
      <c r="H8" s="216"/>
      <c r="I8" s="216"/>
    </row>
    <row r="9" spans="1:9" s="36" customFormat="1" ht="24.75" x14ac:dyDescent="0.5">
      <c r="A9" s="39" t="s">
        <v>46</v>
      </c>
      <c r="B9" s="310">
        <f>'A2 Exploitation'!B10:F10</f>
        <v>0</v>
      </c>
      <c r="C9" s="310"/>
      <c r="D9" s="310"/>
      <c r="E9" s="310"/>
      <c r="F9" s="310"/>
      <c r="G9" s="216"/>
      <c r="H9" s="216"/>
      <c r="I9" s="216"/>
    </row>
    <row r="10" spans="1:9" s="36" customFormat="1" ht="24.75" x14ac:dyDescent="0.5">
      <c r="A10" s="38" t="s">
        <v>45</v>
      </c>
      <c r="B10" s="307">
        <f>'A2 Exploitation'!B11:F11</f>
        <v>0</v>
      </c>
      <c r="C10" s="307"/>
      <c r="D10" s="307"/>
      <c r="E10" s="307"/>
      <c r="F10" s="307"/>
      <c r="G10" s="216"/>
      <c r="H10" s="216"/>
      <c r="I10" s="216"/>
    </row>
    <row r="11" spans="1:9" s="36" customFormat="1" ht="24.75" x14ac:dyDescent="0.5">
      <c r="A11" s="38" t="s">
        <v>341</v>
      </c>
      <c r="B11" s="311">
        <f>D198</f>
        <v>0</v>
      </c>
      <c r="C11" s="311"/>
      <c r="D11" s="311"/>
      <c r="E11" s="311"/>
      <c r="F11" s="311"/>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4" t="s">
        <v>38</v>
      </c>
      <c r="B22" s="301"/>
      <c r="C22" s="302"/>
      <c r="D22" s="215">
        <f>SUM(B17:C21)</f>
        <v>0</v>
      </c>
    </row>
    <row r="23" spans="1:6" x14ac:dyDescent="0.3">
      <c r="A23" s="298" t="s">
        <v>342</v>
      </c>
      <c r="B23" s="299"/>
      <c r="C23" s="300"/>
      <c r="D23" s="65">
        <f>D22/(COUNT(B17:C21)*2)</f>
        <v>0</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8" t="s">
        <v>38</v>
      </c>
      <c r="B32" s="299"/>
      <c r="C32" s="300"/>
      <c r="D32" s="214">
        <f>SUM(B26:C31)</f>
        <v>0</v>
      </c>
    </row>
    <row r="33" spans="1:6" x14ac:dyDescent="0.3">
      <c r="A33" s="298" t="s">
        <v>342</v>
      </c>
      <c r="B33" s="299"/>
      <c r="C33" s="300"/>
      <c r="D33" s="65">
        <f>D32/(COUNT(B26:C31)*2)</f>
        <v>0</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8" t="s">
        <v>38</v>
      </c>
      <c r="B41" s="299"/>
      <c r="C41" s="300"/>
      <c r="D41" s="214">
        <f>SUM(B36:C40)</f>
        <v>0</v>
      </c>
      <c r="E41" s="37"/>
      <c r="F41" s="37"/>
    </row>
    <row r="42" spans="1:6" s="50" customFormat="1" x14ac:dyDescent="0.3">
      <c r="A42" s="298" t="s">
        <v>342</v>
      </c>
      <c r="B42" s="299"/>
      <c r="C42" s="300"/>
      <c r="D42" s="65">
        <f>D41/(COUNT(B36:C40)*2)</f>
        <v>0</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0</v>
      </c>
    </row>
    <row r="52" spans="1:6" x14ac:dyDescent="0.3">
      <c r="A52" s="298" t="s">
        <v>342</v>
      </c>
      <c r="B52" s="299"/>
      <c r="C52" s="300"/>
      <c r="D52" s="65">
        <f>D51/(COUNT(B45:C50)*2)</f>
        <v>0</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8" t="s">
        <v>38</v>
      </c>
      <c r="B62" s="299"/>
      <c r="C62" s="300"/>
      <c r="D62" s="214">
        <f>SUM(B55:C61)</f>
        <v>0</v>
      </c>
    </row>
    <row r="63" spans="1:6" x14ac:dyDescent="0.3">
      <c r="A63" s="298" t="s">
        <v>342</v>
      </c>
      <c r="B63" s="299"/>
      <c r="C63" s="300"/>
      <c r="D63" s="65">
        <f>D62/(COUNT(B55:C61)*2)</f>
        <v>0</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8" t="s">
        <v>38</v>
      </c>
      <c r="B83" s="299"/>
      <c r="C83" s="300"/>
      <c r="D83" s="214">
        <f>SUM(B66:C82)</f>
        <v>0</v>
      </c>
    </row>
    <row r="84" spans="1:6" x14ac:dyDescent="0.3">
      <c r="A84" s="298" t="s">
        <v>342</v>
      </c>
      <c r="B84" s="299"/>
      <c r="C84" s="300"/>
      <c r="D84" s="65">
        <f>D83/(COUNT(B66:C82)*2)</f>
        <v>0</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8" t="s">
        <v>38</v>
      </c>
      <c r="B101" s="299"/>
      <c r="C101" s="300"/>
      <c r="D101" s="214">
        <f>SUM(B87:C100)</f>
        <v>0</v>
      </c>
    </row>
    <row r="102" spans="1:6" x14ac:dyDescent="0.3">
      <c r="A102" s="298" t="s">
        <v>342</v>
      </c>
      <c r="B102" s="299"/>
      <c r="C102" s="30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8" t="s">
        <v>38</v>
      </c>
      <c r="B117" s="299"/>
      <c r="C117" s="300"/>
      <c r="D117" s="214">
        <f>SUM(B106:C116)</f>
        <v>0</v>
      </c>
      <c r="E117" s="37"/>
      <c r="F117" s="37"/>
    </row>
    <row r="118" spans="1:6" s="50" customFormat="1" x14ac:dyDescent="0.3">
      <c r="A118" s="298" t="s">
        <v>342</v>
      </c>
      <c r="B118" s="299"/>
      <c r="C118" s="300"/>
      <c r="D118" s="65">
        <f>D117/(COUNT(B106:C116)*2)</f>
        <v>0</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8" t="s">
        <v>38</v>
      </c>
      <c r="B132" s="299"/>
      <c r="C132" s="300"/>
      <c r="D132" s="214">
        <f>SUM(B121:C131)</f>
        <v>0</v>
      </c>
    </row>
    <row r="133" spans="1:6" x14ac:dyDescent="0.3">
      <c r="A133" s="298" t="s">
        <v>342</v>
      </c>
      <c r="B133" s="299"/>
      <c r="C133" s="300"/>
      <c r="D133" s="63">
        <f>D132/(COUNT(B121:C131)*2)</f>
        <v>0</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8" t="s">
        <v>38</v>
      </c>
      <c r="B148" s="299"/>
      <c r="C148" s="300"/>
      <c r="D148" s="214">
        <f>SUM(B136:C147)</f>
        <v>0</v>
      </c>
    </row>
    <row r="149" spans="1:6" x14ac:dyDescent="0.3">
      <c r="A149" s="298" t="s">
        <v>342</v>
      </c>
      <c r="B149" s="299"/>
      <c r="C149" s="300"/>
      <c r="D149" s="65">
        <f>D148/(COUNT(B136:C147)*2)</f>
        <v>0</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8" t="s">
        <v>38</v>
      </c>
      <c r="B160" s="301"/>
      <c r="C160" s="302"/>
      <c r="D160" s="215">
        <f>SUM(B152:C159)</f>
        <v>0</v>
      </c>
    </row>
    <row r="161" spans="1:6" x14ac:dyDescent="0.3">
      <c r="A161" s="298" t="s">
        <v>342</v>
      </c>
      <c r="B161" s="299"/>
      <c r="C161" s="300"/>
      <c r="D161" s="65">
        <f>D160/(COUNT(B152:C159)*2)</f>
        <v>0</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8" t="s">
        <v>38</v>
      </c>
      <c r="B168" s="299"/>
      <c r="C168" s="300"/>
      <c r="D168" s="214">
        <f>SUM(B164:C167)</f>
        <v>0</v>
      </c>
    </row>
    <row r="169" spans="1:6" x14ac:dyDescent="0.3">
      <c r="A169" s="298" t="s">
        <v>342</v>
      </c>
      <c r="B169" s="299"/>
      <c r="C169" s="300"/>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8" t="s">
        <v>38</v>
      </c>
      <c r="B176" s="299"/>
      <c r="C176" s="300"/>
      <c r="D176" s="214">
        <f>SUM(B172:C175)</f>
        <v>0</v>
      </c>
    </row>
    <row r="177" spans="1:6" x14ac:dyDescent="0.3">
      <c r="A177" s="298" t="s">
        <v>342</v>
      </c>
      <c r="B177" s="299"/>
      <c r="C177" s="300"/>
      <c r="D177" s="65">
        <f>D176/(COUNT(B172:C175)*2)</f>
        <v>0</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8" t="s">
        <v>38</v>
      </c>
      <c r="B185" s="299"/>
      <c r="C185" s="300"/>
      <c r="D185" s="214">
        <f>SUM(B180:C184)</f>
        <v>0</v>
      </c>
    </row>
    <row r="186" spans="1:6" x14ac:dyDescent="0.3">
      <c r="A186" s="298" t="s">
        <v>342</v>
      </c>
      <c r="B186" s="299"/>
      <c r="C186" s="300"/>
      <c r="D186" s="65">
        <f>D185/(COUNT(B180:C184)*2)</f>
        <v>0</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8" t="s">
        <v>38</v>
      </c>
      <c r="B193" s="299"/>
      <c r="C193" s="300"/>
      <c r="D193" s="97">
        <f>SUM(B189:C192)</f>
        <v>0</v>
      </c>
    </row>
    <row r="194" spans="1:4" x14ac:dyDescent="0.3">
      <c r="A194" s="298" t="s">
        <v>342</v>
      </c>
      <c r="B194" s="299"/>
      <c r="C194" s="30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5">
      <c r="A8" s="293" t="str">
        <f>'Page de garde'!D18</f>
        <v>Le Kram</v>
      </c>
      <c r="B8" s="293"/>
      <c r="C8" s="293"/>
      <c r="D8" s="293"/>
      <c r="E8" s="293"/>
      <c r="F8" s="293"/>
      <c r="G8" s="216"/>
      <c r="H8" s="216"/>
      <c r="I8" s="213"/>
    </row>
    <row r="9" spans="1:9" ht="24.75" x14ac:dyDescent="0.5">
      <c r="A9" s="38" t="s">
        <v>44</v>
      </c>
      <c r="B9" s="294"/>
      <c r="C9" s="294"/>
      <c r="D9" s="294"/>
      <c r="E9" s="294"/>
      <c r="F9" s="294"/>
      <c r="G9" s="216"/>
      <c r="H9" s="216"/>
      <c r="I9" s="213"/>
    </row>
    <row r="10" spans="1:9" ht="24.75" x14ac:dyDescent="0.5">
      <c r="A10" s="39" t="s">
        <v>46</v>
      </c>
      <c r="B10" s="295"/>
      <c r="C10" s="295"/>
      <c r="D10" s="295"/>
      <c r="E10" s="295"/>
      <c r="F10" s="295"/>
      <c r="G10" s="216"/>
      <c r="H10" s="216"/>
      <c r="I10" s="213"/>
    </row>
    <row r="11" spans="1:9" ht="24.75" x14ac:dyDescent="0.5">
      <c r="A11" s="38" t="s">
        <v>45</v>
      </c>
      <c r="B11" s="290"/>
      <c r="C11" s="290"/>
      <c r="D11" s="290"/>
      <c r="E11" s="290"/>
      <c r="F11" s="290"/>
      <c r="G11" s="216"/>
      <c r="H11" s="216"/>
      <c r="I11" s="213"/>
    </row>
    <row r="12" spans="1:9" ht="24.75" x14ac:dyDescent="0.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8" t="s">
        <v>137</v>
      </c>
      <c r="B43" s="278"/>
      <c r="C43" s="278"/>
      <c r="D43" s="278"/>
      <c r="E43" s="278"/>
      <c r="F43" s="278"/>
    </row>
    <row r="44" spans="1:7" x14ac:dyDescent="0.25">
      <c r="A44" s="183">
        <f>B11</f>
        <v>0</v>
      </c>
      <c r="B44" s="6"/>
      <c r="C44" s="7"/>
      <c r="D44" s="6"/>
    </row>
    <row r="45" spans="1:7" ht="16.5" x14ac:dyDescent="0.25">
      <c r="A45" s="281" t="s">
        <v>63</v>
      </c>
      <c r="B45" s="282"/>
      <c r="C45" s="282"/>
      <c r="D45" s="282"/>
      <c r="E45" s="282"/>
      <c r="F45" s="28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8" t="s">
        <v>129</v>
      </c>
      <c r="B99" s="278"/>
      <c r="C99" s="278"/>
      <c r="D99" s="278"/>
      <c r="E99" s="278"/>
      <c r="F99" s="278"/>
    </row>
    <row r="100" spans="1:6" x14ac:dyDescent="0.25">
      <c r="A100" s="183">
        <f>B11</f>
        <v>0</v>
      </c>
      <c r="B100" s="6"/>
      <c r="C100" s="7"/>
      <c r="D100" s="6"/>
    </row>
    <row r="101" spans="1:6" ht="16.5" x14ac:dyDescent="0.25">
      <c r="A101" s="281" t="s">
        <v>63</v>
      </c>
      <c r="B101" s="282"/>
      <c r="C101" s="282"/>
      <c r="D101" s="282"/>
      <c r="E101" s="282"/>
      <c r="F101" s="28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8" t="s">
        <v>130</v>
      </c>
      <c r="B152" s="278"/>
      <c r="C152" s="278"/>
      <c r="D152" s="278"/>
      <c r="E152" s="278"/>
      <c r="F152" s="278"/>
    </row>
    <row r="153" spans="1:6" x14ac:dyDescent="0.25">
      <c r="A153" s="183">
        <f>B11</f>
        <v>0</v>
      </c>
      <c r="B153" s="6"/>
      <c r="C153" s="7"/>
      <c r="D153" s="59"/>
    </row>
    <row r="154" spans="1:6" ht="16.5" x14ac:dyDescent="0.25">
      <c r="A154" s="281" t="s">
        <v>63</v>
      </c>
      <c r="B154" s="282"/>
      <c r="C154" s="282"/>
      <c r="D154" s="282"/>
      <c r="E154" s="282"/>
      <c r="F154" s="28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8" t="s">
        <v>167</v>
      </c>
      <c r="B192" s="278"/>
      <c r="C192" s="278"/>
      <c r="D192" s="278"/>
      <c r="E192" s="278"/>
      <c r="F192" s="278"/>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8" t="s">
        <v>21</v>
      </c>
      <c r="B324" s="278"/>
      <c r="C324" s="278"/>
      <c r="D324" s="278"/>
      <c r="E324" s="278"/>
      <c r="F324" s="278"/>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8" t="s">
        <v>8</v>
      </c>
      <c r="B352" s="278"/>
      <c r="C352" s="278"/>
      <c r="D352" s="278"/>
      <c r="E352" s="278"/>
      <c r="F352" s="278"/>
    </row>
    <row r="353" spans="1:6" x14ac:dyDescent="0.25">
      <c r="A353" s="183">
        <f>B11</f>
        <v>0</v>
      </c>
      <c r="B353" s="6"/>
      <c r="C353" s="7"/>
      <c r="D353" s="59"/>
    </row>
    <row r="354" spans="1:6" ht="16.5" x14ac:dyDescent="0.25">
      <c r="A354" s="281" t="s">
        <v>113</v>
      </c>
      <c r="B354" s="282"/>
      <c r="C354" s="282"/>
      <c r="D354" s="282"/>
      <c r="E354" s="282"/>
      <c r="F354" s="28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0</v>
      </c>
      <c r="B406" s="6"/>
      <c r="C406" s="7"/>
      <c r="D406" s="6"/>
    </row>
    <row r="407" spans="1:6" ht="16.5" x14ac:dyDescent="0.25">
      <c r="A407" s="281" t="s">
        <v>19</v>
      </c>
      <c r="B407" s="282"/>
      <c r="C407" s="282"/>
      <c r="D407" s="282"/>
      <c r="E407" s="282"/>
      <c r="F407" s="28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8" t="s">
        <v>374</v>
      </c>
      <c r="B435" s="278"/>
      <c r="C435" s="278"/>
      <c r="D435" s="278"/>
      <c r="E435" s="278"/>
      <c r="F435" s="278"/>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4MJDWZ/sxARYWpiOXsww+PLVo393WLhj1K1zrZ7cg0F6K85qQW9iI2DdHLEjDEI7lmThmSghauf0JMTQWpX9DA==" saltValue="VOEJ9DUIqFQbBCBiQMoas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8"/>
      <c r="E1" s="308"/>
      <c r="F1" s="308"/>
      <c r="G1" s="308"/>
      <c r="H1" s="308"/>
      <c r="I1" s="30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2" t="s">
        <v>52</v>
      </c>
      <c r="B6" s="292"/>
      <c r="C6" s="292"/>
      <c r="D6" s="292"/>
      <c r="E6" s="292"/>
      <c r="F6" s="292"/>
      <c r="G6" s="216"/>
      <c r="H6" s="216"/>
      <c r="I6" s="216"/>
    </row>
    <row r="7" spans="1:9" s="36" customFormat="1" ht="21.75" customHeight="1" x14ac:dyDescent="0.5">
      <c r="A7" s="293" t="str">
        <f>'A1 Exploitation'!A8:F8</f>
        <v>Le Kram</v>
      </c>
      <c r="B7" s="293"/>
      <c r="C7" s="293"/>
      <c r="D7" s="293"/>
      <c r="E7" s="293"/>
      <c r="F7" s="293"/>
      <c r="G7" s="216"/>
      <c r="H7" s="216"/>
      <c r="I7" s="216"/>
    </row>
    <row r="8" spans="1:9" s="36" customFormat="1" ht="24.75" x14ac:dyDescent="0.5">
      <c r="A8" s="38" t="s">
        <v>44</v>
      </c>
      <c r="B8" s="309">
        <f>'A3 Exploitation'!B9:F9</f>
        <v>0</v>
      </c>
      <c r="C8" s="309"/>
      <c r="D8" s="309"/>
      <c r="E8" s="309"/>
      <c r="F8" s="309"/>
      <c r="G8" s="216"/>
      <c r="H8" s="216"/>
      <c r="I8" s="216"/>
    </row>
    <row r="9" spans="1:9" s="36" customFormat="1" ht="24.75" x14ac:dyDescent="0.5">
      <c r="A9" s="39" t="s">
        <v>46</v>
      </c>
      <c r="B9" s="310">
        <f>'A3 Exploitation'!B10:F10</f>
        <v>0</v>
      </c>
      <c r="C9" s="310"/>
      <c r="D9" s="310"/>
      <c r="E9" s="310"/>
      <c r="F9" s="310"/>
      <c r="G9" s="216"/>
      <c r="H9" s="216"/>
      <c r="I9" s="216"/>
    </row>
    <row r="10" spans="1:9" s="36" customFormat="1" ht="24.75" x14ac:dyDescent="0.5">
      <c r="A10" s="38" t="s">
        <v>45</v>
      </c>
      <c r="B10" s="307">
        <f>'A3 Exploitation'!B11:F11</f>
        <v>0</v>
      </c>
      <c r="C10" s="307"/>
      <c r="D10" s="307"/>
      <c r="E10" s="307"/>
      <c r="F10" s="307"/>
      <c r="G10" s="216"/>
      <c r="H10" s="216"/>
      <c r="I10" s="216"/>
    </row>
    <row r="11" spans="1:9" s="36" customFormat="1" ht="24.75" x14ac:dyDescent="0.5">
      <c r="A11" s="38" t="s">
        <v>341</v>
      </c>
      <c r="B11" s="311">
        <f>D198</f>
        <v>0</v>
      </c>
      <c r="C11" s="311"/>
      <c r="D11" s="311"/>
      <c r="E11" s="311"/>
      <c r="F11" s="311"/>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4" t="s">
        <v>38</v>
      </c>
      <c r="B22" s="301"/>
      <c r="C22" s="302"/>
      <c r="D22" s="215">
        <f>SUM(B17:C21)</f>
        <v>0</v>
      </c>
    </row>
    <row r="23" spans="1:6" x14ac:dyDescent="0.3">
      <c r="A23" s="298" t="s">
        <v>342</v>
      </c>
      <c r="B23" s="299"/>
      <c r="C23" s="300"/>
      <c r="D23" s="65">
        <f>D22/(COUNT(B17:C21)*2)</f>
        <v>0</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8" t="s">
        <v>38</v>
      </c>
      <c r="B32" s="299"/>
      <c r="C32" s="300"/>
      <c r="D32" s="214">
        <f>SUM(B26:C31)</f>
        <v>0</v>
      </c>
    </row>
    <row r="33" spans="1:7" x14ac:dyDescent="0.3">
      <c r="A33" s="298" t="s">
        <v>342</v>
      </c>
      <c r="B33" s="299"/>
      <c r="C33" s="300"/>
      <c r="D33" s="65">
        <f>D32/(COUNT(B26:C31)*2)</f>
        <v>0</v>
      </c>
    </row>
    <row r="34" spans="1:7" s="50" customFormat="1" x14ac:dyDescent="0.3">
      <c r="A34" s="54"/>
      <c r="B34" s="55"/>
      <c r="C34" s="55"/>
      <c r="D34" s="56"/>
    </row>
    <row r="35" spans="1:7" s="50" customFormat="1" ht="19.5" x14ac:dyDescent="0.4">
      <c r="A35" s="296" t="s">
        <v>246</v>
      </c>
      <c r="B35" s="297"/>
      <c r="C35" s="297"/>
      <c r="D35" s="297"/>
      <c r="E35" s="297"/>
      <c r="F35" s="297"/>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8" t="s">
        <v>38</v>
      </c>
      <c r="B41" s="299"/>
      <c r="C41" s="300"/>
      <c r="D41" s="214">
        <f>SUM(B36:C40)</f>
        <v>0</v>
      </c>
      <c r="E41" s="37"/>
      <c r="F41" s="37"/>
    </row>
    <row r="42" spans="1:7" s="50" customFormat="1" x14ac:dyDescent="0.3">
      <c r="A42" s="298" t="s">
        <v>342</v>
      </c>
      <c r="B42" s="299"/>
      <c r="C42" s="300"/>
      <c r="D42" s="65">
        <f>D41/(COUNT(B36:C40)*2)</f>
        <v>0</v>
      </c>
      <c r="E42" s="37"/>
      <c r="F42" s="37"/>
    </row>
    <row r="43" spans="1:7" s="50" customFormat="1" x14ac:dyDescent="0.3">
      <c r="A43" s="90"/>
      <c r="B43" s="91"/>
      <c r="C43" s="91"/>
      <c r="D43" s="92"/>
    </row>
    <row r="44" spans="1:7" ht="19.5" x14ac:dyDescent="0.4">
      <c r="A44" s="305" t="s">
        <v>21</v>
      </c>
      <c r="B44" s="306"/>
      <c r="C44" s="306"/>
      <c r="D44" s="306"/>
      <c r="E44" s="306"/>
      <c r="F44" s="306"/>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0</v>
      </c>
    </row>
    <row r="52" spans="1:6" x14ac:dyDescent="0.3">
      <c r="A52" s="298" t="s">
        <v>342</v>
      </c>
      <c r="B52" s="299"/>
      <c r="C52" s="300"/>
      <c r="D52" s="65">
        <f>D51/(COUNT(B45:C50)*2)</f>
        <v>0</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8" t="s">
        <v>38</v>
      </c>
      <c r="B62" s="299"/>
      <c r="C62" s="300"/>
      <c r="D62" s="214">
        <f>SUM(B55:C61)</f>
        <v>0</v>
      </c>
    </row>
    <row r="63" spans="1:6" x14ac:dyDescent="0.3">
      <c r="A63" s="298" t="s">
        <v>342</v>
      </c>
      <c r="B63" s="299"/>
      <c r="C63" s="300"/>
      <c r="D63" s="65">
        <f>D62/(COUNT(B55:C61)*2)</f>
        <v>0</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8" t="s">
        <v>38</v>
      </c>
      <c r="B83" s="299"/>
      <c r="C83" s="300"/>
      <c r="D83" s="214">
        <f>SUM(B66:C82)</f>
        <v>0</v>
      </c>
    </row>
    <row r="84" spans="1:6" x14ac:dyDescent="0.3">
      <c r="A84" s="298" t="s">
        <v>342</v>
      </c>
      <c r="B84" s="299"/>
      <c r="C84" s="300"/>
      <c r="D84" s="65">
        <f>D83/(COUNT(B66:C82)*2)</f>
        <v>0</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8" t="s">
        <v>38</v>
      </c>
      <c r="B101" s="299"/>
      <c r="C101" s="300"/>
      <c r="D101" s="214">
        <f>SUM(B87:C100)</f>
        <v>0</v>
      </c>
    </row>
    <row r="102" spans="1:6" x14ac:dyDescent="0.3">
      <c r="A102" s="298" t="s">
        <v>342</v>
      </c>
      <c r="B102" s="299"/>
      <c r="C102" s="30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8" t="s">
        <v>38</v>
      </c>
      <c r="B117" s="299"/>
      <c r="C117" s="300"/>
      <c r="D117" s="214">
        <f>SUM(B106:C116)</f>
        <v>0</v>
      </c>
      <c r="E117" s="37"/>
      <c r="F117" s="37"/>
    </row>
    <row r="118" spans="1:6" s="50" customFormat="1" x14ac:dyDescent="0.3">
      <c r="A118" s="298" t="s">
        <v>342</v>
      </c>
      <c r="B118" s="299"/>
      <c r="C118" s="300"/>
      <c r="D118" s="65">
        <f>D117/(COUNT(B106:C116)*2)</f>
        <v>0</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8" t="s">
        <v>38</v>
      </c>
      <c r="B132" s="299"/>
      <c r="C132" s="300"/>
      <c r="D132" s="214">
        <f>SUM(B121:C131)</f>
        <v>0</v>
      </c>
    </row>
    <row r="133" spans="1:6" x14ac:dyDescent="0.3">
      <c r="A133" s="298" t="s">
        <v>342</v>
      </c>
      <c r="B133" s="299"/>
      <c r="C133" s="300"/>
      <c r="D133" s="63">
        <f>D132/(COUNT(B121:C131)*2)</f>
        <v>0</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8" t="s">
        <v>38</v>
      </c>
      <c r="B148" s="299"/>
      <c r="C148" s="300"/>
      <c r="D148" s="214">
        <f>SUM(B136:C147)</f>
        <v>0</v>
      </c>
    </row>
    <row r="149" spans="1:6" x14ac:dyDescent="0.3">
      <c r="A149" s="298" t="s">
        <v>342</v>
      </c>
      <c r="B149" s="299"/>
      <c r="C149" s="300"/>
      <c r="D149" s="65">
        <f>D148/(COUNT(B136:C147)*2)</f>
        <v>0</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8" t="s">
        <v>38</v>
      </c>
      <c r="B160" s="301"/>
      <c r="C160" s="302"/>
      <c r="D160" s="215">
        <f>SUM(B152:C159)</f>
        <v>0</v>
      </c>
    </row>
    <row r="161" spans="1:6" x14ac:dyDescent="0.3">
      <c r="A161" s="298" t="s">
        <v>342</v>
      </c>
      <c r="B161" s="299"/>
      <c r="C161" s="300"/>
      <c r="D161" s="65">
        <f>D160/(COUNT(B152:C159)*2)</f>
        <v>0</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8" t="s">
        <v>38</v>
      </c>
      <c r="B168" s="299"/>
      <c r="C168" s="300"/>
      <c r="D168" s="214">
        <f>SUM(B164:C167)</f>
        <v>0</v>
      </c>
    </row>
    <row r="169" spans="1:6" x14ac:dyDescent="0.3">
      <c r="A169" s="298" t="s">
        <v>342</v>
      </c>
      <c r="B169" s="299"/>
      <c r="C169" s="300"/>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8" t="s">
        <v>38</v>
      </c>
      <c r="B176" s="299"/>
      <c r="C176" s="300"/>
      <c r="D176" s="214">
        <f>SUM(B172:C175)</f>
        <v>0</v>
      </c>
    </row>
    <row r="177" spans="1:6" x14ac:dyDescent="0.3">
      <c r="A177" s="298" t="s">
        <v>342</v>
      </c>
      <c r="B177" s="299"/>
      <c r="C177" s="300"/>
      <c r="D177" s="65">
        <f>D176/(COUNT(B172:C175)*2)</f>
        <v>0</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8" t="s">
        <v>38</v>
      </c>
      <c r="B185" s="299"/>
      <c r="C185" s="300"/>
      <c r="D185" s="214">
        <f>SUM(B180:C184)</f>
        <v>0</v>
      </c>
    </row>
    <row r="186" spans="1:6" x14ac:dyDescent="0.3">
      <c r="A186" s="298" t="s">
        <v>342</v>
      </c>
      <c r="B186" s="299"/>
      <c r="C186" s="300"/>
      <c r="D186" s="65">
        <f>D185/(COUNT(B180:C184)*2)</f>
        <v>0</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8" t="s">
        <v>38</v>
      </c>
      <c r="B193" s="299"/>
      <c r="C193" s="300"/>
      <c r="D193" s="97">
        <f>SUM(B189:C192)</f>
        <v>0</v>
      </c>
    </row>
    <row r="194" spans="1:4" x14ac:dyDescent="0.3">
      <c r="A194" s="298" t="s">
        <v>342</v>
      </c>
      <c r="B194" s="299"/>
      <c r="C194" s="30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5">
      <c r="A8" s="293" t="str">
        <f>'Page de garde'!D18</f>
        <v>Le Kram</v>
      </c>
      <c r="B8" s="293"/>
      <c r="C8" s="293"/>
      <c r="D8" s="293"/>
      <c r="E8" s="293"/>
      <c r="F8" s="293"/>
      <c r="G8" s="216"/>
      <c r="H8" s="216"/>
      <c r="I8" s="213"/>
    </row>
    <row r="9" spans="1:9" ht="24.75" x14ac:dyDescent="0.5">
      <c r="A9" s="38" t="s">
        <v>44</v>
      </c>
      <c r="B9" s="294"/>
      <c r="C9" s="294"/>
      <c r="D9" s="294"/>
      <c r="E9" s="294"/>
      <c r="F9" s="294"/>
      <c r="G9" s="216"/>
      <c r="H9" s="216"/>
      <c r="I9" s="213"/>
    </row>
    <row r="10" spans="1:9" ht="24.75" x14ac:dyDescent="0.5">
      <c r="A10" s="39" t="s">
        <v>46</v>
      </c>
      <c r="B10" s="295"/>
      <c r="C10" s="295"/>
      <c r="D10" s="295"/>
      <c r="E10" s="295"/>
      <c r="F10" s="295"/>
      <c r="G10" s="216"/>
      <c r="H10" s="216"/>
      <c r="I10" s="213"/>
    </row>
    <row r="11" spans="1:9" ht="24.75" x14ac:dyDescent="0.5">
      <c r="A11" s="38" t="s">
        <v>45</v>
      </c>
      <c r="B11" s="290"/>
      <c r="C11" s="290"/>
      <c r="D11" s="290"/>
      <c r="E11" s="290"/>
      <c r="F11" s="290"/>
      <c r="G11" s="216"/>
      <c r="H11" s="216"/>
      <c r="I11" s="213"/>
    </row>
    <row r="12" spans="1:9" ht="24.75" x14ac:dyDescent="0.5">
      <c r="A12" s="38" t="s">
        <v>276</v>
      </c>
      <c r="B12" s="283">
        <f>D505</f>
        <v>0</v>
      </c>
      <c r="C12" s="283"/>
      <c r="D12" s="283"/>
      <c r="E12" s="283"/>
      <c r="F12" s="283"/>
      <c r="G12" s="216"/>
      <c r="H12" s="216"/>
      <c r="I12" s="213"/>
    </row>
    <row r="13" spans="1:9" ht="22.5" x14ac:dyDescent="0.45">
      <c r="A13" s="35"/>
      <c r="B13" s="36"/>
      <c r="C13" s="36"/>
      <c r="D13" s="284"/>
      <c r="E13" s="284"/>
      <c r="F13" s="284"/>
      <c r="G13" s="284"/>
      <c r="H13" s="284"/>
      <c r="I13" s="3"/>
    </row>
    <row r="14" spans="1:9" ht="16.5" customHeight="1" x14ac:dyDescent="0.3">
      <c r="A14" s="285" t="s">
        <v>32</v>
      </c>
      <c r="B14" s="286" t="s">
        <v>33</v>
      </c>
      <c r="C14" s="286"/>
      <c r="D14" s="286" t="s">
        <v>48</v>
      </c>
      <c r="E14" s="287" t="s">
        <v>358</v>
      </c>
      <c r="F14" s="286" t="s">
        <v>214</v>
      </c>
      <c r="G14" s="36"/>
      <c r="H14" s="36"/>
    </row>
    <row r="15" spans="1:9" ht="16.5" customHeight="1" x14ac:dyDescent="0.3">
      <c r="A15" s="285"/>
      <c r="B15" s="77" t="s">
        <v>36</v>
      </c>
      <c r="C15" s="77" t="s">
        <v>35</v>
      </c>
      <c r="D15" s="286"/>
      <c r="E15" s="287"/>
      <c r="F15" s="286"/>
      <c r="G15" s="36"/>
      <c r="H15" s="36"/>
    </row>
    <row r="16" spans="1:9" ht="18" x14ac:dyDescent="0.35">
      <c r="A16" s="278" t="s">
        <v>0</v>
      </c>
      <c r="B16" s="278"/>
      <c r="C16" s="278"/>
      <c r="D16" s="278"/>
      <c r="E16" s="278"/>
      <c r="F16" s="278"/>
      <c r="G16" s="36"/>
      <c r="H16" s="36"/>
    </row>
    <row r="17" spans="1:8" ht="18" x14ac:dyDescent="0.3">
      <c r="A17" s="182">
        <f>B11</f>
        <v>0</v>
      </c>
      <c r="B17" s="36"/>
      <c r="C17" s="36"/>
      <c r="D17" s="36"/>
      <c r="E17" s="36"/>
      <c r="F17" s="36"/>
      <c r="G17" s="36"/>
      <c r="H17" s="36"/>
    </row>
    <row r="18" spans="1:8" ht="18" x14ac:dyDescent="0.25">
      <c r="A18" s="288" t="s">
        <v>1</v>
      </c>
      <c r="B18" s="289"/>
      <c r="C18" s="289"/>
      <c r="D18" s="289"/>
      <c r="E18" s="289"/>
      <c r="F18" s="28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8" t="s">
        <v>137</v>
      </c>
      <c r="B43" s="278"/>
      <c r="C43" s="278"/>
      <c r="D43" s="278"/>
      <c r="E43" s="278"/>
      <c r="F43" s="278"/>
    </row>
    <row r="44" spans="1:7" x14ac:dyDescent="0.25">
      <c r="A44" s="183">
        <f>B11</f>
        <v>0</v>
      </c>
      <c r="B44" s="6"/>
      <c r="C44" s="7"/>
      <c r="D44" s="6"/>
    </row>
    <row r="45" spans="1:7" ht="16.5" x14ac:dyDescent="0.25">
      <c r="A45" s="281" t="s">
        <v>63</v>
      </c>
      <c r="B45" s="282"/>
      <c r="C45" s="282"/>
      <c r="D45" s="282"/>
      <c r="E45" s="282"/>
      <c r="F45" s="28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8" t="s">
        <v>129</v>
      </c>
      <c r="B99" s="278"/>
      <c r="C99" s="278"/>
      <c r="D99" s="278"/>
      <c r="E99" s="278"/>
      <c r="F99" s="278"/>
    </row>
    <row r="100" spans="1:6" x14ac:dyDescent="0.25">
      <c r="A100" s="183">
        <f>B11</f>
        <v>0</v>
      </c>
      <c r="B100" s="6"/>
      <c r="C100" s="7"/>
      <c r="D100" s="6"/>
    </row>
    <row r="101" spans="1:6" ht="16.5" x14ac:dyDescent="0.25">
      <c r="A101" s="281" t="s">
        <v>63</v>
      </c>
      <c r="B101" s="282"/>
      <c r="C101" s="282"/>
      <c r="D101" s="282"/>
      <c r="E101" s="282"/>
      <c r="F101" s="28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8" t="s">
        <v>130</v>
      </c>
      <c r="B152" s="278"/>
      <c r="C152" s="278"/>
      <c r="D152" s="278"/>
      <c r="E152" s="278"/>
      <c r="F152" s="278"/>
    </row>
    <row r="153" spans="1:6" x14ac:dyDescent="0.25">
      <c r="A153" s="183">
        <f>B11</f>
        <v>0</v>
      </c>
      <c r="B153" s="6"/>
      <c r="C153" s="7"/>
      <c r="D153" s="59"/>
    </row>
    <row r="154" spans="1:6" ht="16.5" x14ac:dyDescent="0.25">
      <c r="A154" s="281" t="s">
        <v>63</v>
      </c>
      <c r="B154" s="282"/>
      <c r="C154" s="282"/>
      <c r="D154" s="282"/>
      <c r="E154" s="282"/>
      <c r="F154" s="28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8" t="s">
        <v>167</v>
      </c>
      <c r="B192" s="278"/>
      <c r="C192" s="278"/>
      <c r="D192" s="278"/>
      <c r="E192" s="278"/>
      <c r="F192" s="278"/>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8" t="s">
        <v>78</v>
      </c>
      <c r="B248" s="278"/>
      <c r="C248" s="278"/>
      <c r="D248" s="278"/>
      <c r="E248" s="278"/>
      <c r="F248" s="278"/>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8" t="s">
        <v>4</v>
      </c>
      <c r="B291" s="278"/>
      <c r="C291" s="278"/>
      <c r="D291" s="278"/>
      <c r="E291" s="278"/>
      <c r="F291" s="278"/>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8" t="s">
        <v>21</v>
      </c>
      <c r="B324" s="278"/>
      <c r="C324" s="278"/>
      <c r="D324" s="278"/>
      <c r="E324" s="278"/>
      <c r="F324" s="278"/>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8" t="s">
        <v>8</v>
      </c>
      <c r="B352" s="278"/>
      <c r="C352" s="278"/>
      <c r="D352" s="278"/>
      <c r="E352" s="278"/>
      <c r="F352" s="278"/>
    </row>
    <row r="353" spans="1:6" x14ac:dyDescent="0.25">
      <c r="A353" s="183">
        <f>B11</f>
        <v>0</v>
      </c>
      <c r="B353" s="6"/>
      <c r="C353" s="7"/>
      <c r="D353" s="59"/>
    </row>
    <row r="354" spans="1:6" ht="16.5" x14ac:dyDescent="0.25">
      <c r="A354" s="281" t="s">
        <v>113</v>
      </c>
      <c r="B354" s="282"/>
      <c r="C354" s="282"/>
      <c r="D354" s="282"/>
      <c r="E354" s="282"/>
      <c r="F354" s="28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8" t="s">
        <v>125</v>
      </c>
      <c r="B405" s="278"/>
      <c r="C405" s="278"/>
      <c r="D405" s="278"/>
      <c r="E405" s="278"/>
      <c r="F405" s="278"/>
    </row>
    <row r="406" spans="1:6" x14ac:dyDescent="0.25">
      <c r="A406" s="192">
        <f>B11</f>
        <v>0</v>
      </c>
      <c r="B406" s="6"/>
      <c r="C406" s="7"/>
      <c r="D406" s="6"/>
    </row>
    <row r="407" spans="1:6" ht="16.5" x14ac:dyDescent="0.25">
      <c r="A407" s="281" t="s">
        <v>19</v>
      </c>
      <c r="B407" s="282"/>
      <c r="C407" s="282"/>
      <c r="D407" s="282"/>
      <c r="E407" s="282"/>
      <c r="F407" s="28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1" t="s">
        <v>122</v>
      </c>
      <c r="B418" s="282"/>
      <c r="C418" s="282"/>
      <c r="D418" s="282"/>
      <c r="E418" s="282"/>
      <c r="F418" s="28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8" t="s">
        <v>374</v>
      </c>
      <c r="B435" s="278"/>
      <c r="C435" s="278"/>
      <c r="D435" s="278"/>
      <c r="E435" s="278"/>
      <c r="F435" s="278"/>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8" t="s">
        <v>180</v>
      </c>
      <c r="B454" s="278"/>
      <c r="C454" s="278"/>
      <c r="D454" s="278"/>
      <c r="E454" s="278"/>
      <c r="F454" s="27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8" t="s">
        <v>87</v>
      </c>
      <c r="B464" s="278"/>
      <c r="C464" s="278"/>
      <c r="D464" s="278"/>
      <c r="E464" s="278"/>
      <c r="F464" s="27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8" t="s">
        <v>151</v>
      </c>
      <c r="B473" s="278"/>
      <c r="C473" s="278"/>
      <c r="D473" s="278"/>
      <c r="E473" s="278"/>
      <c r="F473" s="27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8" t="s">
        <v>152</v>
      </c>
      <c r="B494" s="278"/>
      <c r="C494" s="278"/>
      <c r="D494" s="278"/>
      <c r="E494" s="278"/>
      <c r="F494" s="27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8"/>
      <c r="E1" s="308"/>
      <c r="F1" s="308"/>
      <c r="G1" s="308"/>
      <c r="H1" s="308"/>
      <c r="I1" s="30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2" t="s">
        <v>52</v>
      </c>
      <c r="B6" s="292"/>
      <c r="C6" s="292"/>
      <c r="D6" s="292"/>
      <c r="E6" s="292"/>
      <c r="F6" s="292"/>
      <c r="G6" s="216"/>
      <c r="H6" s="216"/>
      <c r="I6" s="216"/>
    </row>
    <row r="7" spans="1:9" s="36" customFormat="1" ht="21.75" customHeight="1" x14ac:dyDescent="0.5">
      <c r="A7" s="293" t="str">
        <f>'A1 Exploitation'!A8:F8</f>
        <v>Le Kram</v>
      </c>
      <c r="B7" s="293"/>
      <c r="C7" s="293"/>
      <c r="D7" s="293"/>
      <c r="E7" s="293"/>
      <c r="F7" s="293"/>
      <c r="G7" s="216"/>
      <c r="H7" s="216"/>
      <c r="I7" s="216"/>
    </row>
    <row r="8" spans="1:9" s="36" customFormat="1" ht="24.75" x14ac:dyDescent="0.5">
      <c r="A8" s="38" t="s">
        <v>44</v>
      </c>
      <c r="B8" s="309">
        <f>'A4 Exploitation'!B9:F9</f>
        <v>0</v>
      </c>
      <c r="C8" s="309"/>
      <c r="D8" s="309"/>
      <c r="E8" s="309"/>
      <c r="F8" s="309"/>
      <c r="G8" s="216"/>
      <c r="H8" s="216"/>
      <c r="I8" s="216"/>
    </row>
    <row r="9" spans="1:9" s="36" customFormat="1" ht="24.75" x14ac:dyDescent="0.5">
      <c r="A9" s="39" t="s">
        <v>46</v>
      </c>
      <c r="B9" s="310">
        <f>'A4 Exploitation'!B10:F10</f>
        <v>0</v>
      </c>
      <c r="C9" s="310"/>
      <c r="D9" s="310"/>
      <c r="E9" s="310"/>
      <c r="F9" s="310"/>
      <c r="G9" s="216"/>
      <c r="H9" s="216"/>
      <c r="I9" s="216"/>
    </row>
    <row r="10" spans="1:9" s="36" customFormat="1" ht="24.75" x14ac:dyDescent="0.5">
      <c r="A10" s="38" t="s">
        <v>45</v>
      </c>
      <c r="B10" s="307">
        <f>'A4 Exploitation'!B11:F11</f>
        <v>0</v>
      </c>
      <c r="C10" s="307"/>
      <c r="D10" s="307"/>
      <c r="E10" s="307"/>
      <c r="F10" s="307"/>
      <c r="G10" s="216"/>
      <c r="H10" s="216"/>
      <c r="I10" s="216"/>
    </row>
    <row r="11" spans="1:9" s="36" customFormat="1" ht="24.75" x14ac:dyDescent="0.5">
      <c r="A11" s="38" t="s">
        <v>341</v>
      </c>
      <c r="B11" s="315">
        <f>D198</f>
        <v>0</v>
      </c>
      <c r="C11" s="315"/>
      <c r="D11" s="315"/>
      <c r="E11" s="315"/>
      <c r="F11" s="315"/>
      <c r="G11" s="216"/>
      <c r="H11" s="216"/>
      <c r="I11" s="216"/>
    </row>
    <row r="12" spans="1:9" s="36" customFormat="1" ht="22.5" x14ac:dyDescent="0.45">
      <c r="A12" s="35"/>
      <c r="D12" s="284"/>
      <c r="E12" s="284"/>
      <c r="F12" s="284"/>
      <c r="G12" s="284"/>
      <c r="H12" s="284"/>
      <c r="I12" s="40"/>
    </row>
    <row r="13" spans="1:9" s="36" customFormat="1" ht="11.25" customHeight="1" x14ac:dyDescent="0.3">
      <c r="A13" s="285" t="s">
        <v>32</v>
      </c>
      <c r="B13" s="286" t="s">
        <v>33</v>
      </c>
      <c r="C13" s="286"/>
      <c r="D13" s="286" t="s">
        <v>48</v>
      </c>
      <c r="E13" s="286" t="s">
        <v>213</v>
      </c>
      <c r="F13" s="286" t="s">
        <v>214</v>
      </c>
    </row>
    <row r="14" spans="1:9" s="36" customFormat="1" ht="12.75" customHeight="1" x14ac:dyDescent="0.3">
      <c r="A14" s="285"/>
      <c r="B14" s="70" t="s">
        <v>36</v>
      </c>
      <c r="C14" s="70" t="s">
        <v>35</v>
      </c>
      <c r="D14" s="286"/>
      <c r="E14" s="286"/>
      <c r="F14" s="286"/>
    </row>
    <row r="15" spans="1:9" x14ac:dyDescent="0.3">
      <c r="A15" s="41"/>
      <c r="B15" s="41"/>
      <c r="C15" s="41"/>
      <c r="D15" s="41"/>
    </row>
    <row r="16" spans="1:9" ht="19.5" x14ac:dyDescent="0.4">
      <c r="A16" s="312" t="s">
        <v>0</v>
      </c>
      <c r="B16" s="313"/>
      <c r="C16" s="313"/>
      <c r="D16" s="313"/>
      <c r="E16" s="313"/>
      <c r="F16" s="31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4" t="s">
        <v>38</v>
      </c>
      <c r="B22" s="301"/>
      <c r="C22" s="302"/>
      <c r="D22" s="215">
        <f>SUM(B17:C21)</f>
        <v>0</v>
      </c>
    </row>
    <row r="23" spans="1:6" x14ac:dyDescent="0.3">
      <c r="A23" s="298" t="s">
        <v>342</v>
      </c>
      <c r="B23" s="299"/>
      <c r="C23" s="300"/>
      <c r="D23" s="65">
        <f>D22/(COUNT(B17:C21)*2)</f>
        <v>0</v>
      </c>
    </row>
    <row r="24" spans="1:6" s="50" customFormat="1" x14ac:dyDescent="0.3">
      <c r="A24" s="54"/>
      <c r="B24" s="55"/>
      <c r="C24" s="55"/>
      <c r="D24" s="56"/>
    </row>
    <row r="25" spans="1:6" ht="19.5" x14ac:dyDescent="0.4">
      <c r="A25" s="296" t="s">
        <v>4</v>
      </c>
      <c r="B25" s="297"/>
      <c r="C25" s="297"/>
      <c r="D25" s="297"/>
      <c r="E25" s="297"/>
      <c r="F25" s="29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8" t="s">
        <v>38</v>
      </c>
      <c r="B32" s="299"/>
      <c r="C32" s="300"/>
      <c r="D32" s="214">
        <f>SUM(B26:C31)</f>
        <v>0</v>
      </c>
    </row>
    <row r="33" spans="1:6" x14ac:dyDescent="0.3">
      <c r="A33" s="298" t="s">
        <v>342</v>
      </c>
      <c r="B33" s="299"/>
      <c r="C33" s="300"/>
      <c r="D33" s="65">
        <f>D32/(COUNT(B26:C31)*2)</f>
        <v>0</v>
      </c>
    </row>
    <row r="34" spans="1:6" s="50" customFormat="1" x14ac:dyDescent="0.3">
      <c r="A34" s="54"/>
      <c r="B34" s="55"/>
      <c r="C34" s="55"/>
      <c r="D34" s="56"/>
    </row>
    <row r="35" spans="1:6" s="50" customFormat="1" ht="19.5" x14ac:dyDescent="0.4">
      <c r="A35" s="296" t="s">
        <v>246</v>
      </c>
      <c r="B35" s="297"/>
      <c r="C35" s="297"/>
      <c r="D35" s="297"/>
      <c r="E35" s="297"/>
      <c r="F35" s="29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8" t="s">
        <v>38</v>
      </c>
      <c r="B41" s="299"/>
      <c r="C41" s="300"/>
      <c r="D41" s="214">
        <f>SUM(B36:C40)</f>
        <v>0</v>
      </c>
      <c r="E41" s="37"/>
      <c r="F41" s="37"/>
    </row>
    <row r="42" spans="1:6" s="50" customFormat="1" x14ac:dyDescent="0.3">
      <c r="A42" s="298" t="s">
        <v>342</v>
      </c>
      <c r="B42" s="299"/>
      <c r="C42" s="300"/>
      <c r="D42" s="65">
        <f>D41/(COUNT(B36:C40)*2)</f>
        <v>0</v>
      </c>
      <c r="E42" s="37"/>
      <c r="F42" s="37"/>
    </row>
    <row r="43" spans="1:6" s="50" customFormat="1" x14ac:dyDescent="0.3">
      <c r="A43" s="90"/>
      <c r="B43" s="91"/>
      <c r="C43" s="91"/>
      <c r="D43" s="92"/>
    </row>
    <row r="44" spans="1:6" ht="19.5" x14ac:dyDescent="0.4">
      <c r="A44" s="305" t="s">
        <v>21</v>
      </c>
      <c r="B44" s="306"/>
      <c r="C44" s="306"/>
      <c r="D44" s="306"/>
      <c r="E44" s="306"/>
      <c r="F44" s="30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0</v>
      </c>
    </row>
    <row r="52" spans="1:6" x14ac:dyDescent="0.3">
      <c r="A52" s="298" t="s">
        <v>342</v>
      </c>
      <c r="B52" s="299"/>
      <c r="C52" s="300"/>
      <c r="D52" s="65">
        <f>D51/(COUNT(B45:C50)*2)</f>
        <v>0</v>
      </c>
    </row>
    <row r="53" spans="1:6" s="50" customFormat="1" x14ac:dyDescent="0.3">
      <c r="A53" s="54"/>
      <c r="B53" s="55"/>
      <c r="C53" s="55"/>
      <c r="D53" s="56"/>
    </row>
    <row r="54" spans="1:6" ht="19.5" x14ac:dyDescent="0.4">
      <c r="A54" s="296" t="s">
        <v>8</v>
      </c>
      <c r="B54" s="297"/>
      <c r="C54" s="297"/>
      <c r="D54" s="297"/>
      <c r="E54" s="297"/>
      <c r="F54" s="29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8" t="s">
        <v>38</v>
      </c>
      <c r="B62" s="299"/>
      <c r="C62" s="300"/>
      <c r="D62" s="214">
        <f>SUM(B55:C61)</f>
        <v>0</v>
      </c>
    </row>
    <row r="63" spans="1:6" x14ac:dyDescent="0.3">
      <c r="A63" s="298" t="s">
        <v>342</v>
      </c>
      <c r="B63" s="299"/>
      <c r="C63" s="300"/>
      <c r="D63" s="65">
        <f>D62/(COUNT(B55:C61)*2)</f>
        <v>0</v>
      </c>
    </row>
    <row r="64" spans="1:6" s="50" customFormat="1" x14ac:dyDescent="0.3">
      <c r="A64" s="54"/>
      <c r="B64" s="55"/>
      <c r="C64" s="55"/>
      <c r="D64" s="56"/>
    </row>
    <row r="65" spans="1:6" ht="19.5" x14ac:dyDescent="0.4">
      <c r="A65" s="296" t="s">
        <v>143</v>
      </c>
      <c r="B65" s="297"/>
      <c r="C65" s="297"/>
      <c r="D65" s="297"/>
      <c r="E65" s="297"/>
      <c r="F65" s="29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8" t="s">
        <v>38</v>
      </c>
      <c r="B83" s="299"/>
      <c r="C83" s="300"/>
      <c r="D83" s="214">
        <f>SUM(B66:C82)</f>
        <v>0</v>
      </c>
    </row>
    <row r="84" spans="1:6" x14ac:dyDescent="0.3">
      <c r="A84" s="298" t="s">
        <v>342</v>
      </c>
      <c r="B84" s="299"/>
      <c r="C84" s="300"/>
      <c r="D84" s="65">
        <f>D83/(COUNT(B66:C82)*2)</f>
        <v>0</v>
      </c>
    </row>
    <row r="85" spans="1:6" s="50" customFormat="1" x14ac:dyDescent="0.3">
      <c r="A85" s="54"/>
      <c r="B85" s="55"/>
      <c r="C85" s="55"/>
      <c r="D85" s="56"/>
    </row>
    <row r="86" spans="1:6" ht="19.5" x14ac:dyDescent="0.4">
      <c r="A86" s="296" t="s">
        <v>237</v>
      </c>
      <c r="B86" s="297"/>
      <c r="C86" s="297"/>
      <c r="D86" s="297"/>
      <c r="E86" s="297"/>
      <c r="F86" s="29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8" t="s">
        <v>38</v>
      </c>
      <c r="B101" s="299"/>
      <c r="C101" s="300"/>
      <c r="D101" s="214">
        <f>SUM(B87:C100)</f>
        <v>0</v>
      </c>
    </row>
    <row r="102" spans="1:6" x14ac:dyDescent="0.3">
      <c r="A102" s="298" t="s">
        <v>342</v>
      </c>
      <c r="B102" s="299"/>
      <c r="C102" s="30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6" t="s">
        <v>238</v>
      </c>
      <c r="B105" s="297"/>
      <c r="C105" s="297"/>
      <c r="D105" s="297"/>
      <c r="E105" s="297"/>
      <c r="F105" s="29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8" t="s">
        <v>38</v>
      </c>
      <c r="B117" s="299"/>
      <c r="C117" s="300"/>
      <c r="D117" s="214">
        <f>SUM(B106:C116)</f>
        <v>0</v>
      </c>
      <c r="E117" s="37"/>
      <c r="F117" s="37"/>
    </row>
    <row r="118" spans="1:6" s="50" customFormat="1" x14ac:dyDescent="0.3">
      <c r="A118" s="298" t="s">
        <v>342</v>
      </c>
      <c r="B118" s="299"/>
      <c r="C118" s="300"/>
      <c r="D118" s="65">
        <f>D117/(COUNT(B106:C116)*2)</f>
        <v>0</v>
      </c>
      <c r="E118" s="37"/>
      <c r="F118" s="37"/>
    </row>
    <row r="119" spans="1:6" s="50" customFormat="1" x14ac:dyDescent="0.3">
      <c r="A119" s="54"/>
      <c r="B119" s="55"/>
      <c r="C119" s="55"/>
      <c r="D119" s="56"/>
    </row>
    <row r="120" spans="1:6" ht="19.5" x14ac:dyDescent="0.4">
      <c r="A120" s="296" t="s">
        <v>208</v>
      </c>
      <c r="B120" s="297"/>
      <c r="C120" s="297"/>
      <c r="D120" s="297"/>
      <c r="E120" s="297"/>
      <c r="F120" s="29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8" t="s">
        <v>38</v>
      </c>
      <c r="B132" s="299"/>
      <c r="C132" s="300"/>
      <c r="D132" s="214">
        <f>SUM(B121:C131)</f>
        <v>0</v>
      </c>
    </row>
    <row r="133" spans="1:6" x14ac:dyDescent="0.3">
      <c r="A133" s="298" t="s">
        <v>342</v>
      </c>
      <c r="B133" s="299"/>
      <c r="C133" s="300"/>
      <c r="D133" s="63">
        <f>D132/(COUNT(B121:C131)*2)</f>
        <v>0</v>
      </c>
    </row>
    <row r="134" spans="1:6" s="50" customFormat="1" x14ac:dyDescent="0.3">
      <c r="A134" s="54"/>
      <c r="B134" s="55"/>
      <c r="C134" s="55"/>
      <c r="D134" s="61"/>
    </row>
    <row r="135" spans="1:6" ht="19.5" x14ac:dyDescent="0.4">
      <c r="A135" s="296" t="s">
        <v>78</v>
      </c>
      <c r="B135" s="297"/>
      <c r="C135" s="297"/>
      <c r="D135" s="297"/>
      <c r="E135" s="297"/>
      <c r="F135" s="29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8" t="s">
        <v>38</v>
      </c>
      <c r="B148" s="299"/>
      <c r="C148" s="300"/>
      <c r="D148" s="214">
        <f>SUM(B136:C147)</f>
        <v>0</v>
      </c>
    </row>
    <row r="149" spans="1:6" x14ac:dyDescent="0.3">
      <c r="A149" s="298" t="s">
        <v>342</v>
      </c>
      <c r="B149" s="299"/>
      <c r="C149" s="300"/>
      <c r="D149" s="65">
        <f>D148/(COUNT(B136:C147)*2)</f>
        <v>0</v>
      </c>
    </row>
    <row r="150" spans="1:6" s="50" customFormat="1" x14ac:dyDescent="0.3">
      <c r="A150" s="54"/>
      <c r="B150" s="55"/>
      <c r="C150" s="55"/>
      <c r="D150" s="56"/>
    </row>
    <row r="151" spans="1:6" ht="19.5" x14ac:dyDescent="0.4">
      <c r="A151" s="296" t="s">
        <v>243</v>
      </c>
      <c r="B151" s="297"/>
      <c r="C151" s="297"/>
      <c r="D151" s="297"/>
      <c r="E151" s="297"/>
      <c r="F151" s="29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8" t="s">
        <v>38</v>
      </c>
      <c r="B160" s="301"/>
      <c r="C160" s="302"/>
      <c r="D160" s="215">
        <f>SUM(B152:C159)</f>
        <v>0</v>
      </c>
    </row>
    <row r="161" spans="1:6" x14ac:dyDescent="0.3">
      <c r="A161" s="298" t="s">
        <v>342</v>
      </c>
      <c r="B161" s="299"/>
      <c r="C161" s="300"/>
      <c r="D161" s="65">
        <f>D160/(COUNT(B152:C159)*2)</f>
        <v>0</v>
      </c>
    </row>
    <row r="162" spans="1:6" s="50" customFormat="1" x14ac:dyDescent="0.3">
      <c r="A162" s="54"/>
      <c r="B162" s="55"/>
      <c r="C162" s="57"/>
      <c r="D162" s="58"/>
    </row>
    <row r="163" spans="1:6" ht="19.5" x14ac:dyDescent="0.4">
      <c r="A163" s="296" t="s">
        <v>85</v>
      </c>
      <c r="B163" s="297"/>
      <c r="C163" s="297"/>
      <c r="D163" s="297"/>
      <c r="E163" s="297"/>
      <c r="F163" s="29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8" t="s">
        <v>38</v>
      </c>
      <c r="B168" s="299"/>
      <c r="C168" s="300"/>
      <c r="D168" s="214">
        <f>SUM(B164:C167)</f>
        <v>0</v>
      </c>
    </row>
    <row r="169" spans="1:6" x14ac:dyDescent="0.3">
      <c r="A169" s="298" t="s">
        <v>342</v>
      </c>
      <c r="B169" s="299"/>
      <c r="C169" s="300"/>
      <c r="D169" s="65">
        <f>D168/(COUNT(B164:C167)*2)</f>
        <v>0</v>
      </c>
    </row>
    <row r="170" spans="1:6" s="50" customFormat="1" x14ac:dyDescent="0.3">
      <c r="A170" s="54"/>
      <c r="B170" s="55"/>
      <c r="C170" s="55"/>
      <c r="D170" s="56"/>
    </row>
    <row r="171" spans="1:6" ht="19.5" x14ac:dyDescent="0.4">
      <c r="A171" s="303" t="s">
        <v>17</v>
      </c>
      <c r="B171" s="304"/>
      <c r="C171" s="304"/>
      <c r="D171" s="304"/>
      <c r="E171" s="304"/>
      <c r="F171" s="30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8" t="s">
        <v>38</v>
      </c>
      <c r="B176" s="299"/>
      <c r="C176" s="300"/>
      <c r="D176" s="214">
        <f>SUM(B172:C175)</f>
        <v>0</v>
      </c>
    </row>
    <row r="177" spans="1:6" x14ac:dyDescent="0.3">
      <c r="A177" s="298" t="s">
        <v>342</v>
      </c>
      <c r="B177" s="299"/>
      <c r="C177" s="300"/>
      <c r="D177" s="65">
        <f>D176/(COUNT(B172:C175)*2)</f>
        <v>0</v>
      </c>
    </row>
    <row r="178" spans="1:6" s="50" customFormat="1" x14ac:dyDescent="0.3">
      <c r="A178" s="54"/>
      <c r="B178" s="55"/>
      <c r="C178" s="55"/>
      <c r="D178" s="56"/>
    </row>
    <row r="179" spans="1:6" ht="19.5" x14ac:dyDescent="0.4">
      <c r="A179" s="296" t="s">
        <v>87</v>
      </c>
      <c r="B179" s="297"/>
      <c r="C179" s="297"/>
      <c r="D179" s="297"/>
      <c r="E179" s="297"/>
      <c r="F179" s="29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8" t="s">
        <v>38</v>
      </c>
      <c r="B185" s="299"/>
      <c r="C185" s="300"/>
      <c r="D185" s="214">
        <f>SUM(B180:C184)</f>
        <v>0</v>
      </c>
    </row>
    <row r="186" spans="1:6" x14ac:dyDescent="0.3">
      <c r="A186" s="298" t="s">
        <v>342</v>
      </c>
      <c r="B186" s="299"/>
      <c r="C186" s="300"/>
      <c r="D186" s="65">
        <f>D185/(COUNT(B180:C184)*2)</f>
        <v>0</v>
      </c>
    </row>
    <row r="187" spans="1:6" s="50" customFormat="1" x14ac:dyDescent="0.3">
      <c r="A187" s="54"/>
      <c r="B187" s="55"/>
      <c r="C187" s="55"/>
      <c r="D187" s="56"/>
    </row>
    <row r="188" spans="1:6" ht="19.5" x14ac:dyDescent="0.4">
      <c r="A188" s="296" t="s">
        <v>242</v>
      </c>
      <c r="B188" s="297"/>
      <c r="C188" s="297"/>
      <c r="D188" s="297"/>
      <c r="E188" s="297"/>
      <c r="F188" s="29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8" t="s">
        <v>38</v>
      </c>
      <c r="B193" s="299"/>
      <c r="C193" s="300"/>
      <c r="D193" s="97">
        <f>SUM(B189:C192)</f>
        <v>0</v>
      </c>
    </row>
    <row r="194" spans="1:4" x14ac:dyDescent="0.3">
      <c r="A194" s="298" t="s">
        <v>342</v>
      </c>
      <c r="B194" s="299"/>
      <c r="C194" s="30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2017-04-13T09:09:24Z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