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65" i="36"/>
  <c r="B525" i="36"/>
  <c r="B471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244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<sst xmlns="http://schemas.openxmlformats.org/spreadsheetml/2006/main" count="5564" uniqueCount="511">
  <si>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</si>
  <si>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</si>
  <si>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</si>
  <si>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</si>
  <si>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</si>
  <si>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</si>
  <si>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</si>
  <si>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</si>
  <si>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</si>
  <si>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</si>
  <si>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</si>
  <si>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</si>
  <si>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</si>
  <si>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</si>
  <si>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</si>
  <si>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</si>
  <si>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</si>
  <si>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</si>
  <si>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</si>
  <si>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</si>
  <si>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</si>
  <si>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</si>
  <si>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</si>
  <si>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</si>
  <si>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</si>
  <si>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</si>
  <si>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</si>
  <si>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</si>
  <si>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</si>
  <si>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</si>
  <si>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</si>
  <si>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</si>
  <si>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</si>
  <si>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</si>
  <si>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</si>
  <si>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</si>
  <si>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</si>
  <si>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</si>
  <si>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</si>
  <si>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</si>
  <si>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</si>
  <si>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</si>
  <si>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</si>
  <si>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</si>
  <si>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</si>
  <si>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</si>
  <si>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</si>
  <si>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</si>
  <si>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</si>
  <si>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</si>
  <si>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</si>
  <si>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</si>
  <si>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</si>
  <si>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</si>
  <si>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</si>
  <si>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</si>
  <si>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</si>
  <si>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</si>
  <si>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</si>
  <si>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</si>
  <si>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</si>
  <si>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</si>
  <si>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</si>
  <si>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</si>
  <si>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</si>
  <si>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</si>
  <si>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</si>
  <si>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</si>
  <si>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</si>
  <si>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</si>
  <si>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</si>
  <si>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</si>
  <si>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</si>
  <si>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</si>
  <si>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</si>
  <si>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</si>
  <si>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</si>
  <si>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</si>
  <si>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</si>
  <si>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</si>
  <si>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</si>
  <si>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</si>
  <si>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</si>
  <si>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</si>
  <si>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</si>
  <si>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</si>
  <si>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</si>
  <si>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</si>
  <si>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</si>
  <si>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</si>
  <si>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</si>
  <si>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</si>
  <si>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</si>
  <si>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</si>
  <si>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</si>
  <si>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</si>
  <si>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</si>
  <si>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</si>
  <si>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</si>
  <si>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</si>
  <si>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</si>
  <si>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</si>
  <si>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</si>
  <si>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</si>
  <si>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</si>
  <si>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</si>
  <si>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</si>
  <si>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</si>
  <si>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</si>
  <si>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</si>
  <si>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</si>
  <si>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</si>
  <si>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</si>
  <si>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</si>
  <si>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</si>
  <si>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</si>
  <si>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</si>
  <si>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</si>
  <si>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</si>
  <si>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</si>
  <si>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</si>
  <si>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</si>
  <si>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</si>
  <si>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</si>
  <si>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</si>
  <si>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</si>
  <si>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</si>
  <si>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</si>
  <si>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</si>
  <si>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</si>
  <si>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</si>
  <si>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</si>
  <si>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</si>
  <si>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</si>
  <si>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</si>
  <si>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</si>
  <si>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</si>
  <si>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</si>
  <si>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</si>
  <si>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</si>
  <si>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</si>
  <si>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</si>
  <si>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</si>
  <si>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</si>
  <si>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</si>
  <si>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</si>
  <si>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</si>
  <si>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</si>
  <si>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</si>
  <si>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</si>
  <si>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</si>
  <si>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</si>
  <si>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</si>
  <si>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</si>
  <si>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</si>
  <si>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</si>
  <si>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</si>
  <si>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</si>
  <si>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</si>
  <si>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</si>
  <si>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</si>
  <si>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</si>
  <si>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</si>
  <si>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</si>
  <si>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</si>
  <si>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</si>
  <si>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</si>
  <si>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</si>
  <si>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</si>
  <si>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</si>
  <si>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</si>
  <si>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</si>
  <si>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</si>
  <si>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</si>
  <si>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</si>
  <si>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</si>
  <si>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</si>
  <si>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</si>
  <si>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</si>
  <si>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</si>
  <si>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</si>
  <si>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</si>
  <si>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</si>
  <si>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</si>
  <si>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</si>
  <si>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</si>
  <si>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</si>
  <si>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</si>
  <si>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</si>
  <si>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</si>
  <si>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</si>
  <si>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</si>
  <si>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</si>
  <si>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</si>
  <si>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</si>
  <si>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</si>
  <si>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</si>
  <si>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</si>
  <si>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</si>
  <si>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</si>
  <si>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</si>
  <si>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</si>
  <si>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</si>
  <si>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</si>
  <si>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</si>
  <si>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</si>
  <si>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</si>
  <si>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</si>
  <si>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</si>
  <si>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</si>
  <si>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</si>
  <si>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</si>
  <si>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</si>
  <si>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</si>
  <si>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</si>
  <si>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</si>
  <si>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</si>
  <si>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</si>
  <si>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</si>
  <si>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</si>
  <si>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</si>
  <si>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</si>
  <si>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</si>
  <si>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</si>
  <si>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</si>
  <si>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</si>
  <si>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</si>
  <si>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</si>
  <si>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</si>
  <si>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</si>
  <si>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</si>
  <si>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</si>
  <si>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</si>
  <si>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</si>
  <si>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</si>
  <si>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</si>
  <si>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</si>
  <si>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</si>
  <si>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</si>
  <si>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</si>
  <si>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</si>
  <si>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</si>
  <si>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</si>
  <si>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</si>
  <si>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</si>
  <si>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</si>
  <si>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</si>
  <si>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</si>
  <si>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</si>
  <si>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</si>
  <si>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</si>
  <si>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</si>
  <si>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</si>
  <si>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</si>
  <si>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</si>
  <si>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</si>
  <si>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</si>
  <si>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</si>
  <si>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</si>
  <si>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</si>
  <si>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</si>
  <si>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</si>
  <si>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</si>
  <si>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</si>
  <si>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</si>
  <si>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</si>
  <si>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</si>
  <si>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</si>
  <si>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</si>
  <si>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</si>
  <si>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</si>
  <si>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</si>
  <si>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</si>
  <si>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</si>
  <si>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</si>
  <si>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</si>
  <si>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</si>
  <si>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</si>
  <si>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</si>
  <si>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</si>
  <si>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</si>
  <si>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</si>
  <si>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</si>
  <si>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</si>
  <si>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</si>
  <si>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</si>
  <si>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</si>
  <si>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</si>
  <si>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</si>
  <si>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</si>
  <si>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</si>
  <si>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</si>
  <si>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</si>
  <si>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</si>
  <si>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</si>
  <si>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</si>
  <si>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</si>
  <si>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</si>
  <si>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</si>
  <si>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</si>
  <si>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</si>
  <si>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</si>
  <si>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</si>
  <si>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</si>
  <si>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</si>
  <si>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</si>
  <si>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</si>
  <si>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</si>
  <si>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</si>
  <si>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</si>
  <si>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</si>
  <si>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</si>
  <si>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</si>
  <si>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</si>
  <si>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</si>
  <si>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</si>
  <si>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</si>
  <si>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</si>
  <si>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</si>
  <si>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</si>
  <si>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</si>
  <si>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</si>
  <si>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</si>
  <si>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</si>
  <si>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</si>
  <si>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</si>
  <si>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</si>
  <si>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</si>
  <si>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</si>
  <si>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</si>
  <si>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</si>
  <si>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</si>
  <si>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</si>
  <si>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</si>
  <si>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</si>
  <si>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</si>
  <si>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</si>
  <si>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</si>
  <si>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</si>
  <si>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</si>
  <si>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</si>
  <si>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</si>
  <si>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</si>
  <si>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</si>
  <si>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</si>
  <si>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</si>
  <si>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</si>
  <si>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</si>
  <si>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</si>
  <si>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</si>
  <si>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</si>
  <si>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</si>
  <si>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</si>
  <si>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</si>
  <si>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</si>
  <si>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</si>
  <si>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</si>
  <si>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</si>
  <si>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</si>
  <si>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</si>
  <si>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</si>
  <si>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</si>
  <si>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</si>
  <si>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</si>
  <si>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</si>
  <si>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</si>
  <si>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</si>
  <si>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</si>
  <si>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</si>
  <si>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</si>
  <si>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</si>
  <si>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</si>
  <si>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</si>
  <si>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</si>
  <si>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</si>
  <si>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</si>
  <si>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</si>
  <si>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</si>
  <si>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</si>
  <si>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</si>
  <si>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</si>
  <si>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</si>
  <si>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</si>
  <si>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</si>
  <si>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</si>
  <si>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</si>
  <si>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</si>
  <si>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</si>
  <si>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</si>
  <si>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</si>
  <si>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</si>
  <si>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</si>
  <si>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</si>
  <si>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</si>
  <si>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</si>
  <si>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</si>
  <si>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</si>
  <si>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</si>
  <si>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</si>
  <si>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</si>
  <si>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</si>
  <si>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</si>
  <si>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</si>
  <si>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</si>
  <si>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</si>
  <si>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</si>
  <si>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</si>
  <si>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</si>
  <si>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</si>
  <si>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</si>
  <si>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</si>
  <si>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</si>
  <si>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</si>
  <si>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</si>
  <si>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</si>
  <si>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</si>
  <si>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</si>
  <si>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</si>
  <si>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</si>
  <si>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</si>
  <si>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</si>
  <si>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</si>
  <si>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</si>
  <si>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</si>
  <si>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</si>
  <si>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</si>
  <si>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</si>
  <si>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</si>
  <si>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</si>
  <si>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</si>
  <si>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</si>
  <si>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</si>
  <si>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</si>
  <si>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</si>
  <si>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</si>
  <si>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</si>
  <si>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</si>
  <si>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</si>
  <si>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</si>
  <si>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</si>
  <si>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</si>
  <si>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</si>
  <si>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</si>
  <si>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</si>
  <si>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</si>
  <si>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</si>
  <si>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</si>
  <si>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</si>
  <si>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</si>
  <si>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</si>
  <si>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</si>
  <si>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</si>
  <si>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</si>
  <si>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</si>
  <si>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</si>
  <si>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</si>
  <si>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</si>
  <si>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</si>
  <si>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</si>
  <si>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</si>
  <si>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</si>
  <si>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</si>
  <si>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</si>
  <si>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</si>
  <si>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</si>
  <si>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</si>
  <si>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</si>
  <si>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</si>
  <si>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</si>
  <si>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</si>
  <si>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</si>
  <si>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</si>
  <si>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</si>
  <si>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</si>
  <si>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</si>
  <si>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</si>
  <si>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Lafrane Sfax</t>
  </si>
  <si>
    <t>Directeur du magasin et chefs de rayon</t>
  </si>
  <si>
    <t>Dr Hatem KARAA</t>
  </si>
  <si>
    <t>Présence de poussière au niveau de l'étagère du laboratoire</t>
  </si>
  <si>
    <t>Pain allégé en sel SOPRAL 188 g au lieu de 200g et pain Flute 240 g au lieu de 200 g: avertir le fournisseur afin de respecter les poids des pains</t>
  </si>
  <si>
    <t>Fiche de contrôle de nettoyage et de désinfection remplie d'avance</t>
  </si>
  <si>
    <t>Les fiches doivent remplies quotidiennement après réalisation des opérations de contrôle (une sensibilisation des opérateurs a été réalisée)</t>
  </si>
  <si>
    <t>Renforcer les opérations de nettoyage des regards d'évacuation des eaux usées du laboratoire et du stand de cuisson</t>
  </si>
  <si>
    <t>Accumulation de souillures diverses au niveau des regards d'évacuation des eaux usées du laboratoire et du stand de cuisson</t>
  </si>
  <si>
    <t>Bidons d'huile placés à même le sol</t>
  </si>
  <si>
    <t>les cases relatives à la vente, casse ne sont pas renseignées sur les cadenciers</t>
  </si>
  <si>
    <t>les vérifications à la thermosonde des ambiances des chambres froides et à cœur d'un produit ne sont pas réalisées</t>
  </si>
  <si>
    <t>Présence de merguez en chambre froide sans date de fabrication</t>
  </si>
  <si>
    <t>Les fiches de traçabilité ne sont pas signées</t>
  </si>
  <si>
    <t>Insuffisance de glaçage des poissons présentés à la vente</t>
  </si>
  <si>
    <t>Chevalets rouillés</t>
  </si>
  <si>
    <t>renforcer les opérations de nettoyage du linéaire "graines soufflées"</t>
  </si>
  <si>
    <t>Fiche d'auto contrôle de nettoyage et de désinfection est mal remplie</t>
  </si>
  <si>
    <t>Auto contrôle de nettoyage arrêté au 11 février 2019</t>
  </si>
  <si>
    <t>Présence d'un carton de crème glacée à même le sol en chambre froide négative</t>
  </si>
  <si>
    <t>Renforcer les opérations de nettoyage du linéaire fromage</t>
  </si>
  <si>
    <t>Directeur n'ayant pas l'accés à la GTC</t>
  </si>
  <si>
    <t>hygrométrie 55%</t>
  </si>
  <si>
    <t>Température affichée +2,5°C
température mesurée +3,2°C</t>
  </si>
  <si>
    <t>Sol en face de la chambre froide est endommagé</t>
  </si>
  <si>
    <t>la planche de découpe volaille est fissurée</t>
  </si>
  <si>
    <t>présence de rouille sur revetement de la fabrique glace</t>
  </si>
  <si>
    <t>Revoir l'emplacement des DEIV au rayon condiments et légumes</t>
  </si>
  <si>
    <t>Décollement du sol en face de la chambre froide</t>
  </si>
  <si>
    <t>la température à cœur d'un produit au linéaire LS n'est pas vérifiée chaque 3 jours comme le stipule la procédure</t>
  </si>
  <si>
    <t>Ne pas mentionner systèmatiquement 4 heures comme durée d'exposition surtout quand les relatives à la vente ne sont pas renseignées (indiquer les durées effectives d'exposition en plus du remplissage de la totalité du cadencier)</t>
  </si>
  <si>
    <t>Renforcer les opérations de nettoyage des étagères</t>
  </si>
  <si>
    <t>Remplir correctement les cadenciers</t>
  </si>
  <si>
    <t>Mentionner systèmatiquement la date de fabrication du merguez</t>
  </si>
  <si>
    <t>Les poulets emballées pour être présentées en linéaires doivent porter les étiquettes mentionnant la date d'emballage même si elles sont encore au labo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</si>
</sst>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0" borderId="1" xfId="1" applyFont="1" applyBorder="1" applyAlignment="1" applyProtection="1">
      <alignment wrapText="1"/>
    </xf>
    <xf numFmtId="0" fontId="35" fillId="0" borderId="1" xfId="1" applyFont="1" applyBorder="1" applyAlignment="1" applyProtection="1">
      <alignment vertical="center" wrapText="1"/>
    </xf>
    <xf numFmtId="0" fontId="43" fillId="0" borderId="1" xfId="1" applyFont="1" applyBorder="1" applyAlignment="1" applyProtection="1">
      <alignment wrapText="1"/>
    </xf>
    <xf numFmtId="0" fontId="35" fillId="0" borderId="0" xfId="1" applyFont="1" applyBorder="1" applyAlignment="1" applyProtection="1">
      <alignment horizontal="center" vertical="center" wrapText="1"/>
    </xf>
    <xf numFmtId="0" fontId="35" fillId="0" borderId="1" xfId="1" applyFont="1" applyFill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117888"/>
        <c:axId val="96119424"/>
      </c:barChart>
      <c:catAx>
        <c:axId val="9611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119424"/>
        <c:crosses val="autoZero"/>
        <c:auto val="1"/>
        <c:lblAlgn val="ctr"/>
        <c:lblOffset val="100"/>
        <c:noMultiLvlLbl val="0"/>
      </c:catAx>
      <c:valAx>
        <c:axId val="9611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11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210944"/>
        <c:axId val="98212480"/>
      </c:barChart>
      <c:catAx>
        <c:axId val="9821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212480"/>
        <c:crosses val="autoZero"/>
        <c:auto val="1"/>
        <c:lblAlgn val="ctr"/>
        <c:lblOffset val="100"/>
        <c:noMultiLvlLbl val="0"/>
      </c:catAx>
      <c:valAx>
        <c:axId val="9821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21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579200"/>
        <c:axId val="98580736"/>
      </c:barChart>
      <c:catAx>
        <c:axId val="9857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580736"/>
        <c:crosses val="autoZero"/>
        <c:auto val="1"/>
        <c:lblAlgn val="ctr"/>
        <c:lblOffset val="100"/>
        <c:noMultiLvlLbl val="0"/>
      </c:catAx>
      <c:valAx>
        <c:axId val="9858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57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652544"/>
        <c:axId val="98654080"/>
      </c:barChart>
      <c:catAx>
        <c:axId val="986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654080"/>
        <c:crosses val="autoZero"/>
        <c:auto val="1"/>
        <c:lblAlgn val="ctr"/>
        <c:lblOffset val="100"/>
        <c:noMultiLvlLbl val="0"/>
      </c:catAx>
      <c:valAx>
        <c:axId val="9865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6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684928"/>
        <c:axId val="98686464"/>
      </c:barChart>
      <c:catAx>
        <c:axId val="9868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686464"/>
        <c:crosses val="autoZero"/>
        <c:auto val="1"/>
        <c:lblAlgn val="ctr"/>
        <c:lblOffset val="100"/>
        <c:noMultiLvlLbl val="0"/>
      </c:catAx>
      <c:valAx>
        <c:axId val="9868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68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258304"/>
        <c:axId val="98272384"/>
      </c:barChart>
      <c:catAx>
        <c:axId val="9825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272384"/>
        <c:crosses val="autoZero"/>
        <c:auto val="1"/>
        <c:lblAlgn val="ctr"/>
        <c:lblOffset val="100"/>
        <c:noMultiLvlLbl val="0"/>
      </c:catAx>
      <c:valAx>
        <c:axId val="9827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25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372608"/>
        <c:axId val="98378496"/>
      </c:barChart>
      <c:catAx>
        <c:axId val="9837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378496"/>
        <c:crosses val="autoZero"/>
        <c:auto val="1"/>
        <c:lblAlgn val="ctr"/>
        <c:lblOffset val="100"/>
        <c:noMultiLvlLbl val="0"/>
      </c:catAx>
      <c:valAx>
        <c:axId val="9837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3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0.93854748603351956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437760"/>
        <c:axId val="98451840"/>
      </c:barChart>
      <c:catAx>
        <c:axId val="9843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451840"/>
        <c:crosses val="autoZero"/>
        <c:auto val="1"/>
        <c:lblAlgn val="ctr"/>
        <c:lblOffset val="100"/>
        <c:noMultiLvlLbl val="0"/>
      </c:catAx>
      <c:valAx>
        <c:axId val="9845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43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0.94953690091149667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8482048"/>
        <c:axId val="98483584"/>
        <c:extLst xmlns:c16r2="http://schemas.microsoft.com/office/drawing/2015/06/chart"/>
      </c:barChart>
      <c:catAx>
        <c:axId val="984820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483584"/>
        <c:crosses val="autoZero"/>
        <c:auto val="1"/>
        <c:lblAlgn val="ctr"/>
        <c:lblOffset val="100"/>
        <c:noMultiLvlLbl val="0"/>
      </c:catAx>
      <c:valAx>
        <c:axId val="98483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48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9008512"/>
        <c:axId val="99010048"/>
        <c:extLst xmlns:c16r2="http://schemas.microsoft.com/office/drawing/2015/06/chart"/>
      </c:barChart>
      <c:catAx>
        <c:axId val="9900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10048"/>
        <c:crosses val="autoZero"/>
        <c:auto val="1"/>
        <c:lblAlgn val="ctr"/>
        <c:lblOffset val="100"/>
        <c:noMultiLvlLbl val="0"/>
      </c:catAx>
      <c:valAx>
        <c:axId val="9901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0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26400"/>
        <c:axId val="96327936"/>
      </c:barChart>
      <c:catAx>
        <c:axId val="9632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27936"/>
        <c:crosses val="autoZero"/>
        <c:auto val="1"/>
        <c:lblAlgn val="ctr"/>
        <c:lblOffset val="100"/>
        <c:noMultiLvlLbl val="0"/>
      </c:catAx>
      <c:valAx>
        <c:axId val="9632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2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0.92500000000000004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7812864"/>
        <c:axId val="97814400"/>
      </c:barChart>
      <c:catAx>
        <c:axId val="9781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7814400"/>
        <c:crosses val="autoZero"/>
        <c:auto val="1"/>
        <c:lblAlgn val="ctr"/>
        <c:lblOffset val="100"/>
        <c:noMultiLvlLbl val="0"/>
      </c:catAx>
      <c:valAx>
        <c:axId val="9781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781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0.73809523809523814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123776"/>
        <c:axId val="98125312"/>
      </c:barChart>
      <c:catAx>
        <c:axId val="9812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125312"/>
        <c:crosses val="autoZero"/>
        <c:auto val="1"/>
        <c:lblAlgn val="ctr"/>
        <c:lblOffset val="100"/>
        <c:noMultiLvlLbl val="0"/>
      </c:catAx>
      <c:valAx>
        <c:axId val="9812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12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157696"/>
        <c:axId val="98159232"/>
      </c:barChart>
      <c:catAx>
        <c:axId val="9815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159232"/>
        <c:crosses val="autoZero"/>
        <c:auto val="1"/>
        <c:lblAlgn val="ctr"/>
        <c:lblOffset val="100"/>
        <c:noMultiLvlLbl val="0"/>
      </c:catAx>
      <c:valAx>
        <c:axId val="9815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15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7895552"/>
        <c:axId val="97897088"/>
      </c:barChart>
      <c:catAx>
        <c:axId val="9789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7897088"/>
        <c:crosses val="autoZero"/>
        <c:auto val="1"/>
        <c:lblAlgn val="ctr"/>
        <c:lblOffset val="100"/>
        <c:noMultiLvlLbl val="0"/>
      </c:catAx>
      <c:valAx>
        <c:axId val="9789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789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7979008"/>
        <c:axId val="98021760"/>
      </c:barChart>
      <c:catAx>
        <c:axId val="9797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021760"/>
        <c:crosses val="autoZero"/>
        <c:auto val="1"/>
        <c:lblAlgn val="ctr"/>
        <c:lblOffset val="100"/>
        <c:noMultiLvlLbl val="0"/>
      </c:catAx>
      <c:valAx>
        <c:axId val="9802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797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040064"/>
        <c:axId val="98050048"/>
      </c:barChart>
      <c:catAx>
        <c:axId val="9804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050048"/>
        <c:crosses val="autoZero"/>
        <c:auto val="1"/>
        <c:lblAlgn val="ctr"/>
        <c:lblOffset val="100"/>
        <c:noMultiLvlLbl val="0"/>
      </c:catAx>
      <c:valAx>
        <c:axId val="9805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04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088448"/>
        <c:axId val="98089984"/>
      </c:barChart>
      <c:catAx>
        <c:axId val="9808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089984"/>
        <c:crosses val="autoZero"/>
        <c:auto val="1"/>
        <c:lblAlgn val="ctr"/>
        <c:lblOffset val="100"/>
        <c:noMultiLvlLbl val="0"/>
      </c:catAx>
      <c:valAx>
        <c:axId val="9808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08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2" zoomScaleSheetLayoutView="100" workbookViewId="0">
      <selection activeCell="K66" sqref="K66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7" t="s">
        <v>277</v>
      </c>
      <c r="B18" s="427"/>
      <c r="C18" s="427"/>
      <c r="D18" s="428" t="s">
        <v>476</v>
      </c>
      <c r="E18" s="428"/>
      <c r="F18" s="428"/>
      <c r="G18" s="428"/>
      <c r="H18" s="428"/>
      <c r="I18" s="428"/>
      <c r="J18" s="428"/>
      <c r="K18" s="428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9" t="s">
        <v>278</v>
      </c>
      <c r="B21" s="429"/>
      <c r="C21" s="429"/>
      <c r="D21" s="429"/>
      <c r="E21" s="429"/>
      <c r="F21" s="429"/>
      <c r="G21" s="429"/>
      <c r="H21" s="429"/>
      <c r="I21" s="429"/>
      <c r="J21" s="429"/>
      <c r="K21" s="429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0" t="s">
        <v>280</v>
      </c>
      <c r="C23" s="430"/>
      <c r="D23" s="49"/>
      <c r="E23" s="49"/>
      <c r="F23" s="49"/>
      <c r="G23" s="49"/>
      <c r="H23" s="49"/>
      <c r="I23" s="49"/>
      <c r="J23" s="48" t="str">
        <f>D18</f>
        <v>Lafrane Sfax</v>
      </c>
    </row>
    <row r="24" spans="1:11" ht="33" customHeight="1" x14ac:dyDescent="0.25">
      <c r="A24" s="57" t="s">
        <v>281</v>
      </c>
      <c r="B24" s="431">
        <f>AVERAGE('A1 Exploitation'!D730,'A1 Technique'!D199)</f>
        <v>0.94953690091149667</v>
      </c>
      <c r="C24" s="43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1" t="e">
        <f>AVERAGE('A2 Exploitation'!D730,'A2 Technique'!D199)</f>
        <v>#DIV/0!</v>
      </c>
      <c r="C25" s="43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1" t="e">
        <f>AVERAGE('A3 Exploitation'!D730,'A3 Technique'!D199)</f>
        <v>#DIV/0!</v>
      </c>
      <c r="C26" s="43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1" t="e">
        <f>AVERAGE('A4 Exploitation'!D730,'A4 Technique'!D199)</f>
        <v>#DIV/0!</v>
      </c>
      <c r="C27" s="43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1"/>
      <c r="C28" s="43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1"/>
      <c r="C29" s="43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0" t="s">
        <v>287</v>
      </c>
      <c r="C33" s="430"/>
      <c r="D33" s="49"/>
      <c r="E33" s="49"/>
      <c r="F33" s="49"/>
      <c r="G33" s="49"/>
      <c r="H33" s="49"/>
      <c r="I33" s="49"/>
      <c r="J33" s="48" t="str">
        <f>D18</f>
        <v>Lafrane Sfax</v>
      </c>
    </row>
    <row r="34" spans="1:10" ht="33" customHeight="1" x14ac:dyDescent="0.25">
      <c r="A34" s="57" t="s">
        <v>281</v>
      </c>
      <c r="B34" s="431">
        <f>'A1 Exploitation'!D730</f>
        <v>0.93854748603351956</v>
      </c>
      <c r="C34" s="43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1" t="e">
        <f>'A2 Exploitation'!D730</f>
        <v>#DIV/0!</v>
      </c>
      <c r="C35" s="43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1" t="e">
        <f>'A3 Exploitation'!D730</f>
        <v>#DIV/0!</v>
      </c>
      <c r="C36" s="43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1" t="e">
        <f>'A4 Exploitation'!D730</f>
        <v>#DIV/0!</v>
      </c>
      <c r="C37" s="43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1"/>
      <c r="C38" s="43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1"/>
      <c r="C39" s="43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2" t="s">
        <v>288</v>
      </c>
      <c r="C42" s="432"/>
      <c r="D42" s="49"/>
      <c r="E42" s="49"/>
      <c r="F42" s="49"/>
      <c r="G42" s="49"/>
      <c r="H42" s="49"/>
      <c r="I42" s="49"/>
      <c r="J42" s="48" t="str">
        <f>D18</f>
        <v>Lafrane Sfax</v>
      </c>
    </row>
    <row r="43" spans="1:10" ht="33" customHeight="1" x14ac:dyDescent="0.25">
      <c r="A43" s="57" t="s">
        <v>281</v>
      </c>
      <c r="B43" s="431">
        <f>AVERAGE('A1 Exploitation'!D728, 'A1 Technique'!D197)</f>
        <v>0.69444444444444442</v>
      </c>
      <c r="C43" s="43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1" t="e">
        <f>AVERAGE('A2 Exploitation'!D728, 'A2 Technique'!D197)</f>
        <v>#DIV/0!</v>
      </c>
      <c r="C44" s="43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1" t="e">
        <f>AVERAGE('A3 Exploitation'!D728, 'A3 Technique'!D197)</f>
        <v>#DIV/0!</v>
      </c>
      <c r="C45" s="43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1" t="e">
        <f>AVERAGE('A4 Exploitation'!D728, 'A4 Technique'!D197)</f>
        <v>#DIV/0!</v>
      </c>
      <c r="C46" s="43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1"/>
      <c r="C47" s="43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1"/>
      <c r="C48" s="43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0" t="s">
        <v>289</v>
      </c>
      <c r="C51" s="430"/>
      <c r="D51" s="49"/>
      <c r="E51" s="49"/>
      <c r="F51" s="49"/>
      <c r="G51" s="49"/>
      <c r="H51" s="49"/>
      <c r="I51" s="49"/>
      <c r="J51" s="48" t="str">
        <f>D18</f>
        <v>Lafrane Sfax</v>
      </c>
    </row>
    <row r="52" spans="1:10" ht="33" customHeight="1" x14ac:dyDescent="0.25">
      <c r="A52" s="57" t="s">
        <v>281</v>
      </c>
      <c r="B52" s="433">
        <f>'A1 Exploitation'!D48</f>
        <v>1</v>
      </c>
      <c r="C52" s="433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3" t="e">
        <f>'A2 Exploitation'!D48</f>
        <v>#DIV/0!</v>
      </c>
      <c r="C53" s="433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3" t="e">
        <f>'A3 Exploitation'!D48</f>
        <v>#DIV/0!</v>
      </c>
      <c r="C54" s="433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3" t="e">
        <f>'A4 Exploitation'!D48</f>
        <v>#DIV/0!</v>
      </c>
      <c r="C55" s="433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3"/>
      <c r="C56" s="433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3"/>
      <c r="C57" s="433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0" t="s">
        <v>290</v>
      </c>
      <c r="C60" s="430"/>
      <c r="D60" s="49"/>
      <c r="E60" s="49"/>
      <c r="F60" s="49"/>
      <c r="G60" s="49"/>
      <c r="H60" s="49"/>
      <c r="I60" s="49"/>
      <c r="J60" s="48" t="str">
        <f>D18</f>
        <v>Lafrane Sfax</v>
      </c>
    </row>
    <row r="61" spans="1:10" ht="33" customHeight="1" x14ac:dyDescent="0.25">
      <c r="A61" s="57" t="s">
        <v>281</v>
      </c>
      <c r="B61" s="431" t="e">
        <f>'A1 Exploitation'!D131</f>
        <v>#DIV/0!</v>
      </c>
      <c r="C61" s="43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1" t="e">
        <f>'A2 Exploitation'!D131</f>
        <v>#DIV/0!</v>
      </c>
      <c r="C62" s="43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1" t="e">
        <f>'A3 Exploitation'!D131</f>
        <v>#DIV/0!</v>
      </c>
      <c r="C63" s="43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1" t="e">
        <f>'A4 Exploitation'!D131</f>
        <v>#DIV/0!</v>
      </c>
      <c r="C64" s="43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1"/>
      <c r="C65" s="43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1"/>
      <c r="C66" s="43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0" t="s">
        <v>464</v>
      </c>
      <c r="C69" s="430"/>
      <c r="D69" s="49"/>
      <c r="E69" s="49"/>
      <c r="F69" s="49"/>
      <c r="G69" s="49"/>
      <c r="H69" s="49"/>
      <c r="I69" s="49"/>
      <c r="J69" s="48" t="str">
        <f>D18</f>
        <v>Lafrane Sfax</v>
      </c>
    </row>
    <row r="70" spans="1:10" ht="33" customHeight="1" x14ac:dyDescent="0.25">
      <c r="A70" s="57" t="s">
        <v>281</v>
      </c>
      <c r="B70" s="431">
        <f>'A1 Exploitation'!D187</f>
        <v>0.92500000000000004</v>
      </c>
      <c r="C70" s="43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1" t="e">
        <f>'A2 Exploitation'!D187</f>
        <v>#DIV/0!</v>
      </c>
      <c r="C71" s="43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1" t="e">
        <f>'A3 Exploitation'!D187</f>
        <v>#DIV/0!</v>
      </c>
      <c r="C72" s="43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1" t="e">
        <f>'A4 Exploitation'!D187</f>
        <v>#DIV/0!</v>
      </c>
      <c r="C73" s="43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1"/>
      <c r="C74" s="43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1"/>
      <c r="C75" s="43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0" t="s">
        <v>465</v>
      </c>
      <c r="C78" s="430"/>
      <c r="D78" s="49"/>
      <c r="E78" s="49"/>
      <c r="F78" s="49"/>
      <c r="G78" s="49"/>
      <c r="H78" s="49"/>
      <c r="I78" s="49"/>
      <c r="J78" s="48" t="str">
        <f>D18</f>
        <v>Lafrane Sfax</v>
      </c>
    </row>
    <row r="79" spans="1:10" ht="33" customHeight="1" x14ac:dyDescent="0.25">
      <c r="A79" s="57" t="s">
        <v>281</v>
      </c>
      <c r="B79" s="431">
        <f>'A1 Exploitation'!D249</f>
        <v>0.73809523809523814</v>
      </c>
      <c r="C79" s="43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1" t="e">
        <f>'A2 Exploitation'!D249</f>
        <v>#DIV/0!</v>
      </c>
      <c r="C80" s="43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1" t="e">
        <f>'A3 Exploitation'!D249</f>
        <v>#DIV/0!</v>
      </c>
      <c r="C81" s="43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1" t="e">
        <f>'A4 Exploitation'!D249</f>
        <v>#DIV/0!</v>
      </c>
      <c r="C82" s="43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1"/>
      <c r="C83" s="43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1"/>
      <c r="C84" s="43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0" t="s">
        <v>466</v>
      </c>
      <c r="C87" s="430"/>
      <c r="D87" s="49"/>
      <c r="E87" s="49"/>
      <c r="F87" s="49"/>
      <c r="G87" s="49"/>
      <c r="H87" s="49"/>
      <c r="I87" s="49"/>
      <c r="J87" s="48" t="str">
        <f>D18</f>
        <v>Lafrane Sfax</v>
      </c>
    </row>
    <row r="88" spans="1:10" ht="33" customHeight="1" x14ac:dyDescent="0.25">
      <c r="A88" s="57" t="s">
        <v>281</v>
      </c>
      <c r="B88" s="431">
        <f>'A1 Exploitation'!D304</f>
        <v>1</v>
      </c>
      <c r="C88" s="43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1" t="e">
        <f>'A2 Exploitation'!D304</f>
        <v>#DIV/0!</v>
      </c>
      <c r="C89" s="43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1" t="e">
        <f>'A3 Exploitation'!D304</f>
        <v>#DIV/0!</v>
      </c>
      <c r="C90" s="43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1" t="e">
        <f>'A4 Exploitation'!D304</f>
        <v>#DIV/0!</v>
      </c>
      <c r="C91" s="43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1"/>
      <c r="C92" s="43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1"/>
      <c r="C93" s="43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0" t="s">
        <v>467</v>
      </c>
      <c r="C96" s="430"/>
      <c r="D96" s="49"/>
      <c r="E96" s="49"/>
      <c r="F96" s="49"/>
      <c r="G96" s="49"/>
      <c r="H96" s="49"/>
      <c r="I96" s="49"/>
      <c r="J96" s="48" t="str">
        <f>D18</f>
        <v>Lafrane Sfax</v>
      </c>
    </row>
    <row r="97" spans="1:10" ht="33" customHeight="1" x14ac:dyDescent="0.25">
      <c r="A97" s="57" t="s">
        <v>281</v>
      </c>
      <c r="B97" s="431">
        <f>'A1 Exploitation'!D371</f>
        <v>0.93333333333333335</v>
      </c>
      <c r="C97" s="43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1" t="e">
        <f>'A2 Exploitation'!D371</f>
        <v>#DIV/0!</v>
      </c>
      <c r="C98" s="43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1" t="e">
        <f>'A3 Exploitation'!D371</f>
        <v>#DIV/0!</v>
      </c>
      <c r="C99" s="43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1" t="e">
        <f>'A4 Exploitation'!D371</f>
        <v>#DIV/0!</v>
      </c>
      <c r="C100" s="43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1"/>
      <c r="C101" s="43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1"/>
      <c r="C102" s="43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0" t="s">
        <v>468</v>
      </c>
      <c r="C105" s="430"/>
      <c r="D105" s="49"/>
      <c r="E105" s="49"/>
      <c r="F105" s="49"/>
      <c r="G105" s="49"/>
      <c r="H105" s="49"/>
      <c r="I105" s="49"/>
      <c r="J105" s="48" t="str">
        <f>D18</f>
        <v>Lafrane Sfax</v>
      </c>
    </row>
    <row r="106" spans="1:10" ht="33" customHeight="1" x14ac:dyDescent="0.25">
      <c r="A106" s="57" t="s">
        <v>281</v>
      </c>
      <c r="B106" s="431">
        <f>'A1 Exploitation'!D429</f>
        <v>0.98717948717948723</v>
      </c>
      <c r="C106" s="43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1" t="e">
        <f>'A2 Exploitation'!D429</f>
        <v>#DIV/0!</v>
      </c>
      <c r="C107" s="43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1" t="e">
        <f>'A3 Exploitation'!D429</f>
        <v>#DIV/0!</v>
      </c>
      <c r="C108" s="43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1" t="e">
        <f>'A4 Exploitation'!D429</f>
        <v>#DIV/0!</v>
      </c>
      <c r="C109" s="43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1"/>
      <c r="C110" s="43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1"/>
      <c r="C111" s="43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0" t="s">
        <v>469</v>
      </c>
      <c r="C114" s="430"/>
      <c r="D114" s="49"/>
      <c r="E114" s="49"/>
      <c r="F114" s="49"/>
      <c r="G114" s="49"/>
      <c r="H114" s="49"/>
      <c r="I114" s="49"/>
      <c r="J114" s="48" t="str">
        <f>D18</f>
        <v>Lafrane Sfax</v>
      </c>
    </row>
    <row r="115" spans="1:10" ht="33" customHeight="1" x14ac:dyDescent="0.25">
      <c r="A115" s="57" t="s">
        <v>281</v>
      </c>
      <c r="B115" s="431">
        <f>'A1 Exploitation'!D476</f>
        <v>1</v>
      </c>
      <c r="C115" s="43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1" t="e">
        <f>'A2 Exploitation'!D476</f>
        <v>#DIV/0!</v>
      </c>
      <c r="C116" s="43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1" t="e">
        <f>'A3 Exploitation'!D476</f>
        <v>#DIV/0!</v>
      </c>
      <c r="C117" s="43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1" t="e">
        <f>'A4 Exploitation'!D476</f>
        <v>#DIV/0!</v>
      </c>
      <c r="C118" s="43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1"/>
      <c r="C119" s="43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1"/>
      <c r="C120" s="43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0" t="s">
        <v>470</v>
      </c>
      <c r="C123" s="430"/>
      <c r="D123" s="49"/>
      <c r="E123" s="49"/>
      <c r="F123" s="49"/>
      <c r="G123" s="49"/>
      <c r="H123" s="49"/>
      <c r="I123" s="49"/>
      <c r="J123" s="48" t="str">
        <f>D18</f>
        <v>Lafrane Sfax</v>
      </c>
    </row>
    <row r="124" spans="1:10" ht="33" customHeight="1" x14ac:dyDescent="0.25">
      <c r="A124" s="57" t="s">
        <v>281</v>
      </c>
      <c r="B124" s="431" t="e">
        <f>'A1 Exploitation'!D527</f>
        <v>#DIV/0!</v>
      </c>
      <c r="C124" s="43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1" t="e">
        <f>'A2 Exploitation'!D527</f>
        <v>#DIV/0!</v>
      </c>
      <c r="C125" s="43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1" t="e">
        <f>'A3 Exploitation'!D527</f>
        <v>#DIV/0!</v>
      </c>
      <c r="C126" s="43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1" t="e">
        <f>'A4 Exploitation'!D527</f>
        <v>#DIV/0!</v>
      </c>
      <c r="C127" s="43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1"/>
      <c r="C128" s="43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1"/>
      <c r="C129" s="43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0" t="s">
        <v>471</v>
      </c>
      <c r="C132" s="430"/>
      <c r="D132" s="49"/>
      <c r="E132" s="49"/>
      <c r="F132" s="49"/>
      <c r="G132" s="49"/>
      <c r="H132" s="49"/>
      <c r="I132" s="49"/>
      <c r="J132" s="48" t="str">
        <f>D18</f>
        <v>Lafrane Sfax</v>
      </c>
    </row>
    <row r="133" spans="1:10" ht="33" customHeight="1" x14ac:dyDescent="0.25">
      <c r="A133" s="57" t="s">
        <v>281</v>
      </c>
      <c r="B133" s="431">
        <f>'A1 Exploitation'!D570</f>
        <v>0.97826086956521741</v>
      </c>
      <c r="C133" s="43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1" t="e">
        <f>'A2 Exploitation'!D570</f>
        <v>#DIV/0!</v>
      </c>
      <c r="C134" s="43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1" t="e">
        <f>'A3 Exploitation'!D570</f>
        <v>#DIV/0!</v>
      </c>
      <c r="C135" s="43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1" t="e">
        <f>'A4 Exploitation'!D570</f>
        <v>#DIV/0!</v>
      </c>
      <c r="C136" s="43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1"/>
      <c r="C137" s="43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1"/>
      <c r="C138" s="43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0" t="s">
        <v>291</v>
      </c>
      <c r="C141" s="430"/>
      <c r="D141" s="49"/>
      <c r="E141" s="49"/>
      <c r="F141" s="49"/>
      <c r="G141" s="49"/>
      <c r="H141" s="49"/>
      <c r="I141" s="49"/>
      <c r="J141" s="48" t="str">
        <f>D18</f>
        <v>Lafrane Sfax</v>
      </c>
    </row>
    <row r="142" spans="1:10" ht="33" customHeight="1" x14ac:dyDescent="0.25">
      <c r="A142" s="57" t="s">
        <v>281</v>
      </c>
      <c r="B142" s="431">
        <f>'A1 Exploitation'!D610</f>
        <v>0.93478260869565222</v>
      </c>
      <c r="C142" s="43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1" t="e">
        <f>'A2 Exploitation'!D610</f>
        <v>#DIV/0!</v>
      </c>
      <c r="C143" s="43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1" t="e">
        <f>'A3 Exploitation'!D610</f>
        <v>#DIV/0!</v>
      </c>
      <c r="C144" s="43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1" t="e">
        <f>'A4 Exploitation'!D610</f>
        <v>#DIV/0!</v>
      </c>
      <c r="C145" s="43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1"/>
      <c r="C146" s="43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1"/>
      <c r="C147" s="43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0" t="s">
        <v>292</v>
      </c>
      <c r="C150" s="430"/>
      <c r="D150" s="49"/>
      <c r="E150" s="49"/>
      <c r="F150" s="49"/>
      <c r="G150" s="49"/>
      <c r="H150" s="49"/>
      <c r="I150" s="49"/>
      <c r="J150" s="48" t="str">
        <f>D18</f>
        <v>Lafrane Sfax</v>
      </c>
    </row>
    <row r="151" spans="1:10" ht="33" customHeight="1" x14ac:dyDescent="0.25">
      <c r="A151" s="57" t="s">
        <v>281</v>
      </c>
      <c r="B151" s="431">
        <f>'A1 Exploitation'!D673</f>
        <v>0.93421052631578949</v>
      </c>
      <c r="C151" s="43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1" t="e">
        <f>'A2 Exploitation'!D673</f>
        <v>#DIV/0!</v>
      </c>
      <c r="C152" s="43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1" t="e">
        <f>'A3 Exploitation'!D673</f>
        <v>#DIV/0!</v>
      </c>
      <c r="C153" s="43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1" t="e">
        <f>'A4 Exploitation'!D673</f>
        <v>#DIV/0!</v>
      </c>
      <c r="C154" s="43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1"/>
      <c r="C155" s="43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1"/>
      <c r="C156" s="43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4"/>
      <c r="C159" s="434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0" t="s">
        <v>472</v>
      </c>
      <c r="C160" s="430"/>
      <c r="D160" s="49"/>
      <c r="E160" s="49"/>
      <c r="F160" s="49"/>
      <c r="G160" s="49"/>
      <c r="H160" s="49"/>
      <c r="I160" s="49"/>
      <c r="J160" s="48" t="str">
        <f>D18</f>
        <v>Lafrane Sfax</v>
      </c>
    </row>
    <row r="161" spans="1:10" ht="33" customHeight="1" x14ac:dyDescent="0.25">
      <c r="A161" s="57" t="s">
        <v>281</v>
      </c>
      <c r="B161" s="431">
        <f>'A1 Exploitation'!D702</f>
        <v>1</v>
      </c>
      <c r="C161" s="43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1" t="e">
        <f>'A2 Exploitation'!D702</f>
        <v>#DIV/0!</v>
      </c>
      <c r="C162" s="43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1" t="e">
        <f>'A3 Exploitation'!D702</f>
        <v>#DIV/0!</v>
      </c>
      <c r="C163" s="43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1" t="e">
        <f>'A4 Exploitation'!D702</f>
        <v>#DIV/0!</v>
      </c>
      <c r="C164" s="431"/>
    </row>
    <row r="165" spans="1:10" ht="33" customHeight="1" x14ac:dyDescent="0.25">
      <c r="A165" s="56" t="s">
        <v>285</v>
      </c>
      <c r="B165" s="431"/>
      <c r="C165" s="431"/>
    </row>
    <row r="166" spans="1:10" ht="18" x14ac:dyDescent="0.25">
      <c r="A166" s="56" t="s">
        <v>286</v>
      </c>
      <c r="B166" s="431"/>
      <c r="C166" s="43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0" t="s">
        <v>473</v>
      </c>
      <c r="C169" s="430"/>
      <c r="J169" s="48" t="str">
        <f>D18</f>
        <v>Lafrane Sfax</v>
      </c>
    </row>
    <row r="170" spans="1:10" ht="33" customHeight="1" x14ac:dyDescent="0.25">
      <c r="A170" s="57" t="s">
        <v>281</v>
      </c>
      <c r="B170" s="431">
        <f>'A1 Exploitation'!D726</f>
        <v>1</v>
      </c>
      <c r="C170" s="431"/>
    </row>
    <row r="171" spans="1:10" ht="33" customHeight="1" x14ac:dyDescent="0.25">
      <c r="A171" s="56" t="s">
        <v>282</v>
      </c>
      <c r="B171" s="431" t="e">
        <f>'A2 Exploitation'!D726</f>
        <v>#DIV/0!</v>
      </c>
      <c r="C171" s="431"/>
    </row>
    <row r="172" spans="1:10" ht="33" customHeight="1" x14ac:dyDescent="0.25">
      <c r="A172" s="57" t="s">
        <v>283</v>
      </c>
      <c r="B172" s="431" t="e">
        <f>'A3 Exploitation'!D726</f>
        <v>#DIV/0!</v>
      </c>
      <c r="C172" s="431"/>
    </row>
    <row r="173" spans="1:10" ht="33" customHeight="1" x14ac:dyDescent="0.25">
      <c r="A173" s="57" t="s">
        <v>284</v>
      </c>
      <c r="B173" s="431" t="e">
        <f>'A4 Exploitation'!D726</f>
        <v>#DIV/0!</v>
      </c>
      <c r="C173" s="431"/>
    </row>
    <row r="174" spans="1:10" ht="33" customHeight="1" x14ac:dyDescent="0.25">
      <c r="A174" s="56" t="s">
        <v>285</v>
      </c>
      <c r="B174" s="431"/>
      <c r="C174" s="431"/>
    </row>
    <row r="175" spans="1:10" ht="18" x14ac:dyDescent="0.25">
      <c r="A175" s="56" t="s">
        <v>286</v>
      </c>
      <c r="B175" s="431"/>
      <c r="C175" s="43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0" t="s">
        <v>293</v>
      </c>
      <c r="C178" s="430"/>
      <c r="J178" s="48" t="str">
        <f>D18</f>
        <v>Lafrane Sfax</v>
      </c>
    </row>
    <row r="179" spans="1:10" ht="33" customHeight="1" x14ac:dyDescent="0.25">
      <c r="A179" s="57" t="s">
        <v>281</v>
      </c>
      <c r="B179" s="431">
        <f>'A1 Technique'!D199</f>
        <v>0.96052631578947367</v>
      </c>
      <c r="C179" s="431"/>
    </row>
    <row r="180" spans="1:10" ht="33" customHeight="1" x14ac:dyDescent="0.25">
      <c r="A180" s="56" t="s">
        <v>282</v>
      </c>
      <c r="B180" s="431" t="e">
        <f>'A2 Technique'!D199</f>
        <v>#DIV/0!</v>
      </c>
      <c r="C180" s="431"/>
    </row>
    <row r="181" spans="1:10" ht="33" customHeight="1" x14ac:dyDescent="0.25">
      <c r="A181" s="57" t="s">
        <v>283</v>
      </c>
      <c r="B181" s="431" t="e">
        <f>'A3 Technique'!D199</f>
        <v>#DIV/0!</v>
      </c>
      <c r="C181" s="431"/>
    </row>
    <row r="182" spans="1:10" ht="33" customHeight="1" x14ac:dyDescent="0.25">
      <c r="A182" s="57" t="s">
        <v>284</v>
      </c>
      <c r="B182" s="431" t="e">
        <f>'A4 Technique'!D199</f>
        <v>#DIV/0!</v>
      </c>
      <c r="C182" s="431"/>
    </row>
    <row r="183" spans="1:10" ht="33" customHeight="1" x14ac:dyDescent="0.25">
      <c r="A183" s="56" t="s">
        <v>285</v>
      </c>
      <c r="B183" s="431"/>
      <c r="C183" s="431"/>
    </row>
    <row r="184" spans="1:10" ht="18" x14ac:dyDescent="0.25">
      <c r="A184" s="56" t="s">
        <v>286</v>
      </c>
      <c r="B184" s="431"/>
      <c r="C184" s="43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topLeftCell="A711" zoomScale="80" zoomScaleNormal="80" workbookViewId="0">
      <selection activeCell="F135" sqref="F135:F13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67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61"/>
      <c r="E1" s="461"/>
      <c r="F1" s="461"/>
      <c r="G1" s="461"/>
    </row>
    <row r="2" spans="1:7" ht="22.5" x14ac:dyDescent="0.45">
      <c r="A2" s="110"/>
      <c r="B2" s="108"/>
      <c r="C2" s="109">
        <v>1</v>
      </c>
      <c r="D2" s="111"/>
      <c r="E2" s="106"/>
      <c r="F2" s="111"/>
      <c r="G2" s="111"/>
    </row>
    <row r="3" spans="1:7" ht="22.5" x14ac:dyDescent="0.45">
      <c r="A3" s="110"/>
      <c r="B3" s="108"/>
      <c r="C3" s="109">
        <v>2</v>
      </c>
      <c r="D3" s="111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11"/>
      <c r="E4" s="106"/>
      <c r="F4" s="111"/>
      <c r="G4" s="111"/>
    </row>
    <row r="5" spans="1:7" ht="22.5" x14ac:dyDescent="0.45">
      <c r="A5" s="110"/>
      <c r="B5" s="108"/>
      <c r="C5" s="108"/>
      <c r="D5" s="111"/>
      <c r="E5" s="106"/>
      <c r="F5" s="111"/>
      <c r="G5" s="111"/>
    </row>
    <row r="6" spans="1:7" ht="22.5" x14ac:dyDescent="0.45">
      <c r="A6" s="110"/>
      <c r="B6" s="108"/>
      <c r="C6" s="108"/>
      <c r="D6" s="111"/>
      <c r="E6" s="106"/>
      <c r="F6" s="111"/>
      <c r="G6" s="111"/>
    </row>
    <row r="7" spans="1:7" ht="22.5" x14ac:dyDescent="0.45">
      <c r="A7" s="462" t="s">
        <v>151</v>
      </c>
      <c r="B7" s="462"/>
      <c r="C7" s="462"/>
      <c r="D7" s="462"/>
      <c r="E7" s="462"/>
      <c r="F7" s="462"/>
      <c r="G7" s="111"/>
    </row>
    <row r="8" spans="1:7" ht="22.5" x14ac:dyDescent="0.45">
      <c r="A8" s="463" t="str">
        <f>'Page de garde'!D18</f>
        <v>Lafrane Sfax</v>
      </c>
      <c r="B8" s="463"/>
      <c r="C8" s="463"/>
      <c r="D8" s="463"/>
      <c r="E8" s="463"/>
      <c r="F8" s="463"/>
      <c r="G8" s="111"/>
    </row>
    <row r="9" spans="1:7" ht="22.5" x14ac:dyDescent="0.45">
      <c r="A9" s="112" t="s">
        <v>39</v>
      </c>
      <c r="B9" s="464" t="s">
        <v>478</v>
      </c>
      <c r="C9" s="464"/>
      <c r="D9" s="464"/>
      <c r="E9" s="464"/>
      <c r="F9" s="464"/>
      <c r="G9" s="111"/>
    </row>
    <row r="10" spans="1:7" ht="22.5" x14ac:dyDescent="0.45">
      <c r="A10" s="113" t="s">
        <v>41</v>
      </c>
      <c r="B10" s="465" t="s">
        <v>477</v>
      </c>
      <c r="C10" s="465"/>
      <c r="D10" s="465"/>
      <c r="E10" s="465"/>
      <c r="F10" s="465"/>
      <c r="G10" s="111"/>
    </row>
    <row r="11" spans="1:7" ht="22.5" x14ac:dyDescent="0.45">
      <c r="A11" s="112" t="s">
        <v>40</v>
      </c>
      <c r="B11" s="460">
        <v>43510</v>
      </c>
      <c r="C11" s="460"/>
      <c r="D11" s="460"/>
      <c r="E11" s="460"/>
      <c r="F11" s="460"/>
      <c r="G11" s="111"/>
    </row>
    <row r="12" spans="1:7" ht="22.5" x14ac:dyDescent="0.45">
      <c r="A12" s="112" t="s">
        <v>200</v>
      </c>
      <c r="B12" s="466">
        <f>D730</f>
        <v>0.93854748603351956</v>
      </c>
      <c r="C12" s="466"/>
      <c r="D12" s="466"/>
      <c r="E12" s="466"/>
      <c r="F12" s="466"/>
      <c r="G12" s="111"/>
    </row>
    <row r="13" spans="1:7" ht="22.5" x14ac:dyDescent="0.45">
      <c r="A13" s="110"/>
      <c r="B13" s="108"/>
      <c r="C13" s="108"/>
      <c r="D13" s="461"/>
      <c r="E13" s="461"/>
      <c r="F13" s="461"/>
      <c r="G13" s="461"/>
    </row>
    <row r="14" spans="1:7" ht="16.5" customHeight="1" x14ac:dyDescent="0.4">
      <c r="A14" s="108"/>
      <c r="B14" s="108"/>
      <c r="C14" s="108"/>
      <c r="D14" s="114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40" t="s">
        <v>42</v>
      </c>
      <c r="E17" s="440" t="s">
        <v>266</v>
      </c>
      <c r="F17" s="440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40"/>
      <c r="E18" s="440"/>
      <c r="F18" s="440"/>
      <c r="G18" s="114"/>
    </row>
    <row r="19" spans="1:8" s="80" customFormat="1" ht="16.5" customHeight="1" x14ac:dyDescent="0.4">
      <c r="A19" s="359"/>
      <c r="B19" s="360"/>
      <c r="C19" s="360"/>
      <c r="D19" s="361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8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8"/>
      <c r="E35" s="124"/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22">
        <v>2</v>
      </c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122">
        <v>2</v>
      </c>
      <c r="C43" s="122"/>
      <c r="D43" s="410">
        <v>1</v>
      </c>
      <c r="E43" s="147"/>
      <c r="F43" s="411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40" t="s">
        <v>42</v>
      </c>
      <c r="E52" s="440" t="s">
        <v>266</v>
      </c>
      <c r="F52" s="440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40"/>
      <c r="E53" s="440"/>
      <c r="F53" s="440"/>
      <c r="G53" s="114"/>
    </row>
    <row r="54" spans="1:7" s="80" customFormat="1" ht="22.5" x14ac:dyDescent="0.4">
      <c r="A54" s="359"/>
      <c r="B54" s="360"/>
      <c r="C54" s="360"/>
      <c r="D54" s="361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8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8"/>
      <c r="B64" s="519"/>
      <c r="C64" s="519"/>
      <c r="D64" s="519"/>
      <c r="E64" s="519"/>
      <c r="F64" s="519"/>
      <c r="G64" s="519"/>
    </row>
    <row r="65" spans="1:7" ht="43.5" customHeight="1" x14ac:dyDescent="0.4">
      <c r="A65" s="452" t="s">
        <v>351</v>
      </c>
      <c r="B65" s="452"/>
      <c r="C65" s="452"/>
      <c r="D65" s="452"/>
      <c r="E65" s="452"/>
      <c r="F65" s="45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8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8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8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8"/>
      <c r="B83" s="468"/>
      <c r="C83" s="468"/>
      <c r="D83" s="468"/>
      <c r="E83" s="468"/>
      <c r="F83" s="468"/>
      <c r="G83" s="468"/>
    </row>
    <row r="84" spans="1:7" ht="45" customHeight="1" x14ac:dyDescent="0.45">
      <c r="A84" s="453" t="s">
        <v>352</v>
      </c>
      <c r="B84" s="453"/>
      <c r="C84" s="453"/>
      <c r="D84" s="453"/>
      <c r="E84" s="453"/>
      <c r="F84" s="45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22"/>
      <c r="B103" s="520"/>
      <c r="C103" s="520"/>
      <c r="D103" s="520"/>
      <c r="E103" s="520"/>
      <c r="F103" s="526"/>
      <c r="G103" s="173"/>
    </row>
    <row r="104" spans="1:7" s="80" customFormat="1" ht="46.5" customHeight="1" x14ac:dyDescent="0.4">
      <c r="A104" s="452" t="s">
        <v>353</v>
      </c>
      <c r="B104" s="452"/>
      <c r="C104" s="452"/>
      <c r="D104" s="452"/>
      <c r="E104" s="452"/>
      <c r="F104" s="45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7"/>
      <c r="B111" s="528"/>
      <c r="C111" s="528"/>
      <c r="D111" s="528"/>
      <c r="E111" s="528"/>
      <c r="F111" s="529"/>
      <c r="G111" s="129"/>
    </row>
    <row r="112" spans="1:7" s="80" customFormat="1" ht="39.75" customHeight="1" x14ac:dyDescent="0.4">
      <c r="A112" s="452" t="s">
        <v>390</v>
      </c>
      <c r="B112" s="452"/>
      <c r="C112" s="452"/>
      <c r="D112" s="452"/>
      <c r="E112" s="452"/>
      <c r="F112" s="45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0"/>
      <c r="B120" s="520"/>
      <c r="C120" s="520"/>
      <c r="D120" s="520"/>
      <c r="E120" s="520"/>
      <c r="F120" s="520"/>
      <c r="G120" s="173"/>
    </row>
    <row r="121" spans="1:7" ht="22.5" x14ac:dyDescent="0.4">
      <c r="A121" s="452" t="s">
        <v>311</v>
      </c>
      <c r="B121" s="452"/>
      <c r="C121" s="452"/>
      <c r="D121" s="452"/>
      <c r="E121" s="452"/>
      <c r="F121" s="45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21"/>
      <c r="B132" s="521"/>
      <c r="C132" s="521"/>
      <c r="D132" s="521"/>
      <c r="E132" s="521"/>
      <c r="F132" s="521"/>
      <c r="G132" s="114"/>
    </row>
    <row r="133" spans="1:16384" ht="22.5" customHeight="1" x14ac:dyDescent="0.4">
      <c r="A133" s="454" t="s">
        <v>424</v>
      </c>
      <c r="B133" s="454"/>
      <c r="C133" s="454"/>
      <c r="D133" s="454"/>
      <c r="E133" s="454"/>
      <c r="F133" s="454"/>
      <c r="G133" s="114"/>
    </row>
    <row r="134" spans="1:16384" s="258" customFormat="1" ht="22.5" customHeight="1" x14ac:dyDescent="0.4">
      <c r="A134" s="455"/>
      <c r="B134" s="455"/>
      <c r="C134" s="455"/>
      <c r="D134" s="455"/>
      <c r="E134" s="455"/>
      <c r="F134" s="455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40" t="s">
        <v>42</v>
      </c>
      <c r="E135" s="440" t="s">
        <v>266</v>
      </c>
      <c r="F135" s="440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40"/>
      <c r="E136" s="440"/>
      <c r="F136" s="440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6" t="s">
        <v>461</v>
      </c>
      <c r="B139" s="456"/>
      <c r="C139" s="456"/>
      <c r="D139" s="456"/>
      <c r="E139" s="456"/>
      <c r="F139" s="456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84" x14ac:dyDescent="0.4">
      <c r="A149" s="125" t="s">
        <v>421</v>
      </c>
      <c r="B149" s="318">
        <v>0</v>
      </c>
      <c r="C149" s="125"/>
      <c r="D149" s="125" t="s">
        <v>479</v>
      </c>
      <c r="E149" s="125" t="s">
        <v>507</v>
      </c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84" x14ac:dyDescent="0.4">
      <c r="A154" s="125" t="s">
        <v>338</v>
      </c>
      <c r="B154" s="318">
        <v>1</v>
      </c>
      <c r="C154" s="125"/>
      <c r="D154" s="125" t="s">
        <v>480</v>
      </c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22"/>
      <c r="B165" s="520"/>
      <c r="C165" s="520"/>
      <c r="D165" s="520"/>
      <c r="E165" s="520"/>
      <c r="F165" s="520"/>
      <c r="G165" s="114"/>
    </row>
    <row r="166" spans="1:7" s="258" customFormat="1" ht="32.25" customHeight="1" x14ac:dyDescent="0.4">
      <c r="A166" s="456" t="s">
        <v>462</v>
      </c>
      <c r="B166" s="456"/>
      <c r="C166" s="456"/>
      <c r="D166" s="456"/>
      <c r="E166" s="456"/>
      <c r="F166" s="456"/>
      <c r="G166" s="114"/>
    </row>
    <row r="167" spans="1:7" s="258" customFormat="1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23"/>
      <c r="B176" s="524"/>
      <c r="C176" s="524"/>
      <c r="D176" s="524"/>
      <c r="E176" s="524"/>
      <c r="F176" s="524"/>
      <c r="G176" s="114"/>
    </row>
    <row r="177" spans="1:7" ht="32.25" customHeight="1" x14ac:dyDescent="0.4">
      <c r="A177" s="456" t="s">
        <v>311</v>
      </c>
      <c r="B177" s="456"/>
      <c r="C177" s="456"/>
      <c r="D177" s="456"/>
      <c r="E177" s="456"/>
      <c r="F177" s="456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189" x14ac:dyDescent="0.4">
      <c r="A179" s="125" t="s">
        <v>369</v>
      </c>
      <c r="B179" s="122">
        <v>0</v>
      </c>
      <c r="C179" s="125"/>
      <c r="D179" s="125" t="s">
        <v>481</v>
      </c>
      <c r="E179" s="125" t="s">
        <v>482</v>
      </c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0">
        <v>0.8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2"/>
      <c r="C186" s="483"/>
      <c r="D186" s="309">
        <f>SUM(B148:C164,B178:C185,B167:C175,B140:C145)</f>
        <v>74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0.92500000000000004</v>
      </c>
      <c r="E187" s="108"/>
      <c r="F187" s="114"/>
      <c r="G187" s="114"/>
    </row>
    <row r="188" spans="1:7" ht="21" x14ac:dyDescent="0.4">
      <c r="A188" s="525"/>
      <c r="B188" s="525"/>
      <c r="C188" s="525"/>
      <c r="D188" s="525"/>
      <c r="E188" s="525"/>
      <c r="F188" s="52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40" t="s">
        <v>42</v>
      </c>
      <c r="E191" s="440" t="s">
        <v>266</v>
      </c>
      <c r="F191" s="440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40"/>
      <c r="E192" s="440"/>
      <c r="F192" s="440"/>
      <c r="G192" s="173"/>
    </row>
    <row r="193" spans="1:7" s="80" customFormat="1" ht="22.5" x14ac:dyDescent="0.4">
      <c r="A193" s="359"/>
      <c r="B193" s="360"/>
      <c r="C193" s="360"/>
      <c r="D193" s="361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3"/>
      <c r="B205" s="443"/>
      <c r="C205" s="443"/>
      <c r="D205" s="443"/>
      <c r="E205" s="443"/>
      <c r="F205" s="44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168" x14ac:dyDescent="0.4">
      <c r="A208" s="138" t="s">
        <v>57</v>
      </c>
      <c r="B208" s="122">
        <v>0</v>
      </c>
      <c r="C208" s="122"/>
      <c r="D208" s="172" t="s">
        <v>484</v>
      </c>
      <c r="E208" s="172" t="s">
        <v>483</v>
      </c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0</v>
      </c>
      <c r="C210" s="122"/>
      <c r="D210" s="194" t="s">
        <v>485</v>
      </c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83.2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486</v>
      </c>
      <c r="E216" s="128" t="s">
        <v>508</v>
      </c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29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0.69047619047619047</v>
      </c>
      <c r="E228" s="108"/>
      <c r="F228" s="114"/>
      <c r="G228" s="114"/>
    </row>
    <row r="229" spans="1:7" ht="21" x14ac:dyDescent="0.4">
      <c r="A229" s="443"/>
      <c r="B229" s="443"/>
      <c r="C229" s="443"/>
      <c r="D229" s="443"/>
      <c r="E229" s="443"/>
      <c r="F229" s="44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47" x14ac:dyDescent="0.4">
      <c r="A235" s="197" t="s">
        <v>413</v>
      </c>
      <c r="B235" s="122">
        <v>1</v>
      </c>
      <c r="C235" s="143">
        <f>IF(B235=0, -10, IF(B235=1, -5, "0"))</f>
        <v>-5</v>
      </c>
      <c r="D235" s="182" t="s">
        <v>506</v>
      </c>
      <c r="E235" s="128"/>
      <c r="F235" s="123"/>
      <c r="G235" s="129"/>
    </row>
    <row r="236" spans="1:7" s="80" customFormat="1" ht="20.25" customHeight="1" x14ac:dyDescent="0.45">
      <c r="A236" s="446" t="s">
        <v>311</v>
      </c>
      <c r="B236" s="447"/>
      <c r="C236" s="447"/>
      <c r="D236" s="44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84" x14ac:dyDescent="0.4">
      <c r="A241" s="188" t="s">
        <v>318</v>
      </c>
      <c r="B241" s="122">
        <v>1</v>
      </c>
      <c r="C241" s="174"/>
      <c r="D241" s="128" t="s">
        <v>487</v>
      </c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IFERROR(E244/F244,"N.A")</f>
        <v>N.A</v>
      </c>
      <c r="E244" s="147"/>
      <c r="F244" s="123"/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17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0.65384615384615385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62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0.73809523809523814</v>
      </c>
      <c r="E249" s="108"/>
      <c r="F249" s="114"/>
      <c r="G249" s="114"/>
    </row>
    <row r="250" spans="1:7" ht="21" x14ac:dyDescent="0.4">
      <c r="A250" s="443"/>
      <c r="B250" s="443"/>
      <c r="C250" s="443"/>
      <c r="D250" s="443"/>
      <c r="E250" s="443"/>
      <c r="F250" s="44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40" t="s">
        <v>42</v>
      </c>
      <c r="E253" s="440" t="s">
        <v>266</v>
      </c>
      <c r="F253" s="440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40"/>
      <c r="E254" s="440"/>
      <c r="F254" s="440"/>
      <c r="G254" s="114"/>
    </row>
    <row r="255" spans="1:7" s="80" customFormat="1" ht="22.5" x14ac:dyDescent="0.4">
      <c r="A255" s="359"/>
      <c r="B255" s="360"/>
      <c r="C255" s="360"/>
      <c r="D255" s="361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3"/>
      <c r="B290" s="493"/>
      <c r="C290" s="493"/>
      <c r="D290" s="493"/>
      <c r="E290" s="493"/>
      <c r="F290" s="493"/>
      <c r="G290" s="129"/>
    </row>
    <row r="291" spans="1:7" s="80" customFormat="1" ht="31.5" customHeight="1" x14ac:dyDescent="0.4">
      <c r="A291" s="451" t="s">
        <v>311</v>
      </c>
      <c r="B291" s="451"/>
      <c r="C291" s="451"/>
      <c r="D291" s="451"/>
      <c r="E291" s="451"/>
      <c r="F291" s="451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0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40" t="s">
        <v>42</v>
      </c>
      <c r="E308" s="440" t="s">
        <v>266</v>
      </c>
      <c r="F308" s="440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40"/>
      <c r="E309" s="440"/>
      <c r="F309" s="440"/>
      <c r="G309" s="114"/>
    </row>
    <row r="310" spans="1:7" s="80" customFormat="1" ht="22.5" x14ac:dyDescent="0.4">
      <c r="A310" s="359"/>
      <c r="B310" s="360"/>
      <c r="C310" s="360"/>
      <c r="D310" s="361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105" x14ac:dyDescent="0.4">
      <c r="A317" s="157" t="s">
        <v>120</v>
      </c>
      <c r="B317" s="122">
        <v>0</v>
      </c>
      <c r="C317" s="122"/>
      <c r="D317" s="158" t="s">
        <v>488</v>
      </c>
      <c r="E317" s="158" t="s">
        <v>509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110.25" customHeight="1" x14ac:dyDescent="0.4">
      <c r="A336" s="160" t="s">
        <v>124</v>
      </c>
      <c r="B336" s="122">
        <v>1</v>
      </c>
      <c r="C336" s="122"/>
      <c r="D336" s="123" t="s">
        <v>510</v>
      </c>
      <c r="E336" s="124"/>
      <c r="F336" s="123"/>
      <c r="G336" s="129"/>
    </row>
    <row r="337" spans="1:7" ht="42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489</v>
      </c>
      <c r="E337" s="124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29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45"/>
      <c r="B357" s="445"/>
      <c r="C357" s="445"/>
      <c r="D357" s="445"/>
      <c r="E357" s="445"/>
      <c r="F357" s="445"/>
      <c r="G357" s="445"/>
    </row>
    <row r="358" spans="1:7" ht="32.25" customHeight="1" x14ac:dyDescent="0.4">
      <c r="A358" s="471" t="s">
        <v>311</v>
      </c>
      <c r="B358" s="471"/>
      <c r="C358" s="471"/>
      <c r="D358" s="471"/>
      <c r="E358" s="471"/>
      <c r="F358" s="471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84" x14ac:dyDescent="0.4">
      <c r="A363" s="188" t="s">
        <v>318</v>
      </c>
      <c r="B363" s="122">
        <v>1</v>
      </c>
      <c r="C363" s="126"/>
      <c r="D363" s="161" t="s">
        <v>505</v>
      </c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0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0.94117647058823528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0.93333333333333335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43510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9" t="s">
        <v>28</v>
      </c>
      <c r="B375" s="450" t="s">
        <v>29</v>
      </c>
      <c r="C375" s="450"/>
      <c r="D375" s="440" t="s">
        <v>42</v>
      </c>
      <c r="E375" s="440" t="s">
        <v>266</v>
      </c>
      <c r="F375" s="440" t="s">
        <v>302</v>
      </c>
      <c r="G375" s="173"/>
    </row>
    <row r="376" spans="1:7" s="6" customFormat="1" ht="21" x14ac:dyDescent="0.4">
      <c r="A376" s="449"/>
      <c r="B376" s="118" t="s">
        <v>32</v>
      </c>
      <c r="C376" s="118" t="s">
        <v>31</v>
      </c>
      <c r="D376" s="440"/>
      <c r="E376" s="440"/>
      <c r="F376" s="440"/>
      <c r="G376" s="173"/>
    </row>
    <row r="377" spans="1:7" s="260" customFormat="1" ht="22.5" x14ac:dyDescent="0.4">
      <c r="A377" s="359"/>
      <c r="B377" s="360"/>
      <c r="C377" s="360"/>
      <c r="D377" s="361"/>
      <c r="E377" s="361"/>
      <c r="F377" s="361"/>
      <c r="G377" s="173"/>
    </row>
    <row r="378" spans="1:7" s="6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8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8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8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8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6" customFormat="1" ht="71.25" customHeight="1" x14ac:dyDescent="0.4">
      <c r="A394" s="179" t="s">
        <v>368</v>
      </c>
      <c r="B394" s="122">
        <v>1</v>
      </c>
      <c r="C394" s="126"/>
      <c r="D394" s="173" t="s">
        <v>490</v>
      </c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7"/>
      <c r="B415" s="468"/>
      <c r="C415" s="468"/>
      <c r="D415" s="468"/>
      <c r="E415" s="468"/>
      <c r="F415" s="468"/>
      <c r="G415" s="468"/>
    </row>
    <row r="416" spans="1:7" s="6" customFormat="1" ht="24.75" x14ac:dyDescent="0.4">
      <c r="A416" s="436" t="s">
        <v>320</v>
      </c>
      <c r="B416" s="436"/>
      <c r="C416" s="436"/>
      <c r="D416" s="436"/>
      <c r="E416" s="436"/>
      <c r="F416" s="436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0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0.9821428571428571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77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0.98717948717948723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40" t="s">
        <v>42</v>
      </c>
      <c r="E433" s="440" t="s">
        <v>266</v>
      </c>
      <c r="F433" s="440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40"/>
      <c r="E434" s="440"/>
      <c r="F434" s="440"/>
      <c r="G434" s="129"/>
    </row>
    <row r="435" spans="1:7" s="80" customFormat="1" ht="22.5" x14ac:dyDescent="0.4">
      <c r="A435" s="359"/>
      <c r="B435" s="360"/>
      <c r="C435" s="360"/>
      <c r="D435" s="361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6" t="s">
        <v>311</v>
      </c>
      <c r="B464" s="436"/>
      <c r="C464" s="436"/>
      <c r="D464" s="436"/>
      <c r="E464" s="436"/>
      <c r="F464" s="436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74" t="s">
        <v>425</v>
      </c>
      <c r="B478" s="474"/>
      <c r="C478" s="474"/>
      <c r="D478" s="474"/>
      <c r="E478" s="474"/>
      <c r="F478" s="474"/>
      <c r="G478" s="114"/>
    </row>
    <row r="479" spans="1:7" s="258" customFormat="1" ht="21" customHeight="1" x14ac:dyDescent="0.4">
      <c r="A479" s="234">
        <f>B11</f>
        <v>43510</v>
      </c>
      <c r="D479" s="267"/>
      <c r="G479" s="114"/>
    </row>
    <row r="480" spans="1:7" s="258" customFormat="1" ht="21" x14ac:dyDescent="0.4">
      <c r="A480" s="437" t="s">
        <v>28</v>
      </c>
      <c r="B480" s="438" t="s">
        <v>29</v>
      </c>
      <c r="C480" s="438"/>
      <c r="D480" s="439" t="s">
        <v>42</v>
      </c>
      <c r="E480" s="439" t="s">
        <v>266</v>
      </c>
      <c r="F480" s="439" t="s">
        <v>302</v>
      </c>
      <c r="G480" s="114"/>
    </row>
    <row r="481" spans="1:7" s="258" customFormat="1" ht="21" x14ac:dyDescent="0.4">
      <c r="A481" s="437"/>
      <c r="B481" s="320" t="s">
        <v>32</v>
      </c>
      <c r="C481" s="320" t="s">
        <v>31</v>
      </c>
      <c r="D481" s="439"/>
      <c r="E481" s="439"/>
      <c r="F481" s="439"/>
      <c r="G481" s="114"/>
    </row>
    <row r="482" spans="1:7" s="260" customFormat="1" ht="22.5" x14ac:dyDescent="0.4">
      <c r="A482" s="366"/>
      <c r="B482" s="367"/>
      <c r="C482" s="367"/>
      <c r="D482" s="354"/>
      <c r="E482" s="354"/>
      <c r="F482" s="354"/>
      <c r="G482" s="173"/>
    </row>
    <row r="483" spans="1:7" s="260" customFormat="1" ht="24.75" x14ac:dyDescent="0.4">
      <c r="A483" s="513" t="s">
        <v>52</v>
      </c>
      <c r="B483" s="513"/>
      <c r="C483" s="513"/>
      <c r="D483" s="513"/>
      <c r="E483" s="513"/>
      <c r="F483" s="513"/>
      <c r="G483" s="173"/>
    </row>
    <row r="484" spans="1:7" s="258" customFormat="1" ht="21" x14ac:dyDescent="0.4">
      <c r="A484" s="252" t="s">
        <v>334</v>
      </c>
      <c r="B484" s="122" t="s">
        <v>30</v>
      </c>
      <c r="C484" s="383"/>
      <c r="D484" s="417"/>
      <c r="E484" s="383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4"/>
      <c r="D485" s="418"/>
      <c r="E485" s="384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5"/>
      <c r="D486" s="419"/>
      <c r="E486" s="385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4"/>
      <c r="D487" s="418"/>
      <c r="E487" s="384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4"/>
      <c r="D488" s="418"/>
      <c r="E488" s="384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4"/>
      <c r="D489" s="418"/>
      <c r="E489" s="384"/>
      <c r="F489" s="123"/>
      <c r="G489" s="114"/>
    </row>
    <row r="490" spans="1:7" s="258" customFormat="1" ht="21" x14ac:dyDescent="0.4">
      <c r="A490" s="301"/>
      <c r="B490" s="302"/>
      <c r="C490" s="303"/>
      <c r="D490" s="420"/>
      <c r="E490" s="303"/>
      <c r="F490" s="303"/>
      <c r="G490" s="114"/>
    </row>
    <row r="491" spans="1:7" s="258" customFormat="1" ht="30" customHeight="1" x14ac:dyDescent="0.5">
      <c r="A491" s="511" t="s">
        <v>463</v>
      </c>
      <c r="B491" s="512"/>
      <c r="C491" s="512"/>
      <c r="D491" s="512"/>
      <c r="E491" s="512"/>
      <c r="F491" s="512"/>
      <c r="G491" s="114"/>
    </row>
    <row r="492" spans="1:7" s="258" customFormat="1" ht="21" x14ac:dyDescent="0.4">
      <c r="A492" s="252" t="s">
        <v>80</v>
      </c>
      <c r="B492" s="122" t="s">
        <v>30</v>
      </c>
      <c r="C492" s="384"/>
      <c r="D492" s="418"/>
      <c r="E492" s="384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4"/>
      <c r="D493" s="418"/>
      <c r="E493" s="384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4"/>
      <c r="D494" s="418"/>
      <c r="E494" s="384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4"/>
      <c r="D495" s="418"/>
      <c r="E495" s="384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4"/>
      <c r="D496" s="418"/>
      <c r="E496" s="384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4"/>
      <c r="D497" s="418"/>
      <c r="E497" s="384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6"/>
      <c r="D498" s="421"/>
      <c r="E498" s="386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4"/>
      <c r="D499" s="418"/>
      <c r="E499" s="384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4"/>
      <c r="D500" s="418"/>
      <c r="E500" s="384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4"/>
      <c r="D501" s="418"/>
      <c r="E501" s="384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4"/>
      <c r="D502" s="418"/>
      <c r="E502" s="384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4"/>
      <c r="D503" s="418"/>
      <c r="E503" s="384"/>
      <c r="F503" s="123"/>
      <c r="G503" s="114"/>
    </row>
    <row r="504" spans="1:7" s="258" customFormat="1" ht="21" x14ac:dyDescent="0.4">
      <c r="A504" s="301"/>
      <c r="B504" s="302"/>
      <c r="C504" s="303"/>
      <c r="D504" s="420"/>
      <c r="E504" s="303"/>
      <c r="F504" s="303"/>
      <c r="G504" s="135"/>
    </row>
    <row r="505" spans="1:7" s="258" customFormat="1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422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422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422"/>
      <c r="E508" s="284"/>
      <c r="F508" s="123"/>
      <c r="G508" s="114"/>
    </row>
    <row r="509" spans="1:7" s="258" customFormat="1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422"/>
      <c r="E509" s="284"/>
      <c r="F509" s="123"/>
      <c r="G509" s="114"/>
    </row>
    <row r="510" spans="1:7" s="258" customFormat="1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422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422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422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422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422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422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422"/>
      <c r="E516" s="284"/>
      <c r="F516" s="123"/>
      <c r="G516" s="114"/>
    </row>
    <row r="517" spans="1:7" s="258" customFormat="1" ht="24" customHeight="1" x14ac:dyDescent="0.3">
      <c r="A517" s="469"/>
      <c r="B517" s="469"/>
      <c r="C517" s="469"/>
      <c r="D517" s="469"/>
      <c r="E517" s="469"/>
      <c r="F517" s="469"/>
      <c r="G517" s="469"/>
    </row>
    <row r="518" spans="1:7" s="258" customFormat="1" ht="26.25" customHeight="1" x14ac:dyDescent="0.5">
      <c r="A518" s="368" t="s">
        <v>311</v>
      </c>
      <c r="B518" s="470"/>
      <c r="C518" s="470"/>
      <c r="D518" s="470"/>
      <c r="E518" s="470"/>
      <c r="F518" s="470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422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422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422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157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2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2"/>
      <c r="E529" s="312"/>
      <c r="F529" s="312"/>
      <c r="G529" s="114"/>
    </row>
    <row r="530" spans="1:7" s="258" customFormat="1" ht="21" customHeight="1" x14ac:dyDescent="0.5">
      <c r="A530" s="475" t="s">
        <v>97</v>
      </c>
      <c r="B530" s="475"/>
      <c r="C530" s="475"/>
      <c r="D530" s="475"/>
      <c r="E530" s="475"/>
      <c r="F530" s="475"/>
      <c r="G530" s="114"/>
    </row>
    <row r="531" spans="1:7" s="258" customFormat="1" ht="22.5" customHeight="1" x14ac:dyDescent="0.4">
      <c r="A531" s="234">
        <f>B11</f>
        <v>43510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8" t="s">
        <v>28</v>
      </c>
      <c r="B532" s="476" t="s">
        <v>29</v>
      </c>
      <c r="C532" s="490"/>
      <c r="D532" s="440" t="s">
        <v>42</v>
      </c>
      <c r="E532" s="440" t="s">
        <v>266</v>
      </c>
      <c r="F532" s="440" t="s">
        <v>302</v>
      </c>
      <c r="G532" s="114"/>
    </row>
    <row r="533" spans="1:7" s="258" customFormat="1" ht="21" x14ac:dyDescent="0.4">
      <c r="A533" s="489"/>
      <c r="B533" s="315" t="s">
        <v>32</v>
      </c>
      <c r="C533" s="316" t="s">
        <v>31</v>
      </c>
      <c r="D533" s="440"/>
      <c r="E533" s="440"/>
      <c r="F533" s="440"/>
      <c r="G533" s="114"/>
    </row>
    <row r="534" spans="1:7" s="80" customFormat="1" ht="22.5" x14ac:dyDescent="0.4">
      <c r="A534" s="364"/>
      <c r="B534" s="365"/>
      <c r="C534" s="365"/>
      <c r="D534" s="361"/>
      <c r="E534" s="361"/>
      <c r="F534" s="361"/>
      <c r="G534" s="129"/>
    </row>
    <row r="535" spans="1:7" s="258" customFormat="1" ht="24.75" x14ac:dyDescent="0.4">
      <c r="A535" s="369" t="s">
        <v>17</v>
      </c>
      <c r="B535" s="317"/>
      <c r="C535" s="472"/>
      <c r="D535" s="472"/>
      <c r="E535" s="472"/>
      <c r="F535" s="473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7" t="s">
        <v>34</v>
      </c>
      <c r="B542" s="458"/>
      <c r="C542" s="459"/>
      <c r="D542" s="406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7" t="s">
        <v>33</v>
      </c>
      <c r="B543" s="458"/>
      <c r="C543" s="459"/>
      <c r="D543" s="387">
        <f>D542/(COUNT(B536:C541)*2)</f>
        <v>1</v>
      </c>
      <c r="E543" s="248"/>
      <c r="F543" s="248"/>
      <c r="G543" s="114"/>
    </row>
    <row r="544" spans="1:7" s="258" customFormat="1" ht="21" x14ac:dyDescent="0.4">
      <c r="A544" s="443"/>
      <c r="B544" s="443"/>
      <c r="C544" s="443"/>
      <c r="D544" s="443"/>
      <c r="E544" s="443"/>
      <c r="F544" s="443"/>
      <c r="G544" s="135"/>
    </row>
    <row r="545" spans="1:7" s="258" customFormat="1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1</v>
      </c>
      <c r="C549" s="122"/>
      <c r="D549" s="201" t="s">
        <v>491</v>
      </c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4"/>
      <c r="B556" s="445"/>
      <c r="C556" s="445"/>
      <c r="D556" s="445"/>
      <c r="E556" s="445"/>
      <c r="F556" s="445"/>
      <c r="G556" s="445"/>
    </row>
    <row r="557" spans="1:7" s="258" customFormat="1" ht="35.25" customHeight="1" x14ac:dyDescent="0.4">
      <c r="A557" s="370" t="s">
        <v>311</v>
      </c>
      <c r="B557" s="337"/>
      <c r="C557" s="509"/>
      <c r="D557" s="509"/>
      <c r="E557" s="509"/>
      <c r="F557" s="510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124"/>
      <c r="F565" s="123"/>
      <c r="G565" s="114"/>
    </row>
    <row r="566" spans="1:7" s="258" customFormat="1" ht="21" x14ac:dyDescent="0.4">
      <c r="A566" s="441" t="s">
        <v>34</v>
      </c>
      <c r="B566" s="441"/>
      <c r="C566" s="442"/>
      <c r="D566" s="416">
        <f>SUM(B558:C565,B546:C555)</f>
        <v>33</v>
      </c>
      <c r="E566" s="108"/>
      <c r="F566" s="114"/>
      <c r="G566" s="114"/>
    </row>
    <row r="567" spans="1:7" s="258" customFormat="1" ht="21" x14ac:dyDescent="0.4">
      <c r="A567" s="441" t="s">
        <v>33</v>
      </c>
      <c r="B567" s="441"/>
      <c r="C567" s="441"/>
      <c r="D567" s="387">
        <f>D566/(COUNT(B558:C565,B546:C555)*2)</f>
        <v>0.97058823529411764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0.97826086956521741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3"/>
      <c r="B572" s="443"/>
      <c r="C572" s="443"/>
      <c r="D572" s="443"/>
      <c r="E572" s="443"/>
      <c r="F572" s="443"/>
      <c r="G572" s="114"/>
    </row>
    <row r="573" spans="1:7" ht="22.5" x14ac:dyDescent="0.45">
      <c r="A573" s="435" t="s">
        <v>19</v>
      </c>
      <c r="B573" s="435"/>
      <c r="C573" s="435"/>
      <c r="D573" s="435"/>
      <c r="E573" s="435"/>
      <c r="F573" s="435"/>
      <c r="G573" s="114"/>
    </row>
    <row r="574" spans="1:7" ht="22.5" x14ac:dyDescent="0.4">
      <c r="A574" s="243">
        <f>B11</f>
        <v>43510</v>
      </c>
      <c r="B574" s="114"/>
      <c r="C574" s="135"/>
      <c r="D574" s="356"/>
      <c r="E574" s="356"/>
      <c r="F574" s="356"/>
      <c r="G574" s="114"/>
    </row>
    <row r="575" spans="1:7" ht="21" x14ac:dyDescent="0.4">
      <c r="A575" s="437" t="s">
        <v>28</v>
      </c>
      <c r="B575" s="438" t="s">
        <v>29</v>
      </c>
      <c r="C575" s="438"/>
      <c r="D575" s="439" t="s">
        <v>42</v>
      </c>
      <c r="E575" s="439" t="s">
        <v>266</v>
      </c>
      <c r="F575" s="439" t="s">
        <v>302</v>
      </c>
      <c r="G575" s="114"/>
    </row>
    <row r="576" spans="1:7" ht="21" x14ac:dyDescent="0.4">
      <c r="A576" s="437"/>
      <c r="B576" s="320" t="s">
        <v>32</v>
      </c>
      <c r="C576" s="320" t="s">
        <v>31</v>
      </c>
      <c r="D576" s="439"/>
      <c r="E576" s="439"/>
      <c r="F576" s="439"/>
      <c r="G576" s="129"/>
    </row>
    <row r="577" spans="1:7" s="80" customFormat="1" ht="22.5" x14ac:dyDescent="0.4">
      <c r="A577" s="371"/>
      <c r="B577" s="372"/>
      <c r="C577" s="372"/>
      <c r="D577" s="341"/>
      <c r="E577" s="341"/>
      <c r="F577" s="373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1" t="s">
        <v>34</v>
      </c>
      <c r="B588" s="441"/>
      <c r="C588" s="442"/>
      <c r="D588" s="416">
        <f>SUM(B579:C587)</f>
        <v>18</v>
      </c>
      <c r="E588" s="108"/>
      <c r="F588" s="114"/>
      <c r="G588" s="114"/>
    </row>
    <row r="589" spans="1:7" s="258" customFormat="1" ht="21" x14ac:dyDescent="0.4">
      <c r="A589" s="441" t="s">
        <v>33</v>
      </c>
      <c r="B589" s="441"/>
      <c r="C589" s="441"/>
      <c r="D589" s="387">
        <f>D588/(COUNT(B579:C587)*2)</f>
        <v>1</v>
      </c>
      <c r="E589" s="108"/>
      <c r="F589" s="114"/>
      <c r="G589" s="114"/>
    </row>
    <row r="590" spans="1:7" s="258" customFormat="1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42" x14ac:dyDescent="0.4">
      <c r="A592" s="121" t="s">
        <v>87</v>
      </c>
      <c r="B592" s="122">
        <v>1</v>
      </c>
      <c r="C592" s="122"/>
      <c r="D592" s="123" t="s">
        <v>492</v>
      </c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42" x14ac:dyDescent="0.4">
      <c r="A602" s="157" t="s">
        <v>377</v>
      </c>
      <c r="B602" s="122">
        <v>1</v>
      </c>
      <c r="C602" s="122"/>
      <c r="D602" s="426" t="s">
        <v>493</v>
      </c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0">
        <v>0.5</v>
      </c>
      <c r="E605" s="124"/>
      <c r="F605" s="123"/>
      <c r="G605" s="129"/>
    </row>
    <row r="606" spans="1:7" s="258" customFormat="1" ht="21" x14ac:dyDescent="0.4">
      <c r="A606" s="441" t="s">
        <v>34</v>
      </c>
      <c r="B606" s="441"/>
      <c r="C606" s="442"/>
      <c r="D606" s="416">
        <f>SUM(B592:C605)</f>
        <v>25</v>
      </c>
      <c r="E606" s="108"/>
      <c r="F606" s="114"/>
      <c r="G606" s="114"/>
    </row>
    <row r="607" spans="1:7" s="258" customFormat="1" ht="21" x14ac:dyDescent="0.4">
      <c r="A607" s="441" t="s">
        <v>33</v>
      </c>
      <c r="B607" s="441"/>
      <c r="C607" s="441"/>
      <c r="D607" s="387">
        <f>D606/(COUNT(B592:C605)*2)</f>
        <v>0.8928571428571429</v>
      </c>
      <c r="E607" s="108"/>
      <c r="F607" s="114"/>
      <c r="G607" s="114"/>
    </row>
    <row r="608" spans="1:7" s="258" customFormat="1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43</v>
      </c>
      <c r="E609" s="304"/>
      <c r="F609" s="304"/>
      <c r="G609" s="129"/>
    </row>
    <row r="610" spans="1:7" ht="22.5" x14ac:dyDescent="0.45">
      <c r="A610" s="506" t="s">
        <v>170</v>
      </c>
      <c r="B610" s="507"/>
      <c r="C610" s="508"/>
      <c r="D610" s="154">
        <f>D609/(COUNT(B579:C587,B592:C605)*2)</f>
        <v>0.93478260869565222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5" t="s">
        <v>8</v>
      </c>
      <c r="B612" s="435"/>
      <c r="C612" s="435"/>
      <c r="D612" s="435"/>
      <c r="E612" s="435"/>
      <c r="F612" s="435"/>
      <c r="G612" s="129"/>
    </row>
    <row r="613" spans="1:7" ht="22.5" x14ac:dyDescent="0.4">
      <c r="A613" s="156">
        <f>B11</f>
        <v>43510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40" t="s">
        <v>42</v>
      </c>
      <c r="E614" s="440" t="s">
        <v>266</v>
      </c>
      <c r="F614" s="440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40"/>
      <c r="E615" s="440"/>
      <c r="F615" s="440"/>
      <c r="G615" s="129"/>
    </row>
    <row r="616" spans="1:7" s="80" customFormat="1" ht="18.75" customHeight="1" x14ac:dyDescent="0.4">
      <c r="A616" s="359"/>
      <c r="B616" s="360"/>
      <c r="C616" s="360"/>
      <c r="D616" s="361"/>
      <c r="E616" s="361"/>
      <c r="F616" s="361"/>
      <c r="G616" s="129"/>
    </row>
    <row r="617" spans="1:7" ht="24.75" x14ac:dyDescent="0.4">
      <c r="A617" s="362" t="s">
        <v>90</v>
      </c>
      <c r="B617" s="137"/>
      <c r="C617" s="495"/>
      <c r="D617" s="495"/>
      <c r="E617" s="495"/>
      <c r="F617" s="496"/>
      <c r="G617" s="114"/>
    </row>
    <row r="618" spans="1:7" ht="63" x14ac:dyDescent="0.4">
      <c r="A618" s="159" t="s">
        <v>89</v>
      </c>
      <c r="B618" s="122">
        <v>1</v>
      </c>
      <c r="C618" s="122"/>
      <c r="D618" s="123" t="s">
        <v>495</v>
      </c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1" t="s">
        <v>34</v>
      </c>
      <c r="B627" s="441"/>
      <c r="C627" s="441"/>
      <c r="D627" s="416">
        <f>SUM(B618:C626)</f>
        <v>17</v>
      </c>
      <c r="E627" s="492"/>
      <c r="F627" s="493"/>
      <c r="G627" s="129"/>
    </row>
    <row r="628" spans="1:7" ht="21" x14ac:dyDescent="0.4">
      <c r="A628" s="441" t="s">
        <v>33</v>
      </c>
      <c r="B628" s="441"/>
      <c r="C628" s="441"/>
      <c r="D628" s="387">
        <f>D627/(COUNT(B618:C626)*2)</f>
        <v>0.94444444444444442</v>
      </c>
      <c r="E628" s="494"/>
      <c r="F628" s="469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63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63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95"/>
      <c r="D642" s="495"/>
      <c r="E642" s="495"/>
      <c r="F642" s="496"/>
      <c r="G642" s="114"/>
    </row>
    <row r="643" spans="1:16382" s="6" customFormat="1" ht="56.25" customHeight="1" x14ac:dyDescent="0.4">
      <c r="A643" s="138" t="s">
        <v>83</v>
      </c>
      <c r="B643" s="122">
        <v>1</v>
      </c>
      <c r="C643" s="122"/>
      <c r="D643" s="128" t="s">
        <v>496</v>
      </c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84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63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63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63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63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13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0.9285714285714286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2" t="s">
        <v>26</v>
      </c>
      <c r="B653" s="495"/>
      <c r="C653" s="495"/>
      <c r="D653" s="495"/>
      <c r="E653" s="495"/>
      <c r="F653" s="496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7" t="s">
        <v>311</v>
      </c>
      <c r="B661" s="478"/>
      <c r="C661" s="478"/>
      <c r="D661" s="478"/>
      <c r="E661" s="478"/>
      <c r="F661" s="479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46.5" customHeight="1" x14ac:dyDescent="0.4">
      <c r="A664" s="157" t="s">
        <v>377</v>
      </c>
      <c r="B664" s="122">
        <v>1</v>
      </c>
      <c r="C664" s="122"/>
      <c r="D664" s="163" t="s">
        <v>494</v>
      </c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63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63"/>
      <c r="E667" s="331"/>
      <c r="F667" s="128"/>
      <c r="G667" s="114"/>
    </row>
    <row r="668" spans="1:7" ht="88.5" customHeight="1" x14ac:dyDescent="0.4">
      <c r="A668" s="121" t="s">
        <v>422</v>
      </c>
      <c r="B668" s="122">
        <v>0</v>
      </c>
      <c r="C668" s="122"/>
      <c r="D668" s="410">
        <v>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0.8928571428571429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0.93421052631578949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5" t="s">
        <v>356</v>
      </c>
      <c r="B676" s="435"/>
      <c r="C676" s="435"/>
      <c r="D676" s="435"/>
      <c r="E676" s="435"/>
      <c r="F676" s="435"/>
      <c r="G676" s="114"/>
    </row>
    <row r="677" spans="1:7" ht="21" x14ac:dyDescent="0.4">
      <c r="A677" s="243">
        <f>B11</f>
        <v>43510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40" t="s">
        <v>42</v>
      </c>
      <c r="E678" s="440" t="s">
        <v>266</v>
      </c>
      <c r="F678" s="440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40"/>
      <c r="E679" s="440"/>
      <c r="F679" s="440"/>
      <c r="G679" s="114"/>
    </row>
    <row r="680" spans="1:7" s="80" customFormat="1" ht="22.5" x14ac:dyDescent="0.4">
      <c r="A680" s="359"/>
      <c r="B680" s="360"/>
      <c r="C680" s="360"/>
      <c r="D680" s="361"/>
      <c r="E680" s="361"/>
      <c r="F680" s="361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3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42" x14ac:dyDescent="0.4">
      <c r="A687" s="125" t="s">
        <v>295</v>
      </c>
      <c r="B687" s="122" t="s">
        <v>30</v>
      </c>
      <c r="C687" s="124"/>
      <c r="D687" s="255" t="s">
        <v>497</v>
      </c>
      <c r="E687" s="127"/>
      <c r="F687" s="123"/>
      <c r="G687" s="129"/>
    </row>
    <row r="688" spans="1:7" s="80" customFormat="1" ht="42" x14ac:dyDescent="0.4">
      <c r="A688" s="402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0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3">
        <f>SUM(B681:C700)</f>
        <v>34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94"/>
      <c r="E703" s="80"/>
      <c r="F703" s="330"/>
      <c r="G703" s="274"/>
    </row>
    <row r="704" spans="1:7" ht="21" customHeight="1" x14ac:dyDescent="0.4">
      <c r="A704" s="480" t="s">
        <v>459</v>
      </c>
      <c r="B704" s="480"/>
      <c r="C704" s="480"/>
      <c r="D704" s="480"/>
      <c r="E704" s="480"/>
      <c r="F704" s="480"/>
      <c r="G704" s="274"/>
    </row>
    <row r="705" spans="1:7" ht="21" customHeight="1" x14ac:dyDescent="0.4">
      <c r="A705" s="251">
        <f>B11</f>
        <v>43510</v>
      </c>
      <c r="B705" s="114"/>
      <c r="C705" s="135"/>
      <c r="D705" s="273"/>
      <c r="E705" s="273"/>
      <c r="F705" s="273"/>
      <c r="G705" s="274"/>
    </row>
    <row r="706" spans="1:7" ht="21" x14ac:dyDescent="0.4">
      <c r="A706" s="516" t="s">
        <v>28</v>
      </c>
      <c r="B706" s="476" t="s">
        <v>29</v>
      </c>
      <c r="C706" s="476"/>
      <c r="D706" s="440" t="s">
        <v>42</v>
      </c>
      <c r="E706" s="440" t="s">
        <v>266</v>
      </c>
      <c r="F706" s="440" t="s">
        <v>302</v>
      </c>
      <c r="G706" s="274"/>
    </row>
    <row r="707" spans="1:7" ht="21" x14ac:dyDescent="0.4">
      <c r="A707" s="517"/>
      <c r="B707" s="382" t="s">
        <v>32</v>
      </c>
      <c r="C707" s="382" t="s">
        <v>31</v>
      </c>
      <c r="D707" s="440"/>
      <c r="E707" s="440"/>
      <c r="F707" s="440"/>
      <c r="G707" s="274"/>
    </row>
    <row r="708" spans="1:7" s="80" customFormat="1" ht="22.5" x14ac:dyDescent="0.4">
      <c r="A708" s="359"/>
      <c r="B708" s="360"/>
      <c r="C708" s="360"/>
      <c r="D708" s="361"/>
      <c r="E708" s="361"/>
      <c r="F708" s="361"/>
      <c r="G708" s="129"/>
    </row>
    <row r="709" spans="1:7" ht="24.75" x14ac:dyDescent="0.4">
      <c r="A709" s="503" t="s">
        <v>306</v>
      </c>
      <c r="B709" s="504"/>
      <c r="C709" s="504"/>
      <c r="D709" s="504"/>
      <c r="E709" s="504"/>
      <c r="F709" s="505"/>
      <c r="G709" s="274"/>
    </row>
    <row r="710" spans="1:7" ht="21" x14ac:dyDescent="0.4">
      <c r="A710" s="160" t="s">
        <v>220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63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63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4"/>
      <c r="C715" s="515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14"/>
      <c r="C716" s="515"/>
      <c r="D716" s="396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503" t="s">
        <v>307</v>
      </c>
      <c r="B718" s="504"/>
      <c r="C718" s="504"/>
      <c r="D718" s="504"/>
      <c r="E718" s="504"/>
      <c r="F718" s="505"/>
      <c r="G718" s="114"/>
    </row>
    <row r="719" spans="1:7" ht="21" x14ac:dyDescent="0.4">
      <c r="A719" s="276" t="s">
        <v>3</v>
      </c>
      <c r="B719" s="275">
        <v>2</v>
      </c>
      <c r="C719" s="275"/>
      <c r="D719" s="63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63"/>
      <c r="E720" s="127"/>
      <c r="F720" s="200"/>
    </row>
    <row r="721" spans="1:7" ht="72.75" customHeight="1" x14ac:dyDescent="0.4">
      <c r="A721" s="253" t="s">
        <v>422</v>
      </c>
      <c r="B721" s="275">
        <v>2</v>
      </c>
      <c r="C721" s="126"/>
      <c r="D721" s="410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8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E727" s="258"/>
      <c r="F727" s="268"/>
    </row>
    <row r="728" spans="1:7" s="259" customFormat="1" ht="22.5" x14ac:dyDescent="0.45">
      <c r="A728" s="375" t="s">
        <v>422</v>
      </c>
      <c r="B728" s="264"/>
      <c r="C728" s="264"/>
      <c r="D728" s="423">
        <f>AVERAGE(D721,D700,D668,D605,D565,D525,D471,D424,D366,D299,D244,D185,D129,D43)</f>
        <v>0.78888888888888886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424">
        <f>SUM(D725,D701,D672,D609,D569,D526,D475,D428,D370,D303,D248,D186,D130,D47)</f>
        <v>672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425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0.93854748603351956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710:B714 B178:B185 B195:B202 B113:B119 B140:B146 B379:B389 B348:B356 B21:B25 B312:B319 B30:B43 B536:B541 B592:B605 B546:B555 B558:B565 B618:B626 B122:B128 B662:B668 B506:B516 B66:B82 B292:B299 B359:B366 B449:B463 B519:B525 B394:B414 B492:B504 B269:B289 B579:B587 B654:B660 B417:B424 B56:B63 B237:B244 B324:B343 B167:B175 B465:B471 B643:B649 B257:B264 B207:B226 B681:B700 B105:B110 B85:B102 B231:B235 B437:B444 B528:B529 B484:B490 B631:B638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33" zoomScale="90" zoomScaleNormal="90" zoomScaleSheetLayoutView="80" workbookViewId="0">
      <selection activeCell="D144" sqref="D14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31"/>
      <c r="E1" s="531"/>
      <c r="F1" s="531"/>
      <c r="G1" s="531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32" t="s">
        <v>46</v>
      </c>
      <c r="B6" s="532"/>
      <c r="C6" s="532"/>
      <c r="D6" s="532"/>
      <c r="E6" s="532"/>
      <c r="F6" s="532"/>
      <c r="G6" s="92"/>
    </row>
    <row r="7" spans="1:7" s="2" customFormat="1" ht="21.75" customHeight="1" x14ac:dyDescent="0.45">
      <c r="A7" s="533" t="str">
        <f>'Page de garde'!D18</f>
        <v>Lafrane Sfax</v>
      </c>
      <c r="B7" s="533"/>
      <c r="C7" s="533"/>
      <c r="D7" s="533"/>
      <c r="E7" s="533"/>
      <c r="F7" s="533"/>
      <c r="G7" s="92"/>
    </row>
    <row r="8" spans="1:7" s="2" customFormat="1" ht="24" x14ac:dyDescent="0.45">
      <c r="A8" s="4" t="s">
        <v>39</v>
      </c>
      <c r="B8" s="534" t="str">
        <f>'A1 Exploitation'!B9:F9</f>
        <v>Dr Hatem KARAA</v>
      </c>
      <c r="C8" s="534"/>
      <c r="D8" s="534"/>
      <c r="E8" s="534"/>
      <c r="F8" s="534"/>
      <c r="G8" s="92"/>
    </row>
    <row r="9" spans="1:7" s="2" customFormat="1" ht="24" x14ac:dyDescent="0.45">
      <c r="A9" s="5" t="s">
        <v>41</v>
      </c>
      <c r="B9" s="535" t="str">
        <f>'A1 Exploitation'!B10:F10</f>
        <v>Directeur du magasin et chefs de rayon</v>
      </c>
      <c r="C9" s="535"/>
      <c r="D9" s="535"/>
      <c r="E9" s="535"/>
      <c r="F9" s="535"/>
      <c r="G9" s="92"/>
    </row>
    <row r="10" spans="1:7" s="2" customFormat="1" ht="24" x14ac:dyDescent="0.45">
      <c r="A10" s="4" t="s">
        <v>40</v>
      </c>
      <c r="B10" s="530">
        <f>'A1 Exploitation'!B11:F11</f>
        <v>43510</v>
      </c>
      <c r="C10" s="530"/>
      <c r="D10" s="530"/>
      <c r="E10" s="530"/>
      <c r="F10" s="530"/>
      <c r="G10" s="92"/>
    </row>
    <row r="11" spans="1:7" s="2" customFormat="1" ht="24" x14ac:dyDescent="0.45">
      <c r="A11" s="4" t="s">
        <v>250</v>
      </c>
      <c r="B11" s="536">
        <f>D199</f>
        <v>0.96052631578947367</v>
      </c>
      <c r="C11" s="536"/>
      <c r="D11" s="536"/>
      <c r="E11" s="536"/>
      <c r="F11" s="536"/>
      <c r="G11" s="92"/>
    </row>
    <row r="12" spans="1:7" s="2" customFormat="1" ht="22.5" x14ac:dyDescent="0.45">
      <c r="A12" s="1"/>
      <c r="D12" s="461"/>
      <c r="E12" s="461"/>
      <c r="F12" s="461"/>
      <c r="G12" s="461"/>
    </row>
    <row r="13" spans="1:7" s="2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51"/>
      <c r="B15" s="552"/>
      <c r="C15" s="552"/>
      <c r="D15" s="552"/>
      <c r="E15" s="552"/>
      <c r="F15" s="552"/>
    </row>
    <row r="16" spans="1:7" ht="19.5" x14ac:dyDescent="0.4">
      <c r="A16" s="544" t="s">
        <v>0</v>
      </c>
      <c r="B16" s="545"/>
      <c r="C16" s="545"/>
      <c r="D16" s="545"/>
      <c r="E16" s="545"/>
      <c r="F16" s="545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6" t="s">
        <v>34</v>
      </c>
      <c r="B22" s="540"/>
      <c r="C22" s="541"/>
      <c r="D22" s="99">
        <f>SUM(B17:C21)</f>
        <v>10</v>
      </c>
    </row>
    <row r="23" spans="1:7" x14ac:dyDescent="0.3">
      <c r="A23" s="539" t="s">
        <v>251</v>
      </c>
      <c r="B23" s="542"/>
      <c r="C23" s="543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7" t="s">
        <v>4</v>
      </c>
      <c r="B25" s="548"/>
      <c r="C25" s="548"/>
      <c r="D25" s="548"/>
      <c r="E25" s="548"/>
      <c r="F25" s="548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9" t="s">
        <v>34</v>
      </c>
      <c r="B33" s="542"/>
      <c r="C33" s="543"/>
      <c r="D33" s="97">
        <f>SUM(B26:C32)</f>
        <v>14</v>
      </c>
    </row>
    <row r="34" spans="1:7" x14ac:dyDescent="0.3">
      <c r="A34" s="539" t="s">
        <v>251</v>
      </c>
      <c r="B34" s="542"/>
      <c r="C34" s="543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7" t="s">
        <v>180</v>
      </c>
      <c r="B36" s="548"/>
      <c r="C36" s="548"/>
      <c r="D36" s="548"/>
      <c r="E36" s="548"/>
      <c r="F36" s="548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9" t="s">
        <v>34</v>
      </c>
      <c r="B42" s="542"/>
      <c r="C42" s="543"/>
      <c r="D42" s="97">
        <f>SUM(B37:C41)</f>
        <v>10</v>
      </c>
      <c r="E42" s="3"/>
      <c r="F42" s="3"/>
      <c r="G42" s="93"/>
    </row>
    <row r="43" spans="1:7" s="10" customFormat="1" x14ac:dyDescent="0.3">
      <c r="A43" s="539" t="s">
        <v>251</v>
      </c>
      <c r="B43" s="542"/>
      <c r="C43" s="54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498</v>
      </c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9" t="s">
        <v>34</v>
      </c>
      <c r="B52" s="542"/>
      <c r="C52" s="543"/>
      <c r="D52" s="97">
        <f>SUM(B46:C51)</f>
        <v>12</v>
      </c>
    </row>
    <row r="53" spans="1:7" x14ac:dyDescent="0.3">
      <c r="A53" s="539" t="s">
        <v>251</v>
      </c>
      <c r="B53" s="542"/>
      <c r="C53" s="54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7" t="s">
        <v>8</v>
      </c>
      <c r="B55" s="548"/>
      <c r="C55" s="548"/>
      <c r="D55" s="548"/>
      <c r="E55" s="548"/>
      <c r="F55" s="548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499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9" t="s">
        <v>34</v>
      </c>
      <c r="B63" s="542"/>
      <c r="C63" s="543"/>
      <c r="D63" s="97">
        <f>SUM(B56:C62)</f>
        <v>14</v>
      </c>
    </row>
    <row r="64" spans="1:7" x14ac:dyDescent="0.3">
      <c r="A64" s="539" t="s">
        <v>251</v>
      </c>
      <c r="B64" s="542"/>
      <c r="C64" s="543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7" t="s">
        <v>111</v>
      </c>
      <c r="B66" s="548"/>
      <c r="C66" s="548"/>
      <c r="D66" s="548"/>
      <c r="E66" s="548"/>
      <c r="F66" s="548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9" t="s">
        <v>34</v>
      </c>
      <c r="B84" s="542"/>
      <c r="C84" s="543"/>
      <c r="D84" s="97">
        <f>SUM(B67:C83)</f>
        <v>26</v>
      </c>
    </row>
    <row r="85" spans="1:7" x14ac:dyDescent="0.3">
      <c r="A85" s="539" t="s">
        <v>251</v>
      </c>
      <c r="B85" s="542"/>
      <c r="C85" s="543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7" t="s">
        <v>172</v>
      </c>
      <c r="B87" s="548"/>
      <c r="C87" s="548"/>
      <c r="D87" s="548"/>
      <c r="E87" s="548"/>
      <c r="F87" s="548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9" t="s">
        <v>34</v>
      </c>
      <c r="B102" s="542"/>
      <c r="C102" s="543"/>
      <c r="D102" s="97">
        <f>SUM(B88:C101)</f>
        <v>28</v>
      </c>
    </row>
    <row r="103" spans="1:7" x14ac:dyDescent="0.3">
      <c r="A103" s="539" t="s">
        <v>251</v>
      </c>
      <c r="B103" s="542"/>
      <c r="C103" s="543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7" t="s">
        <v>173</v>
      </c>
      <c r="B106" s="548"/>
      <c r="C106" s="548"/>
      <c r="D106" s="548"/>
      <c r="E106" s="548"/>
      <c r="F106" s="548"/>
      <c r="G106" s="93"/>
    </row>
    <row r="107" spans="1:7" s="10" customFormat="1" ht="34.5" x14ac:dyDescent="0.4">
      <c r="A107" s="36" t="s">
        <v>230</v>
      </c>
      <c r="B107" s="78">
        <v>0</v>
      </c>
      <c r="C107" s="69"/>
      <c r="D107" s="75" t="s">
        <v>500</v>
      </c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9" t="s">
        <v>34</v>
      </c>
      <c r="B118" s="542"/>
      <c r="C118" s="543"/>
      <c r="D118" s="97">
        <f>SUM(B107:C117)</f>
        <v>20</v>
      </c>
      <c r="E118" s="3"/>
      <c r="F118" s="3"/>
      <c r="G118" s="93"/>
    </row>
    <row r="119" spans="1:7" s="10" customFormat="1" x14ac:dyDescent="0.3">
      <c r="A119" s="539" t="s">
        <v>251</v>
      </c>
      <c r="B119" s="542"/>
      <c r="C119" s="543"/>
      <c r="D119" s="21">
        <f>D118/(COUNT(B107:C117)*2)</f>
        <v>0.90909090909090906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7" t="s">
        <v>156</v>
      </c>
      <c r="B121" s="548"/>
      <c r="C121" s="548"/>
      <c r="D121" s="548"/>
      <c r="E121" s="548"/>
      <c r="F121" s="548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0</v>
      </c>
      <c r="C126" s="69"/>
      <c r="D126" s="75" t="s">
        <v>501</v>
      </c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9" t="s">
        <v>34</v>
      </c>
      <c r="B133" s="542"/>
      <c r="C133" s="543"/>
      <c r="D133" s="97">
        <f>SUM(B122:C132)</f>
        <v>20</v>
      </c>
    </row>
    <row r="134" spans="1:7" x14ac:dyDescent="0.3">
      <c r="A134" s="539" t="s">
        <v>251</v>
      </c>
      <c r="B134" s="542"/>
      <c r="C134" s="543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7" t="s">
        <v>61</v>
      </c>
      <c r="B136" s="548"/>
      <c r="C136" s="548"/>
      <c r="D136" s="548"/>
      <c r="E136" s="548"/>
      <c r="F136" s="548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ht="30.75" x14ac:dyDescent="0.3">
      <c r="A139" s="9" t="s">
        <v>233</v>
      </c>
      <c r="B139" s="78">
        <v>1</v>
      </c>
      <c r="C139" s="63"/>
      <c r="D139" s="71" t="s">
        <v>504</v>
      </c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30.75" x14ac:dyDescent="0.3">
      <c r="A147" s="36" t="s">
        <v>175</v>
      </c>
      <c r="B147" s="78">
        <v>0</v>
      </c>
      <c r="C147" s="63"/>
      <c r="D147" s="66" t="s">
        <v>502</v>
      </c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9" t="s">
        <v>34</v>
      </c>
      <c r="B149" s="542"/>
      <c r="C149" s="543"/>
      <c r="D149" s="97">
        <f>SUM(B137:C148)</f>
        <v>21</v>
      </c>
    </row>
    <row r="150" spans="1:7" x14ac:dyDescent="0.3">
      <c r="A150" s="539" t="s">
        <v>251</v>
      </c>
      <c r="B150" s="542"/>
      <c r="C150" s="543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7" t="s">
        <v>178</v>
      </c>
      <c r="B152" s="548"/>
      <c r="C152" s="548"/>
      <c r="D152" s="548"/>
      <c r="E152" s="548"/>
      <c r="F152" s="548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9" t="s">
        <v>34</v>
      </c>
      <c r="B161" s="540"/>
      <c r="C161" s="541"/>
      <c r="D161" s="99">
        <f>SUM(B153:C160)</f>
        <v>16</v>
      </c>
    </row>
    <row r="162" spans="1:7" x14ac:dyDescent="0.3">
      <c r="A162" s="539" t="s">
        <v>251</v>
      </c>
      <c r="B162" s="542"/>
      <c r="C162" s="543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7" t="s">
        <v>64</v>
      </c>
      <c r="B164" s="548"/>
      <c r="C164" s="548"/>
      <c r="D164" s="548"/>
      <c r="E164" s="548"/>
      <c r="F164" s="548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9" t="s">
        <v>34</v>
      </c>
      <c r="B169" s="542"/>
      <c r="C169" s="543"/>
      <c r="D169" s="97">
        <f>SUM(B165:C168)</f>
        <v>8</v>
      </c>
    </row>
    <row r="170" spans="1:7" x14ac:dyDescent="0.3">
      <c r="A170" s="539" t="s">
        <v>251</v>
      </c>
      <c r="B170" s="542"/>
      <c r="C170" s="543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ht="30.75" x14ac:dyDescent="0.3">
      <c r="A173" s="8" t="s">
        <v>152</v>
      </c>
      <c r="B173" s="62">
        <v>0</v>
      </c>
      <c r="C173" s="62"/>
      <c r="D173" s="87" t="s">
        <v>503</v>
      </c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9" t="s">
        <v>34</v>
      </c>
      <c r="B177" s="542"/>
      <c r="C177" s="543"/>
      <c r="D177" s="97">
        <f>SUM(B173:C176)</f>
        <v>6</v>
      </c>
    </row>
    <row r="178" spans="1:7" x14ac:dyDescent="0.3">
      <c r="A178" s="539" t="s">
        <v>251</v>
      </c>
      <c r="B178" s="542"/>
      <c r="C178" s="543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7" t="s">
        <v>65</v>
      </c>
      <c r="B180" s="548"/>
      <c r="C180" s="548"/>
      <c r="D180" s="548"/>
      <c r="E180" s="548"/>
      <c r="F180" s="548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9" t="s">
        <v>34</v>
      </c>
      <c r="B186" s="542"/>
      <c r="C186" s="543"/>
      <c r="D186" s="97">
        <f>SUM(B181:C185)</f>
        <v>10</v>
      </c>
    </row>
    <row r="187" spans="1:7" x14ac:dyDescent="0.3">
      <c r="A187" s="539" t="s">
        <v>251</v>
      </c>
      <c r="B187" s="542"/>
      <c r="C187" s="543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7" t="s">
        <v>177</v>
      </c>
      <c r="B189" s="548"/>
      <c r="C189" s="548"/>
      <c r="D189" s="548"/>
      <c r="E189" s="548"/>
      <c r="F189" s="548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9" t="s">
        <v>34</v>
      </c>
      <c r="B194" s="542"/>
      <c r="C194" s="543"/>
      <c r="D194" s="40">
        <f>SUM(B190:C193)</f>
        <v>4</v>
      </c>
    </row>
    <row r="195" spans="1:6" x14ac:dyDescent="0.3">
      <c r="A195" s="539" t="s">
        <v>251</v>
      </c>
      <c r="B195" s="542"/>
      <c r="C195" s="543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0.6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219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0.96052631578947367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22:B132 B190:B193 B17:B21 B26:B32 B37:B41 B181:B185 B56:B62 B67:B83 B88:B101 B46:B51 B107:B117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1" zoomScale="60" zoomScaleNormal="100" workbookViewId="0">
      <selection activeCell="D80" sqref="D8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1"/>
      <c r="E1" s="461"/>
      <c r="F1" s="461"/>
      <c r="G1" s="461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2" t="s">
        <v>151</v>
      </c>
      <c r="B7" s="462"/>
      <c r="C7" s="462"/>
      <c r="D7" s="462"/>
      <c r="E7" s="462"/>
      <c r="F7" s="462"/>
      <c r="G7" s="111"/>
    </row>
    <row r="8" spans="1:7" ht="22.5" x14ac:dyDescent="0.45">
      <c r="A8" s="463" t="str">
        <f>'Page de garde'!D18</f>
        <v>Lafrane Sfax</v>
      </c>
      <c r="B8" s="463"/>
      <c r="C8" s="463"/>
      <c r="D8" s="463"/>
      <c r="E8" s="463"/>
      <c r="F8" s="463"/>
      <c r="G8" s="111"/>
    </row>
    <row r="9" spans="1:7" ht="22.5" x14ac:dyDescent="0.45">
      <c r="A9" s="112" t="s">
        <v>39</v>
      </c>
      <c r="B9" s="464"/>
      <c r="C9" s="464"/>
      <c r="D9" s="464"/>
      <c r="E9" s="464"/>
      <c r="F9" s="464"/>
      <c r="G9" s="111"/>
    </row>
    <row r="10" spans="1:7" ht="22.5" x14ac:dyDescent="0.45">
      <c r="A10" s="113" t="s">
        <v>41</v>
      </c>
      <c r="B10" s="465"/>
      <c r="C10" s="465"/>
      <c r="D10" s="465"/>
      <c r="E10" s="465"/>
      <c r="F10" s="465"/>
      <c r="G10" s="111"/>
    </row>
    <row r="11" spans="1:7" ht="22.5" x14ac:dyDescent="0.45">
      <c r="A11" s="112" t="s">
        <v>40</v>
      </c>
      <c r="B11" s="460"/>
      <c r="C11" s="460"/>
      <c r="D11" s="460"/>
      <c r="E11" s="460"/>
      <c r="F11" s="460"/>
      <c r="G11" s="111"/>
    </row>
    <row r="12" spans="1:7" ht="22.5" x14ac:dyDescent="0.45">
      <c r="A12" s="112" t="s">
        <v>200</v>
      </c>
      <c r="B12" s="466" t="e">
        <f>D730</f>
        <v>#DIV/0!</v>
      </c>
      <c r="C12" s="466"/>
      <c r="D12" s="466"/>
      <c r="E12" s="466"/>
      <c r="F12" s="466"/>
      <c r="G12" s="111"/>
    </row>
    <row r="13" spans="1:7" ht="22.5" x14ac:dyDescent="0.45">
      <c r="A13" s="110"/>
      <c r="B13" s="108"/>
      <c r="C13" s="108"/>
      <c r="D13" s="461"/>
      <c r="E13" s="461"/>
      <c r="F13" s="461"/>
      <c r="G13" s="46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40" t="s">
        <v>266</v>
      </c>
      <c r="F17" s="440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40"/>
      <c r="F18" s="440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COUNTIF('A1 Exploitation'!F21:F42,"ok")</f>
        <v>0</v>
      </c>
      <c r="F43" s="413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40" t="s">
        <v>266</v>
      </c>
      <c r="F52" s="440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40"/>
      <c r="F53" s="440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8"/>
      <c r="B64" s="519"/>
      <c r="C64" s="519"/>
      <c r="D64" s="519"/>
      <c r="E64" s="519"/>
      <c r="F64" s="519"/>
      <c r="G64" s="519"/>
    </row>
    <row r="65" spans="1:7" ht="43.5" customHeight="1" x14ac:dyDescent="0.4">
      <c r="A65" s="452" t="s">
        <v>351</v>
      </c>
      <c r="B65" s="452"/>
      <c r="C65" s="452"/>
      <c r="D65" s="452"/>
      <c r="E65" s="452"/>
      <c r="F65" s="45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8"/>
      <c r="B83" s="468"/>
      <c r="C83" s="468"/>
      <c r="D83" s="468"/>
      <c r="E83" s="468"/>
      <c r="F83" s="468"/>
      <c r="G83" s="468"/>
    </row>
    <row r="84" spans="1:7" ht="45" customHeight="1" x14ac:dyDescent="0.45">
      <c r="A84" s="453" t="s">
        <v>352</v>
      </c>
      <c r="B84" s="453"/>
      <c r="C84" s="453"/>
      <c r="D84" s="453"/>
      <c r="E84" s="453"/>
      <c r="F84" s="45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2"/>
      <c r="B103" s="520"/>
      <c r="C103" s="520"/>
      <c r="D103" s="520"/>
      <c r="E103" s="520"/>
      <c r="F103" s="526"/>
      <c r="G103" s="173"/>
    </row>
    <row r="104" spans="1:7" s="80" customFormat="1" ht="46.5" customHeight="1" x14ac:dyDescent="0.4">
      <c r="A104" s="452" t="s">
        <v>353</v>
      </c>
      <c r="B104" s="452"/>
      <c r="C104" s="452"/>
      <c r="D104" s="452"/>
      <c r="E104" s="452"/>
      <c r="F104" s="45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7"/>
      <c r="B111" s="528"/>
      <c r="C111" s="528"/>
      <c r="D111" s="528"/>
      <c r="E111" s="528"/>
      <c r="F111" s="529"/>
      <c r="G111" s="129"/>
    </row>
    <row r="112" spans="1:7" s="80" customFormat="1" ht="39.75" customHeight="1" x14ac:dyDescent="0.4">
      <c r="A112" s="452" t="s">
        <v>390</v>
      </c>
      <c r="B112" s="452"/>
      <c r="C112" s="452"/>
      <c r="D112" s="452"/>
      <c r="E112" s="452"/>
      <c r="F112" s="45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0"/>
      <c r="B120" s="520"/>
      <c r="C120" s="520"/>
      <c r="D120" s="520"/>
      <c r="E120" s="520"/>
      <c r="F120" s="520"/>
      <c r="G120" s="173"/>
    </row>
    <row r="121" spans="1:7" ht="22.5" x14ac:dyDescent="0.4">
      <c r="A121" s="452" t="s">
        <v>311</v>
      </c>
      <c r="B121" s="452"/>
      <c r="C121" s="452"/>
      <c r="D121" s="452"/>
      <c r="E121" s="452"/>
      <c r="F121" s="45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COUNTIF('A1 Exploitation'!F56:F128,"ok")</f>
        <v>0</v>
      </c>
      <c r="F129" s="413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1"/>
      <c r="B132" s="521"/>
      <c r="C132" s="521"/>
      <c r="D132" s="521"/>
      <c r="E132" s="521"/>
      <c r="F132" s="521"/>
      <c r="G132" s="114"/>
    </row>
    <row r="133" spans="1:16384" ht="22.5" customHeight="1" x14ac:dyDescent="0.4">
      <c r="A133" s="454" t="s">
        <v>424</v>
      </c>
      <c r="B133" s="454"/>
      <c r="C133" s="454"/>
      <c r="D133" s="454"/>
      <c r="E133" s="454"/>
      <c r="F133" s="454"/>
      <c r="G133" s="114"/>
    </row>
    <row r="134" spans="1:16384" ht="22.5" customHeight="1" x14ac:dyDescent="0.4">
      <c r="A134" s="455"/>
      <c r="B134" s="455"/>
      <c r="C134" s="455"/>
      <c r="D134" s="455"/>
      <c r="E134" s="455"/>
      <c r="F134" s="455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40" t="s">
        <v>266</v>
      </c>
      <c r="F135" s="440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40"/>
      <c r="F136" s="44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6" t="s">
        <v>461</v>
      </c>
      <c r="B139" s="456"/>
      <c r="C139" s="456"/>
      <c r="D139" s="456"/>
      <c r="E139" s="456"/>
      <c r="F139" s="45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2"/>
      <c r="B165" s="520"/>
      <c r="C165" s="520"/>
      <c r="D165" s="520"/>
      <c r="E165" s="520"/>
      <c r="F165" s="520"/>
      <c r="G165" s="114"/>
    </row>
    <row r="166" spans="1:7" ht="32.25" customHeight="1" x14ac:dyDescent="0.4">
      <c r="A166" s="456" t="s">
        <v>462</v>
      </c>
      <c r="B166" s="456"/>
      <c r="C166" s="456"/>
      <c r="D166" s="456"/>
      <c r="E166" s="456"/>
      <c r="F166" s="45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3"/>
      <c r="B176" s="524"/>
      <c r="C176" s="524"/>
      <c r="D176" s="524"/>
      <c r="E176" s="524"/>
      <c r="F176" s="524"/>
      <c r="G176" s="114"/>
    </row>
    <row r="177" spans="1:7" ht="32.25" customHeight="1" x14ac:dyDescent="0.4">
      <c r="A177" s="456" t="s">
        <v>311</v>
      </c>
      <c r="B177" s="456"/>
      <c r="C177" s="456"/>
      <c r="D177" s="456"/>
      <c r="E177" s="456"/>
      <c r="F177" s="45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COUNTIF('A1 Exploitation'!F141:F184,"ok")</f>
        <v>0</v>
      </c>
      <c r="F185" s="413">
        <f>COUNTA('A1 Exploitation'!F141:F184)</f>
        <v>0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5"/>
      <c r="B188" s="525"/>
      <c r="C188" s="525"/>
      <c r="D188" s="525"/>
      <c r="E188" s="525"/>
      <c r="F188" s="52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40" t="s">
        <v>266</v>
      </c>
      <c r="F191" s="440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40"/>
      <c r="F192" s="440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3"/>
      <c r="B205" s="443"/>
      <c r="C205" s="443"/>
      <c r="D205" s="443"/>
      <c r="E205" s="443"/>
      <c r="F205" s="44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3"/>
      <c r="B229" s="443"/>
      <c r="C229" s="443"/>
      <c r="D229" s="443"/>
      <c r="E229" s="443"/>
      <c r="F229" s="44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6" t="s">
        <v>311</v>
      </c>
      <c r="B236" s="447"/>
      <c r="C236" s="447"/>
      <c r="D236" s="44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COUNTIF('A1 Exploitation'!F195:F244,"ok")</f>
        <v>0</v>
      </c>
      <c r="F244" s="413">
        <f>COUNTA('A1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3"/>
      <c r="B250" s="443"/>
      <c r="C250" s="443"/>
      <c r="D250" s="443"/>
      <c r="E250" s="443"/>
      <c r="F250" s="44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40" t="s">
        <v>266</v>
      </c>
      <c r="F253" s="440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40"/>
      <c r="F254" s="440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3"/>
      <c r="B290" s="493"/>
      <c r="C290" s="493"/>
      <c r="D290" s="493"/>
      <c r="E290" s="493"/>
      <c r="F290" s="493"/>
      <c r="G290" s="129"/>
    </row>
    <row r="291" spans="1:7" s="80" customFormat="1" ht="31.5" customHeight="1" x14ac:dyDescent="0.4">
      <c r="A291" s="451" t="s">
        <v>311</v>
      </c>
      <c r="B291" s="451"/>
      <c r="C291" s="451"/>
      <c r="D291" s="451"/>
      <c r="E291" s="451"/>
      <c r="F291" s="45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COUNTIF('A1 Exploitation'!F257:F298,"ok")</f>
        <v>0</v>
      </c>
      <c r="F299" s="413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40" t="s">
        <v>266</v>
      </c>
      <c r="F308" s="440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40"/>
      <c r="F309" s="440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5"/>
      <c r="B357" s="445"/>
      <c r="C357" s="445"/>
      <c r="D357" s="445"/>
      <c r="E357" s="445"/>
      <c r="F357" s="445"/>
      <c r="G357" s="445"/>
    </row>
    <row r="358" spans="1:7" ht="32.25" customHeight="1" x14ac:dyDescent="0.4">
      <c r="A358" s="471" t="s">
        <v>311</v>
      </c>
      <c r="B358" s="471"/>
      <c r="C358" s="471"/>
      <c r="D358" s="471"/>
      <c r="E358" s="471"/>
      <c r="F358" s="47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COUNTIF('A1 Exploitation'!F312:F365,"ok")</f>
        <v>0</v>
      </c>
      <c r="F366" s="413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40" t="s">
        <v>266</v>
      </c>
      <c r="F375" s="440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40"/>
      <c r="F376" s="440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7"/>
      <c r="B415" s="468"/>
      <c r="C415" s="468"/>
      <c r="D415" s="468"/>
      <c r="E415" s="468"/>
      <c r="F415" s="468"/>
      <c r="G415" s="468"/>
    </row>
    <row r="416" spans="1:7" s="260" customFormat="1" ht="24.75" x14ac:dyDescent="0.4">
      <c r="A416" s="436" t="s">
        <v>320</v>
      </c>
      <c r="B416" s="436"/>
      <c r="C416" s="436"/>
      <c r="D416" s="436"/>
      <c r="E416" s="436"/>
      <c r="F416" s="43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COUNTIF('A1 Exploitation'!F379:F423,"ok")</f>
        <v>0</v>
      </c>
      <c r="F424" s="413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40" t="s">
        <v>266</v>
      </c>
      <c r="F433" s="440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40"/>
      <c r="F434" s="440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6" t="s">
        <v>311</v>
      </c>
      <c r="B464" s="436"/>
      <c r="C464" s="436"/>
      <c r="D464" s="436"/>
      <c r="E464" s="436"/>
      <c r="F464" s="43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COUNTIF('A1 Exploitation'!F437:F470,"ok")</f>
        <v>0</v>
      </c>
      <c r="F471" s="413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4" t="s">
        <v>425</v>
      </c>
      <c r="B478" s="474"/>
      <c r="C478" s="474"/>
      <c r="D478" s="474"/>
      <c r="E478" s="474"/>
      <c r="F478" s="47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7" t="s">
        <v>28</v>
      </c>
      <c r="B480" s="438" t="s">
        <v>29</v>
      </c>
      <c r="C480" s="438"/>
      <c r="D480" s="438" t="s">
        <v>42</v>
      </c>
      <c r="E480" s="439" t="s">
        <v>266</v>
      </c>
      <c r="F480" s="439" t="s">
        <v>302</v>
      </c>
      <c r="G480" s="114"/>
    </row>
    <row r="481" spans="1:7" ht="21" x14ac:dyDescent="0.4">
      <c r="A481" s="437"/>
      <c r="B481" s="320" t="s">
        <v>32</v>
      </c>
      <c r="C481" s="320" t="s">
        <v>31</v>
      </c>
      <c r="D481" s="438"/>
      <c r="E481" s="439"/>
      <c r="F481" s="439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513" t="s">
        <v>52</v>
      </c>
      <c r="B483" s="513"/>
      <c r="C483" s="513"/>
      <c r="D483" s="513"/>
      <c r="E483" s="513"/>
      <c r="F483" s="513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1" t="s">
        <v>463</v>
      </c>
      <c r="B491" s="512"/>
      <c r="C491" s="512"/>
      <c r="D491" s="512"/>
      <c r="E491" s="512"/>
      <c r="F491" s="512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9"/>
      <c r="B517" s="469"/>
      <c r="C517" s="469"/>
      <c r="D517" s="469"/>
      <c r="E517" s="469"/>
      <c r="F517" s="469"/>
      <c r="G517" s="469"/>
    </row>
    <row r="518" spans="1:7" ht="26.25" customHeight="1" x14ac:dyDescent="0.5">
      <c r="A518" s="368" t="s">
        <v>311</v>
      </c>
      <c r="B518" s="470"/>
      <c r="C518" s="470"/>
      <c r="D518" s="470"/>
      <c r="E518" s="470"/>
      <c r="F518" s="47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COUNTIF('A1 Exploitation'!F484:F524,"ok")</f>
        <v>0</v>
      </c>
      <c r="F525" s="413">
        <f>COUNTA('A1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5" t="s">
        <v>97</v>
      </c>
      <c r="B530" s="475"/>
      <c r="C530" s="475"/>
      <c r="D530" s="475"/>
      <c r="E530" s="475"/>
      <c r="F530" s="47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76" t="s">
        <v>29</v>
      </c>
      <c r="C532" s="490"/>
      <c r="D532" s="450" t="s">
        <v>42</v>
      </c>
      <c r="E532" s="440" t="s">
        <v>266</v>
      </c>
      <c r="F532" s="440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0"/>
      <c r="E533" s="440"/>
      <c r="F533" s="440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472"/>
      <c r="D535" s="472"/>
      <c r="E535" s="472"/>
      <c r="F535" s="47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3"/>
      <c r="B544" s="443"/>
      <c r="C544" s="443"/>
      <c r="D544" s="443"/>
      <c r="E544" s="443"/>
      <c r="F544" s="443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4"/>
      <c r="B556" s="445"/>
      <c r="C556" s="445"/>
      <c r="D556" s="445"/>
      <c r="E556" s="445"/>
      <c r="F556" s="445"/>
      <c r="G556" s="445"/>
    </row>
    <row r="557" spans="1:7" ht="35.25" customHeight="1" x14ac:dyDescent="0.4">
      <c r="A557" s="370" t="s">
        <v>311</v>
      </c>
      <c r="B557" s="337"/>
      <c r="C557" s="509"/>
      <c r="D557" s="509"/>
      <c r="E557" s="509"/>
      <c r="F557" s="51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COUNTIF('A1 Exploitation'!F536:F564,"ok")</f>
        <v>0</v>
      </c>
      <c r="F565" s="413">
        <f>COUNTA('A1 Exploitation'!F536:F564)</f>
        <v>0</v>
      </c>
      <c r="G565" s="114"/>
    </row>
    <row r="566" spans="1:7" ht="21" x14ac:dyDescent="0.4">
      <c r="A566" s="441" t="s">
        <v>34</v>
      </c>
      <c r="B566" s="441"/>
      <c r="C566" s="442"/>
      <c r="D566" s="377">
        <f>SUM(B558:C565,B546:C555)</f>
        <v>0</v>
      </c>
      <c r="E566" s="108"/>
      <c r="F566" s="114"/>
      <c r="G566" s="114"/>
    </row>
    <row r="567" spans="1:7" ht="21" x14ac:dyDescent="0.4">
      <c r="A567" s="441" t="s">
        <v>33</v>
      </c>
      <c r="B567" s="441"/>
      <c r="C567" s="441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3"/>
      <c r="B572" s="443"/>
      <c r="C572" s="443"/>
      <c r="D572" s="443"/>
      <c r="E572" s="443"/>
      <c r="F572" s="443"/>
      <c r="G572" s="114"/>
    </row>
    <row r="573" spans="1:7" ht="22.5" x14ac:dyDescent="0.45">
      <c r="A573" s="435" t="s">
        <v>19</v>
      </c>
      <c r="B573" s="435"/>
      <c r="C573" s="435"/>
      <c r="D573" s="435"/>
      <c r="E573" s="435"/>
      <c r="F573" s="43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7" t="s">
        <v>28</v>
      </c>
      <c r="B575" s="438" t="s">
        <v>29</v>
      </c>
      <c r="C575" s="438"/>
      <c r="D575" s="438" t="s">
        <v>42</v>
      </c>
      <c r="E575" s="439" t="s">
        <v>266</v>
      </c>
      <c r="F575" s="439" t="s">
        <v>302</v>
      </c>
      <c r="G575" s="114"/>
    </row>
    <row r="576" spans="1:7" ht="21" x14ac:dyDescent="0.4">
      <c r="A576" s="437"/>
      <c r="B576" s="320" t="s">
        <v>32</v>
      </c>
      <c r="C576" s="320" t="s">
        <v>31</v>
      </c>
      <c r="D576" s="438"/>
      <c r="E576" s="439"/>
      <c r="F576" s="439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1" t="s">
        <v>34</v>
      </c>
      <c r="B588" s="441"/>
      <c r="C588" s="442"/>
      <c r="D588" s="377">
        <f>SUM(B579:C587)</f>
        <v>0</v>
      </c>
      <c r="E588" s="108"/>
      <c r="F588" s="114"/>
      <c r="G588" s="114"/>
    </row>
    <row r="589" spans="1:7" ht="21" x14ac:dyDescent="0.4">
      <c r="A589" s="441" t="s">
        <v>33</v>
      </c>
      <c r="B589" s="441"/>
      <c r="C589" s="441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COUNTIF('A1 Exploitation'!F579:F604,"ok")</f>
        <v>0</v>
      </c>
      <c r="F605" s="413">
        <f>COUNTA('A1 Exploitation'!F579:F604)</f>
        <v>0</v>
      </c>
      <c r="G605" s="129"/>
    </row>
    <row r="606" spans="1:7" ht="21" x14ac:dyDescent="0.4">
      <c r="A606" s="441" t="s">
        <v>34</v>
      </c>
      <c r="B606" s="441"/>
      <c r="C606" s="442"/>
      <c r="D606" s="377">
        <f>SUM(B592:C605)</f>
        <v>0</v>
      </c>
      <c r="E606" s="108"/>
      <c r="F606" s="114"/>
      <c r="G606" s="114"/>
    </row>
    <row r="607" spans="1:7" ht="21" x14ac:dyDescent="0.4">
      <c r="A607" s="441" t="s">
        <v>33</v>
      </c>
      <c r="B607" s="441"/>
      <c r="C607" s="441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6" t="s">
        <v>170</v>
      </c>
      <c r="B610" s="507"/>
      <c r="C610" s="50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5" t="s">
        <v>8</v>
      </c>
      <c r="B612" s="435"/>
      <c r="C612" s="435"/>
      <c r="D612" s="435"/>
      <c r="E612" s="435"/>
      <c r="F612" s="43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40" t="s">
        <v>266</v>
      </c>
      <c r="F614" s="440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40"/>
      <c r="F615" s="440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5"/>
      <c r="D617" s="495"/>
      <c r="E617" s="495"/>
      <c r="F617" s="49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1" t="s">
        <v>34</v>
      </c>
      <c r="B627" s="441"/>
      <c r="C627" s="441"/>
      <c r="D627" s="377">
        <f>SUM(B618:C626)</f>
        <v>0</v>
      </c>
      <c r="E627" s="492"/>
      <c r="F627" s="493"/>
      <c r="G627" s="129"/>
    </row>
    <row r="628" spans="1:7" ht="21" x14ac:dyDescent="0.4">
      <c r="A628" s="441" t="s">
        <v>33</v>
      </c>
      <c r="B628" s="441"/>
      <c r="C628" s="441"/>
      <c r="D628" s="387" t="e">
        <f>D627/(COUNT(B618:C626)*2)</f>
        <v>#DIV/0!</v>
      </c>
      <c r="E628" s="494"/>
      <c r="F628" s="469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95"/>
      <c r="D642" s="495"/>
      <c r="E642" s="495"/>
      <c r="F642" s="49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2" t="s">
        <v>26</v>
      </c>
      <c r="B653" s="495"/>
      <c r="C653" s="495"/>
      <c r="D653" s="495"/>
      <c r="E653" s="495"/>
      <c r="F653" s="49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7" t="s">
        <v>311</v>
      </c>
      <c r="B661" s="478"/>
      <c r="C661" s="478"/>
      <c r="D661" s="478"/>
      <c r="E661" s="478"/>
      <c r="F661" s="47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COUNTIF('A1 Exploitation'!F618:F667,"ok")</f>
        <v>0</v>
      </c>
      <c r="F668" s="413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5" t="s">
        <v>356</v>
      </c>
      <c r="B676" s="435"/>
      <c r="C676" s="435"/>
      <c r="D676" s="435"/>
      <c r="E676" s="435"/>
      <c r="F676" s="43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40" t="s">
        <v>266</v>
      </c>
      <c r="F678" s="440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40"/>
      <c r="F679" s="440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COUNTIF('A1 Exploitation'!F681:F699,"ok")</f>
        <v>0</v>
      </c>
      <c r="F700" s="413">
        <f>COUNTA('A1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0" t="s">
        <v>459</v>
      </c>
      <c r="B704" s="480"/>
      <c r="C704" s="480"/>
      <c r="D704" s="480"/>
      <c r="E704" s="480"/>
      <c r="F704" s="48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6" t="s">
        <v>28</v>
      </c>
      <c r="B706" s="476" t="s">
        <v>29</v>
      </c>
      <c r="C706" s="476"/>
      <c r="D706" s="450" t="s">
        <v>42</v>
      </c>
      <c r="E706" s="440" t="s">
        <v>266</v>
      </c>
      <c r="F706" s="440" t="s">
        <v>302</v>
      </c>
      <c r="G706" s="274"/>
    </row>
    <row r="707" spans="1:7" ht="21" x14ac:dyDescent="0.4">
      <c r="A707" s="517"/>
      <c r="B707" s="382" t="s">
        <v>32</v>
      </c>
      <c r="C707" s="382" t="s">
        <v>31</v>
      </c>
      <c r="D707" s="450"/>
      <c r="E707" s="440"/>
      <c r="F707" s="440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3" t="s">
        <v>306</v>
      </c>
      <c r="B709" s="504"/>
      <c r="C709" s="504"/>
      <c r="D709" s="504"/>
      <c r="E709" s="504"/>
      <c r="F709" s="50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4"/>
      <c r="C715" s="51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4"/>
      <c r="C716" s="515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503" t="s">
        <v>307</v>
      </c>
      <c r="B718" s="504"/>
      <c r="C718" s="504"/>
      <c r="D718" s="504"/>
      <c r="E718" s="504"/>
      <c r="F718" s="50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COUNTIF('A1 Exploitation'!F710:F720,"ok")</f>
        <v>0</v>
      </c>
      <c r="F721" s="413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1"/>
      <c r="E1" s="531"/>
      <c r="F1" s="531"/>
      <c r="G1" s="531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2" t="s">
        <v>46</v>
      </c>
      <c r="B6" s="532"/>
      <c r="C6" s="532"/>
      <c r="D6" s="532"/>
      <c r="E6" s="532"/>
      <c r="F6" s="532"/>
      <c r="G6" s="92"/>
    </row>
    <row r="7" spans="1:7" s="258" customFormat="1" ht="21.75" customHeight="1" x14ac:dyDescent="0.45">
      <c r="A7" s="533" t="str">
        <f>'Page de garde'!D18</f>
        <v>Lafrane Sfax</v>
      </c>
      <c r="B7" s="533"/>
      <c r="C7" s="533"/>
      <c r="D7" s="533"/>
      <c r="E7" s="533"/>
      <c r="F7" s="533"/>
      <c r="G7" s="92"/>
    </row>
    <row r="8" spans="1:7" s="258" customFormat="1" ht="24" x14ac:dyDescent="0.45">
      <c r="A8" s="4" t="s">
        <v>39</v>
      </c>
      <c r="B8" s="534" t="str">
        <f>'A1 Exploitation'!B9:F9</f>
        <v>Dr Hatem KARAA</v>
      </c>
      <c r="C8" s="534"/>
      <c r="D8" s="534"/>
      <c r="E8" s="534"/>
      <c r="F8" s="534"/>
      <c r="G8" s="92"/>
    </row>
    <row r="9" spans="1:7" s="258" customFormat="1" ht="24" x14ac:dyDescent="0.45">
      <c r="A9" s="5" t="s">
        <v>41</v>
      </c>
      <c r="B9" s="535" t="str">
        <f>'A1 Exploitation'!B10:F10</f>
        <v>Directeur du magasin et chefs de rayon</v>
      </c>
      <c r="C9" s="535"/>
      <c r="D9" s="535"/>
      <c r="E9" s="535"/>
      <c r="F9" s="535"/>
      <c r="G9" s="92"/>
    </row>
    <row r="10" spans="1:7" s="258" customFormat="1" ht="24" x14ac:dyDescent="0.45">
      <c r="A10" s="4" t="s">
        <v>40</v>
      </c>
      <c r="B10" s="530">
        <f>'A1 Exploitation'!B11:F11</f>
        <v>43510</v>
      </c>
      <c r="C10" s="530"/>
      <c r="D10" s="530"/>
      <c r="E10" s="530"/>
      <c r="F10" s="530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61"/>
      <c r="E12" s="461"/>
      <c r="F12" s="461"/>
      <c r="G12" s="461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51"/>
      <c r="B15" s="552"/>
      <c r="C15" s="552"/>
      <c r="D15" s="552"/>
      <c r="E15" s="552"/>
      <c r="F15" s="552"/>
    </row>
    <row r="16" spans="1:7" ht="19.5" x14ac:dyDescent="0.4">
      <c r="A16" s="544" t="s">
        <v>0</v>
      </c>
      <c r="B16" s="545"/>
      <c r="C16" s="545"/>
      <c r="D16" s="545"/>
      <c r="E16" s="545"/>
      <c r="F16" s="54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6" t="s">
        <v>34</v>
      </c>
      <c r="B22" s="540"/>
      <c r="C22" s="541"/>
      <c r="D22" s="380">
        <f>SUM(B17:C21)</f>
        <v>0</v>
      </c>
    </row>
    <row r="23" spans="1:7" x14ac:dyDescent="0.3">
      <c r="A23" s="539" t="s">
        <v>251</v>
      </c>
      <c r="B23" s="542"/>
      <c r="C23" s="54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7" t="s">
        <v>4</v>
      </c>
      <c r="B25" s="548"/>
      <c r="C25" s="548"/>
      <c r="D25" s="548"/>
      <c r="E25" s="548"/>
      <c r="F25" s="54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9" t="s">
        <v>34</v>
      </c>
      <c r="B33" s="542"/>
      <c r="C33" s="543"/>
      <c r="D33" s="379">
        <f>SUM(B26:C32)</f>
        <v>0</v>
      </c>
    </row>
    <row r="34" spans="1:7" x14ac:dyDescent="0.3">
      <c r="A34" s="539" t="s">
        <v>251</v>
      </c>
      <c r="B34" s="542"/>
      <c r="C34" s="54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7" t="s">
        <v>180</v>
      </c>
      <c r="B36" s="548"/>
      <c r="C36" s="548"/>
      <c r="D36" s="548"/>
      <c r="E36" s="548"/>
      <c r="F36" s="54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9" t="s">
        <v>34</v>
      </c>
      <c r="B42" s="542"/>
      <c r="C42" s="543"/>
      <c r="D42" s="379">
        <f>SUM(B37:C41)</f>
        <v>0</v>
      </c>
      <c r="E42" s="259"/>
      <c r="F42" s="259"/>
      <c r="G42" s="93"/>
    </row>
    <row r="43" spans="1:7" s="10" customFormat="1" x14ac:dyDescent="0.3">
      <c r="A43" s="539" t="s">
        <v>251</v>
      </c>
      <c r="B43" s="542"/>
      <c r="C43" s="54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9" t="s">
        <v>34</v>
      </c>
      <c r="B52" s="542"/>
      <c r="C52" s="543"/>
      <c r="D52" s="379">
        <f>SUM(B46:C51)</f>
        <v>0</v>
      </c>
    </row>
    <row r="53" spans="1:7" x14ac:dyDescent="0.3">
      <c r="A53" s="539" t="s">
        <v>251</v>
      </c>
      <c r="B53" s="542"/>
      <c r="C53" s="54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7" t="s">
        <v>8</v>
      </c>
      <c r="B55" s="548"/>
      <c r="C55" s="548"/>
      <c r="D55" s="548"/>
      <c r="E55" s="548"/>
      <c r="F55" s="54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9" t="s">
        <v>34</v>
      </c>
      <c r="B63" s="542"/>
      <c r="C63" s="543"/>
      <c r="D63" s="379">
        <f>SUM(B56:C62)</f>
        <v>0</v>
      </c>
    </row>
    <row r="64" spans="1:7" x14ac:dyDescent="0.3">
      <c r="A64" s="539" t="s">
        <v>251</v>
      </c>
      <c r="B64" s="542"/>
      <c r="C64" s="54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7" t="s">
        <v>111</v>
      </c>
      <c r="B66" s="548"/>
      <c r="C66" s="548"/>
      <c r="D66" s="548"/>
      <c r="E66" s="548"/>
      <c r="F66" s="54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9" t="s">
        <v>34</v>
      </c>
      <c r="B84" s="542"/>
      <c r="C84" s="543"/>
      <c r="D84" s="379">
        <f>SUM(B67:C83)</f>
        <v>0</v>
      </c>
    </row>
    <row r="85" spans="1:7" x14ac:dyDescent="0.3">
      <c r="A85" s="539" t="s">
        <v>251</v>
      </c>
      <c r="B85" s="542"/>
      <c r="C85" s="54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7" t="s">
        <v>172</v>
      </c>
      <c r="B87" s="548"/>
      <c r="C87" s="548"/>
      <c r="D87" s="548"/>
      <c r="E87" s="548"/>
      <c r="F87" s="54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9" t="s">
        <v>34</v>
      </c>
      <c r="B102" s="542"/>
      <c r="C102" s="543"/>
      <c r="D102" s="379">
        <f>SUM(B88:C101)</f>
        <v>0</v>
      </c>
    </row>
    <row r="103" spans="1:7" x14ac:dyDescent="0.3">
      <c r="A103" s="539" t="s">
        <v>251</v>
      </c>
      <c r="B103" s="542"/>
      <c r="C103" s="54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7" t="s">
        <v>173</v>
      </c>
      <c r="B106" s="548"/>
      <c r="C106" s="548"/>
      <c r="D106" s="548"/>
      <c r="E106" s="548"/>
      <c r="F106" s="54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9" t="s">
        <v>34</v>
      </c>
      <c r="B118" s="542"/>
      <c r="C118" s="543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9" t="s">
        <v>251</v>
      </c>
      <c r="B119" s="542"/>
      <c r="C119" s="54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7" t="s">
        <v>156</v>
      </c>
      <c r="B121" s="548"/>
      <c r="C121" s="548"/>
      <c r="D121" s="548"/>
      <c r="E121" s="548"/>
      <c r="F121" s="54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9" t="s">
        <v>34</v>
      </c>
      <c r="B133" s="542"/>
      <c r="C133" s="543"/>
      <c r="D133" s="379">
        <f>SUM(B122:C132)</f>
        <v>0</v>
      </c>
    </row>
    <row r="134" spans="1:7" x14ac:dyDescent="0.3">
      <c r="A134" s="539" t="s">
        <v>251</v>
      </c>
      <c r="B134" s="542"/>
      <c r="C134" s="54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7" t="s">
        <v>61</v>
      </c>
      <c r="B136" s="548"/>
      <c r="C136" s="548"/>
      <c r="D136" s="548"/>
      <c r="E136" s="548"/>
      <c r="F136" s="54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9" t="s">
        <v>34</v>
      </c>
      <c r="B149" s="542"/>
      <c r="C149" s="543"/>
      <c r="D149" s="379">
        <f>SUM(B137:C148)</f>
        <v>0</v>
      </c>
    </row>
    <row r="150" spans="1:7" x14ac:dyDescent="0.3">
      <c r="A150" s="539" t="s">
        <v>251</v>
      </c>
      <c r="B150" s="542"/>
      <c r="C150" s="54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7" t="s">
        <v>178</v>
      </c>
      <c r="B152" s="548"/>
      <c r="C152" s="548"/>
      <c r="D152" s="548"/>
      <c r="E152" s="548"/>
      <c r="F152" s="54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9" t="s">
        <v>34</v>
      </c>
      <c r="B161" s="540"/>
      <c r="C161" s="541"/>
      <c r="D161" s="380">
        <f>SUM(B153:C160)</f>
        <v>0</v>
      </c>
    </row>
    <row r="162" spans="1:7" x14ac:dyDescent="0.3">
      <c r="A162" s="539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7" t="s">
        <v>64</v>
      </c>
      <c r="B164" s="548"/>
      <c r="C164" s="548"/>
      <c r="D164" s="548"/>
      <c r="E164" s="548"/>
      <c r="F164" s="54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9" t="s">
        <v>34</v>
      </c>
      <c r="B169" s="542"/>
      <c r="C169" s="543"/>
      <c r="D169" s="379">
        <f>SUM(B165:C168)</f>
        <v>0</v>
      </c>
    </row>
    <row r="170" spans="1:7" x14ac:dyDescent="0.3">
      <c r="A170" s="539" t="s">
        <v>251</v>
      </c>
      <c r="B170" s="542"/>
      <c r="C170" s="54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9" t="s">
        <v>34</v>
      </c>
      <c r="B177" s="542"/>
      <c r="C177" s="543"/>
      <c r="D177" s="379">
        <f>SUM(B173:C176)</f>
        <v>0</v>
      </c>
    </row>
    <row r="178" spans="1:7" x14ac:dyDescent="0.3">
      <c r="A178" s="539" t="s">
        <v>251</v>
      </c>
      <c r="B178" s="542"/>
      <c r="C178" s="54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7" t="s">
        <v>65</v>
      </c>
      <c r="B180" s="548"/>
      <c r="C180" s="548"/>
      <c r="D180" s="548"/>
      <c r="E180" s="548"/>
      <c r="F180" s="54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9" t="s">
        <v>34</v>
      </c>
      <c r="B186" s="542"/>
      <c r="C186" s="543"/>
      <c r="D186" s="379">
        <f>SUM(B181:C185)</f>
        <v>0</v>
      </c>
    </row>
    <row r="187" spans="1:7" x14ac:dyDescent="0.3">
      <c r="A187" s="539" t="s">
        <v>251</v>
      </c>
      <c r="B187" s="542"/>
      <c r="C187" s="54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7" t="s">
        <v>177</v>
      </c>
      <c r="B189" s="548"/>
      <c r="C189" s="548"/>
      <c r="D189" s="548"/>
      <c r="E189" s="548"/>
      <c r="F189" s="54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9" t="s">
        <v>34</v>
      </c>
      <c r="B194" s="542"/>
      <c r="C194" s="543"/>
      <c r="D194" s="40">
        <f>SUM(B190:C193)</f>
        <v>0</v>
      </c>
    </row>
    <row r="195" spans="1:6" x14ac:dyDescent="0.3">
      <c r="A195" s="539" t="s">
        <v>251</v>
      </c>
      <c r="B195" s="542"/>
      <c r="C195" s="54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COUNTIF('A1 Technique'!F17:F193,"ok")</f>
        <v>0</v>
      </c>
      <c r="F197" s="415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1"/>
      <c r="E1" s="461"/>
      <c r="F1" s="461"/>
      <c r="G1" s="461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2" t="s">
        <v>151</v>
      </c>
      <c r="B7" s="462"/>
      <c r="C7" s="462"/>
      <c r="D7" s="462"/>
      <c r="E7" s="462"/>
      <c r="F7" s="462"/>
      <c r="G7" s="111"/>
    </row>
    <row r="8" spans="1:7" ht="22.5" x14ac:dyDescent="0.45">
      <c r="A8" s="463" t="str">
        <f>'Page de garde'!D18</f>
        <v>Lafrane Sfax</v>
      </c>
      <c r="B8" s="463"/>
      <c r="C8" s="463"/>
      <c r="D8" s="463"/>
      <c r="E8" s="463"/>
      <c r="F8" s="463"/>
      <c r="G8" s="111"/>
    </row>
    <row r="9" spans="1:7" ht="22.5" x14ac:dyDescent="0.45">
      <c r="A9" s="112" t="s">
        <v>39</v>
      </c>
      <c r="B9" s="464"/>
      <c r="C9" s="464"/>
      <c r="D9" s="464"/>
      <c r="E9" s="464"/>
      <c r="F9" s="464"/>
      <c r="G9" s="111"/>
    </row>
    <row r="10" spans="1:7" ht="22.5" x14ac:dyDescent="0.45">
      <c r="A10" s="113" t="s">
        <v>41</v>
      </c>
      <c r="B10" s="465"/>
      <c r="C10" s="465"/>
      <c r="D10" s="465"/>
      <c r="E10" s="465"/>
      <c r="F10" s="465"/>
      <c r="G10" s="111"/>
    </row>
    <row r="11" spans="1:7" ht="22.5" x14ac:dyDescent="0.45">
      <c r="A11" s="112" t="s">
        <v>40</v>
      </c>
      <c r="B11" s="460"/>
      <c r="C11" s="460"/>
      <c r="D11" s="460"/>
      <c r="E11" s="460"/>
      <c r="F11" s="460"/>
      <c r="G11" s="111"/>
    </row>
    <row r="12" spans="1:7" ht="22.5" x14ac:dyDescent="0.45">
      <c r="A12" s="112" t="s">
        <v>200</v>
      </c>
      <c r="B12" s="466" t="e">
        <f>D730</f>
        <v>#DIV/0!</v>
      </c>
      <c r="C12" s="466"/>
      <c r="D12" s="466"/>
      <c r="E12" s="466"/>
      <c r="F12" s="466"/>
      <c r="G12" s="111"/>
    </row>
    <row r="13" spans="1:7" ht="22.5" x14ac:dyDescent="0.45">
      <c r="A13" s="110"/>
      <c r="B13" s="108"/>
      <c r="C13" s="108"/>
      <c r="D13" s="461"/>
      <c r="E13" s="461"/>
      <c r="F13" s="461"/>
      <c r="G13" s="46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40" t="s">
        <v>266</v>
      </c>
      <c r="F17" s="440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40"/>
      <c r="F18" s="440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COUNTIF('A2 Exploitation'!F21:F42,"ok")</f>
        <v>0</v>
      </c>
      <c r="F43" s="413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40" t="s">
        <v>266</v>
      </c>
      <c r="F52" s="440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40"/>
      <c r="F53" s="440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8"/>
      <c r="B64" s="519"/>
      <c r="C64" s="519"/>
      <c r="D64" s="519"/>
      <c r="E64" s="519"/>
      <c r="F64" s="519"/>
      <c r="G64" s="519"/>
    </row>
    <row r="65" spans="1:7" ht="43.5" customHeight="1" x14ac:dyDescent="0.4">
      <c r="A65" s="452" t="s">
        <v>351</v>
      </c>
      <c r="B65" s="452"/>
      <c r="C65" s="452"/>
      <c r="D65" s="452"/>
      <c r="E65" s="452"/>
      <c r="F65" s="45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8"/>
      <c r="B83" s="468"/>
      <c r="C83" s="468"/>
      <c r="D83" s="468"/>
      <c r="E83" s="468"/>
      <c r="F83" s="468"/>
      <c r="G83" s="468"/>
    </row>
    <row r="84" spans="1:7" ht="45" customHeight="1" x14ac:dyDescent="0.45">
      <c r="A84" s="453" t="s">
        <v>352</v>
      </c>
      <c r="B84" s="453"/>
      <c r="C84" s="453"/>
      <c r="D84" s="453"/>
      <c r="E84" s="453"/>
      <c r="F84" s="45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2"/>
      <c r="B103" s="520"/>
      <c r="C103" s="520"/>
      <c r="D103" s="520"/>
      <c r="E103" s="520"/>
      <c r="F103" s="526"/>
      <c r="G103" s="173"/>
    </row>
    <row r="104" spans="1:7" s="80" customFormat="1" ht="46.5" customHeight="1" x14ac:dyDescent="0.4">
      <c r="A104" s="452" t="s">
        <v>353</v>
      </c>
      <c r="B104" s="452"/>
      <c r="C104" s="452"/>
      <c r="D104" s="452"/>
      <c r="E104" s="452"/>
      <c r="F104" s="45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7"/>
      <c r="B111" s="528"/>
      <c r="C111" s="528"/>
      <c r="D111" s="528"/>
      <c r="E111" s="528"/>
      <c r="F111" s="529"/>
      <c r="G111" s="129"/>
    </row>
    <row r="112" spans="1:7" s="80" customFormat="1" ht="39.75" customHeight="1" x14ac:dyDescent="0.4">
      <c r="A112" s="452" t="s">
        <v>390</v>
      </c>
      <c r="B112" s="452"/>
      <c r="C112" s="452"/>
      <c r="D112" s="452"/>
      <c r="E112" s="452"/>
      <c r="F112" s="45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0"/>
      <c r="B120" s="520"/>
      <c r="C120" s="520"/>
      <c r="D120" s="520"/>
      <c r="E120" s="520"/>
      <c r="F120" s="520"/>
      <c r="G120" s="173"/>
    </row>
    <row r="121" spans="1:7" ht="22.5" x14ac:dyDescent="0.4">
      <c r="A121" s="452" t="s">
        <v>311</v>
      </c>
      <c r="B121" s="452"/>
      <c r="C121" s="452"/>
      <c r="D121" s="452"/>
      <c r="E121" s="452"/>
      <c r="F121" s="45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COUNTIF('A2 Exploitation'!F56:F128,"ok")</f>
        <v>0</v>
      </c>
      <c r="F129" s="413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1"/>
      <c r="B132" s="521"/>
      <c r="C132" s="521"/>
      <c r="D132" s="521"/>
      <c r="E132" s="521"/>
      <c r="F132" s="521"/>
      <c r="G132" s="114"/>
    </row>
    <row r="133" spans="1:16384" ht="22.5" customHeight="1" x14ac:dyDescent="0.4">
      <c r="A133" s="454" t="s">
        <v>424</v>
      </c>
      <c r="B133" s="454"/>
      <c r="C133" s="454"/>
      <c r="D133" s="454"/>
      <c r="E133" s="454"/>
      <c r="F133" s="454"/>
      <c r="G133" s="114"/>
    </row>
    <row r="134" spans="1:16384" ht="22.5" customHeight="1" x14ac:dyDescent="0.4">
      <c r="A134" s="455"/>
      <c r="B134" s="455"/>
      <c r="C134" s="455"/>
      <c r="D134" s="455"/>
      <c r="E134" s="455"/>
      <c r="F134" s="455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40" t="s">
        <v>266</v>
      </c>
      <c r="F135" s="440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40"/>
      <c r="F136" s="44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6" t="s">
        <v>461</v>
      </c>
      <c r="B139" s="456"/>
      <c r="C139" s="456"/>
      <c r="D139" s="456"/>
      <c r="E139" s="456"/>
      <c r="F139" s="45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2"/>
      <c r="B165" s="520"/>
      <c r="C165" s="520"/>
      <c r="D165" s="520"/>
      <c r="E165" s="520"/>
      <c r="F165" s="520"/>
      <c r="G165" s="114"/>
    </row>
    <row r="166" spans="1:7" ht="32.25" customHeight="1" x14ac:dyDescent="0.4">
      <c r="A166" s="456" t="s">
        <v>462</v>
      </c>
      <c r="B166" s="456"/>
      <c r="C166" s="456"/>
      <c r="D166" s="456"/>
      <c r="E166" s="456"/>
      <c r="F166" s="45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3"/>
      <c r="B176" s="524"/>
      <c r="C176" s="524"/>
      <c r="D176" s="524"/>
      <c r="E176" s="524"/>
      <c r="F176" s="524"/>
      <c r="G176" s="114"/>
    </row>
    <row r="177" spans="1:7" ht="32.25" customHeight="1" x14ac:dyDescent="0.4">
      <c r="A177" s="456" t="s">
        <v>311</v>
      </c>
      <c r="B177" s="456"/>
      <c r="C177" s="456"/>
      <c r="D177" s="456"/>
      <c r="E177" s="456"/>
      <c r="F177" s="45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COUNTIF('A2 Exploitation'!F141:F184,"ok")</f>
        <v>0</v>
      </c>
      <c r="F185" s="413">
        <f>COUNTA('A2 Exploitation'!F141:F184)</f>
        <v>0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5"/>
      <c r="B188" s="525"/>
      <c r="C188" s="525"/>
      <c r="D188" s="525"/>
      <c r="E188" s="525"/>
      <c r="F188" s="52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40" t="s">
        <v>266</v>
      </c>
      <c r="F191" s="440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40"/>
      <c r="F192" s="440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3"/>
      <c r="B205" s="443"/>
      <c r="C205" s="443"/>
      <c r="D205" s="443"/>
      <c r="E205" s="443"/>
      <c r="F205" s="44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3"/>
      <c r="B229" s="443"/>
      <c r="C229" s="443"/>
      <c r="D229" s="443"/>
      <c r="E229" s="443"/>
      <c r="F229" s="44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6" t="s">
        <v>311</v>
      </c>
      <c r="B236" s="447"/>
      <c r="C236" s="447"/>
      <c r="D236" s="44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COUNTIF('A2 Exploitation'!F195:F244,"ok")</f>
        <v>0</v>
      </c>
      <c r="F244" s="413">
        <f>COUNTA('A2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3"/>
      <c r="B250" s="443"/>
      <c r="C250" s="443"/>
      <c r="D250" s="443"/>
      <c r="E250" s="443"/>
      <c r="F250" s="44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40" t="s">
        <v>266</v>
      </c>
      <c r="F253" s="440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40"/>
      <c r="F254" s="440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3"/>
      <c r="B290" s="493"/>
      <c r="C290" s="493"/>
      <c r="D290" s="493"/>
      <c r="E290" s="493"/>
      <c r="F290" s="493"/>
      <c r="G290" s="129"/>
    </row>
    <row r="291" spans="1:7" s="80" customFormat="1" ht="31.5" customHeight="1" x14ac:dyDescent="0.4">
      <c r="A291" s="451" t="s">
        <v>311</v>
      </c>
      <c r="B291" s="451"/>
      <c r="C291" s="451"/>
      <c r="D291" s="451"/>
      <c r="E291" s="451"/>
      <c r="F291" s="45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COUNTIF('A2 Exploitation'!F257:F298,"ok")</f>
        <v>0</v>
      </c>
      <c r="F299" s="413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40" t="s">
        <v>266</v>
      </c>
      <c r="F308" s="440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40"/>
      <c r="F309" s="440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5"/>
      <c r="B357" s="445"/>
      <c r="C357" s="445"/>
      <c r="D357" s="445"/>
      <c r="E357" s="445"/>
      <c r="F357" s="445"/>
      <c r="G357" s="445"/>
    </row>
    <row r="358" spans="1:7" ht="32.25" customHeight="1" x14ac:dyDescent="0.4">
      <c r="A358" s="471" t="s">
        <v>311</v>
      </c>
      <c r="B358" s="471"/>
      <c r="C358" s="471"/>
      <c r="D358" s="471"/>
      <c r="E358" s="471"/>
      <c r="F358" s="47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COUNTIF('A2 Exploitation'!F312:F365,"ok")</f>
        <v>0</v>
      </c>
      <c r="F366" s="413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40" t="s">
        <v>266</v>
      </c>
      <c r="F375" s="440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40"/>
      <c r="F376" s="440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7"/>
      <c r="B415" s="468"/>
      <c r="C415" s="468"/>
      <c r="D415" s="468"/>
      <c r="E415" s="468"/>
      <c r="F415" s="468"/>
      <c r="G415" s="468"/>
    </row>
    <row r="416" spans="1:7" s="260" customFormat="1" ht="24.75" x14ac:dyDescent="0.4">
      <c r="A416" s="436" t="s">
        <v>320</v>
      </c>
      <c r="B416" s="436"/>
      <c r="C416" s="436"/>
      <c r="D416" s="436"/>
      <c r="E416" s="436"/>
      <c r="F416" s="43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COUNTIF('A2 Exploitation'!F379:F423,"ok")</f>
        <v>0</v>
      </c>
      <c r="F424" s="413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40" t="s">
        <v>266</v>
      </c>
      <c r="F433" s="440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40"/>
      <c r="F434" s="440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6" t="s">
        <v>311</v>
      </c>
      <c r="B464" s="436"/>
      <c r="C464" s="436"/>
      <c r="D464" s="436"/>
      <c r="E464" s="436"/>
      <c r="F464" s="43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COUNTIF('A2 Exploitation'!F437:F470,"ok")</f>
        <v>0</v>
      </c>
      <c r="F471" s="413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4" t="s">
        <v>425</v>
      </c>
      <c r="B478" s="474"/>
      <c r="C478" s="474"/>
      <c r="D478" s="474"/>
      <c r="E478" s="474"/>
      <c r="F478" s="47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7" t="s">
        <v>28</v>
      </c>
      <c r="B480" s="438" t="s">
        <v>29</v>
      </c>
      <c r="C480" s="438"/>
      <c r="D480" s="438" t="s">
        <v>42</v>
      </c>
      <c r="E480" s="439" t="s">
        <v>266</v>
      </c>
      <c r="F480" s="439" t="s">
        <v>302</v>
      </c>
      <c r="G480" s="114"/>
    </row>
    <row r="481" spans="1:7" ht="21" x14ac:dyDescent="0.4">
      <c r="A481" s="437"/>
      <c r="B481" s="320" t="s">
        <v>32</v>
      </c>
      <c r="C481" s="320" t="s">
        <v>31</v>
      </c>
      <c r="D481" s="438"/>
      <c r="E481" s="439"/>
      <c r="F481" s="439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513" t="s">
        <v>52</v>
      </c>
      <c r="B483" s="513"/>
      <c r="C483" s="513"/>
      <c r="D483" s="513"/>
      <c r="E483" s="513"/>
      <c r="F483" s="513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1" t="s">
        <v>463</v>
      </c>
      <c r="B491" s="512"/>
      <c r="C491" s="512"/>
      <c r="D491" s="512"/>
      <c r="E491" s="512"/>
      <c r="F491" s="512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9"/>
      <c r="B517" s="469"/>
      <c r="C517" s="469"/>
      <c r="D517" s="469"/>
      <c r="E517" s="469"/>
      <c r="F517" s="469"/>
      <c r="G517" s="469"/>
    </row>
    <row r="518" spans="1:7" ht="26.25" customHeight="1" x14ac:dyDescent="0.5">
      <c r="A518" s="368" t="s">
        <v>311</v>
      </c>
      <c r="B518" s="470"/>
      <c r="C518" s="470"/>
      <c r="D518" s="470"/>
      <c r="E518" s="470"/>
      <c r="F518" s="47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COUNTIF('A2 Exploitation'!F484:F524,"ok")</f>
        <v>0</v>
      </c>
      <c r="F525" s="413">
        <f>COUNTA('A2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5" t="s">
        <v>97</v>
      </c>
      <c r="B530" s="475"/>
      <c r="C530" s="475"/>
      <c r="D530" s="475"/>
      <c r="E530" s="475"/>
      <c r="F530" s="47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76" t="s">
        <v>29</v>
      </c>
      <c r="C532" s="490"/>
      <c r="D532" s="450" t="s">
        <v>42</v>
      </c>
      <c r="E532" s="440" t="s">
        <v>266</v>
      </c>
      <c r="F532" s="440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0"/>
      <c r="E533" s="440"/>
      <c r="F533" s="440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472"/>
      <c r="D535" s="472"/>
      <c r="E535" s="472"/>
      <c r="F535" s="47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3"/>
      <c r="B544" s="443"/>
      <c r="C544" s="443"/>
      <c r="D544" s="443"/>
      <c r="E544" s="443"/>
      <c r="F544" s="443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4"/>
      <c r="B556" s="445"/>
      <c r="C556" s="445"/>
      <c r="D556" s="445"/>
      <c r="E556" s="445"/>
      <c r="F556" s="445"/>
      <c r="G556" s="445"/>
    </row>
    <row r="557" spans="1:7" ht="35.25" customHeight="1" x14ac:dyDescent="0.4">
      <c r="A557" s="370" t="s">
        <v>311</v>
      </c>
      <c r="B557" s="337"/>
      <c r="C557" s="509"/>
      <c r="D557" s="509"/>
      <c r="E557" s="509"/>
      <c r="F557" s="51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COUNTIF('A2 Exploitation'!F536:F564,"ok")</f>
        <v>0</v>
      </c>
      <c r="F565" s="413">
        <f>COUNTA('A2 Exploitation'!F536:F564)</f>
        <v>0</v>
      </c>
      <c r="G565" s="114"/>
    </row>
    <row r="566" spans="1:7" ht="21" x14ac:dyDescent="0.4">
      <c r="A566" s="441" t="s">
        <v>34</v>
      </c>
      <c r="B566" s="441"/>
      <c r="C566" s="442"/>
      <c r="D566" s="377">
        <f>SUM(B558:C565,B546:C555)</f>
        <v>0</v>
      </c>
      <c r="E566" s="108"/>
      <c r="F566" s="114"/>
      <c r="G566" s="114"/>
    </row>
    <row r="567" spans="1:7" ht="21" x14ac:dyDescent="0.4">
      <c r="A567" s="441" t="s">
        <v>33</v>
      </c>
      <c r="B567" s="441"/>
      <c r="C567" s="441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3"/>
      <c r="B572" s="443"/>
      <c r="C572" s="443"/>
      <c r="D572" s="443"/>
      <c r="E572" s="443"/>
      <c r="F572" s="443"/>
      <c r="G572" s="114"/>
    </row>
    <row r="573" spans="1:7" ht="22.5" x14ac:dyDescent="0.45">
      <c r="A573" s="435" t="s">
        <v>19</v>
      </c>
      <c r="B573" s="435"/>
      <c r="C573" s="435"/>
      <c r="D573" s="435"/>
      <c r="E573" s="435"/>
      <c r="F573" s="43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7" t="s">
        <v>28</v>
      </c>
      <c r="B575" s="438" t="s">
        <v>29</v>
      </c>
      <c r="C575" s="438"/>
      <c r="D575" s="438" t="s">
        <v>42</v>
      </c>
      <c r="E575" s="439" t="s">
        <v>266</v>
      </c>
      <c r="F575" s="439" t="s">
        <v>302</v>
      </c>
      <c r="G575" s="114"/>
    </row>
    <row r="576" spans="1:7" ht="21" x14ac:dyDescent="0.4">
      <c r="A576" s="437"/>
      <c r="B576" s="320" t="s">
        <v>32</v>
      </c>
      <c r="C576" s="320" t="s">
        <v>31</v>
      </c>
      <c r="D576" s="438"/>
      <c r="E576" s="439"/>
      <c r="F576" s="439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1" t="s">
        <v>34</v>
      </c>
      <c r="B588" s="441"/>
      <c r="C588" s="442"/>
      <c r="D588" s="377">
        <f>SUM(B579:C587)</f>
        <v>0</v>
      </c>
      <c r="E588" s="108"/>
      <c r="F588" s="114"/>
      <c r="G588" s="114"/>
    </row>
    <row r="589" spans="1:7" ht="21" x14ac:dyDescent="0.4">
      <c r="A589" s="441" t="s">
        <v>33</v>
      </c>
      <c r="B589" s="441"/>
      <c r="C589" s="441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COUNTIF('A2 Exploitation'!F579:F604,"ok")</f>
        <v>0</v>
      </c>
      <c r="F605" s="413">
        <f>COUNTA('A2 Exploitation'!F579:F604)</f>
        <v>0</v>
      </c>
      <c r="G605" s="129"/>
    </row>
    <row r="606" spans="1:7" ht="21" x14ac:dyDescent="0.4">
      <c r="A606" s="441" t="s">
        <v>34</v>
      </c>
      <c r="B606" s="441"/>
      <c r="C606" s="442"/>
      <c r="D606" s="377">
        <f>SUM(B592:C605)</f>
        <v>0</v>
      </c>
      <c r="E606" s="108"/>
      <c r="F606" s="114"/>
      <c r="G606" s="114"/>
    </row>
    <row r="607" spans="1:7" ht="21" x14ac:dyDescent="0.4">
      <c r="A607" s="441" t="s">
        <v>33</v>
      </c>
      <c r="B607" s="441"/>
      <c r="C607" s="441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6" t="s">
        <v>170</v>
      </c>
      <c r="B610" s="507"/>
      <c r="C610" s="50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5" t="s">
        <v>8</v>
      </c>
      <c r="B612" s="435"/>
      <c r="C612" s="435"/>
      <c r="D612" s="435"/>
      <c r="E612" s="435"/>
      <c r="F612" s="43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40" t="s">
        <v>266</v>
      </c>
      <c r="F614" s="440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40"/>
      <c r="F615" s="440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5"/>
      <c r="D617" s="495"/>
      <c r="E617" s="495"/>
      <c r="F617" s="49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1" t="s">
        <v>34</v>
      </c>
      <c r="B627" s="441"/>
      <c r="C627" s="441"/>
      <c r="D627" s="377">
        <f>SUM(B618:C626)</f>
        <v>0</v>
      </c>
      <c r="E627" s="492"/>
      <c r="F627" s="493"/>
      <c r="G627" s="129"/>
    </row>
    <row r="628" spans="1:7" ht="21" x14ac:dyDescent="0.4">
      <c r="A628" s="441" t="s">
        <v>33</v>
      </c>
      <c r="B628" s="441"/>
      <c r="C628" s="441"/>
      <c r="D628" s="387" t="e">
        <f>D627/(COUNT(B618:C626)*2)</f>
        <v>#DIV/0!</v>
      </c>
      <c r="E628" s="494"/>
      <c r="F628" s="469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95"/>
      <c r="D642" s="495"/>
      <c r="E642" s="495"/>
      <c r="F642" s="49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2" t="s">
        <v>26</v>
      </c>
      <c r="B653" s="495"/>
      <c r="C653" s="495"/>
      <c r="D653" s="495"/>
      <c r="E653" s="495"/>
      <c r="F653" s="49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7" t="s">
        <v>311</v>
      </c>
      <c r="B661" s="478"/>
      <c r="C661" s="478"/>
      <c r="D661" s="478"/>
      <c r="E661" s="478"/>
      <c r="F661" s="47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COUNTIF('A2 Exploitation'!F618:F667,"ok")</f>
        <v>0</v>
      </c>
      <c r="F668" s="413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5" t="s">
        <v>356</v>
      </c>
      <c r="B676" s="435"/>
      <c r="C676" s="435"/>
      <c r="D676" s="435"/>
      <c r="E676" s="435"/>
      <c r="F676" s="43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40" t="s">
        <v>266</v>
      </c>
      <c r="F678" s="440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40"/>
      <c r="F679" s="440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COUNTIF('A2 Exploitation'!F681:F699,"ok")</f>
        <v>0</v>
      </c>
      <c r="F700" s="413">
        <f>COUNTA('A2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0" t="s">
        <v>459</v>
      </c>
      <c r="B704" s="480"/>
      <c r="C704" s="480"/>
      <c r="D704" s="480"/>
      <c r="E704" s="480"/>
      <c r="F704" s="48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6" t="s">
        <v>28</v>
      </c>
      <c r="B706" s="476" t="s">
        <v>29</v>
      </c>
      <c r="C706" s="476"/>
      <c r="D706" s="450" t="s">
        <v>42</v>
      </c>
      <c r="E706" s="440" t="s">
        <v>266</v>
      </c>
      <c r="F706" s="440" t="s">
        <v>302</v>
      </c>
      <c r="G706" s="274"/>
    </row>
    <row r="707" spans="1:7" ht="21" x14ac:dyDescent="0.4">
      <c r="A707" s="517"/>
      <c r="B707" s="382" t="s">
        <v>32</v>
      </c>
      <c r="C707" s="382" t="s">
        <v>31</v>
      </c>
      <c r="D707" s="450"/>
      <c r="E707" s="440"/>
      <c r="F707" s="440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3" t="s">
        <v>306</v>
      </c>
      <c r="B709" s="504"/>
      <c r="C709" s="504"/>
      <c r="D709" s="504"/>
      <c r="E709" s="504"/>
      <c r="F709" s="50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4"/>
      <c r="C715" s="51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4"/>
      <c r="C716" s="515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503" t="s">
        <v>307</v>
      </c>
      <c r="B718" s="504"/>
      <c r="C718" s="504"/>
      <c r="D718" s="504"/>
      <c r="E718" s="504"/>
      <c r="F718" s="50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COUNTIF('A2 Exploitation'!F710:F720,"ok")</f>
        <v>0</v>
      </c>
      <c r="F721" s="413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1"/>
      <c r="E1" s="531"/>
      <c r="F1" s="531"/>
      <c r="G1" s="531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2" t="s">
        <v>46</v>
      </c>
      <c r="B6" s="532"/>
      <c r="C6" s="532"/>
      <c r="D6" s="532"/>
      <c r="E6" s="532"/>
      <c r="F6" s="532"/>
      <c r="G6" s="92"/>
    </row>
    <row r="7" spans="1:7" s="258" customFormat="1" ht="21.75" customHeight="1" x14ac:dyDescent="0.45">
      <c r="A7" s="533" t="str">
        <f>'Page de garde'!D18</f>
        <v>Lafrane Sfax</v>
      </c>
      <c r="B7" s="533"/>
      <c r="C7" s="533"/>
      <c r="D7" s="533"/>
      <c r="E7" s="533"/>
      <c r="F7" s="533"/>
      <c r="G7" s="92"/>
    </row>
    <row r="8" spans="1:7" s="258" customFormat="1" ht="24" x14ac:dyDescent="0.45">
      <c r="A8" s="4" t="s">
        <v>39</v>
      </c>
      <c r="B8" s="534" t="str">
        <f>'A1 Exploitation'!B9:F9</f>
        <v>Dr Hatem KARAA</v>
      </c>
      <c r="C8" s="534"/>
      <c r="D8" s="534"/>
      <c r="E8" s="534"/>
      <c r="F8" s="534"/>
      <c r="G8" s="92"/>
    </row>
    <row r="9" spans="1:7" s="258" customFormat="1" ht="24" x14ac:dyDescent="0.45">
      <c r="A9" s="5" t="s">
        <v>41</v>
      </c>
      <c r="B9" s="535" t="str">
        <f>'A1 Exploitation'!B10:F10</f>
        <v>Directeur du magasin et chefs de rayon</v>
      </c>
      <c r="C9" s="535"/>
      <c r="D9" s="535"/>
      <c r="E9" s="535"/>
      <c r="F9" s="535"/>
      <c r="G9" s="92"/>
    </row>
    <row r="10" spans="1:7" s="258" customFormat="1" ht="24" x14ac:dyDescent="0.45">
      <c r="A10" s="4" t="s">
        <v>40</v>
      </c>
      <c r="B10" s="530">
        <f>'A1 Exploitation'!B11:F11</f>
        <v>43510</v>
      </c>
      <c r="C10" s="530"/>
      <c r="D10" s="530"/>
      <c r="E10" s="530"/>
      <c r="F10" s="530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61"/>
      <c r="E12" s="461"/>
      <c r="F12" s="461"/>
      <c r="G12" s="461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51"/>
      <c r="B15" s="552"/>
      <c r="C15" s="552"/>
      <c r="D15" s="552"/>
      <c r="E15" s="552"/>
      <c r="F15" s="552"/>
    </row>
    <row r="16" spans="1:7" ht="19.5" x14ac:dyDescent="0.4">
      <c r="A16" s="544" t="s">
        <v>0</v>
      </c>
      <c r="B16" s="545"/>
      <c r="C16" s="545"/>
      <c r="D16" s="545"/>
      <c r="E16" s="545"/>
      <c r="F16" s="54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6" t="s">
        <v>34</v>
      </c>
      <c r="B22" s="540"/>
      <c r="C22" s="541"/>
      <c r="D22" s="380">
        <f>SUM(B17:C21)</f>
        <v>0</v>
      </c>
    </row>
    <row r="23" spans="1:7" x14ac:dyDescent="0.3">
      <c r="A23" s="539" t="s">
        <v>251</v>
      </c>
      <c r="B23" s="542"/>
      <c r="C23" s="54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7" t="s">
        <v>4</v>
      </c>
      <c r="B25" s="548"/>
      <c r="C25" s="548"/>
      <c r="D25" s="548"/>
      <c r="E25" s="548"/>
      <c r="F25" s="54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9" t="s">
        <v>34</v>
      </c>
      <c r="B33" s="542"/>
      <c r="C33" s="543"/>
      <c r="D33" s="379">
        <f>SUM(B26:C32)</f>
        <v>0</v>
      </c>
    </row>
    <row r="34" spans="1:7" x14ac:dyDescent="0.3">
      <c r="A34" s="539" t="s">
        <v>251</v>
      </c>
      <c r="B34" s="542"/>
      <c r="C34" s="54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7" t="s">
        <v>180</v>
      </c>
      <c r="B36" s="548"/>
      <c r="C36" s="548"/>
      <c r="D36" s="548"/>
      <c r="E36" s="548"/>
      <c r="F36" s="54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9" t="s">
        <v>34</v>
      </c>
      <c r="B42" s="542"/>
      <c r="C42" s="543"/>
      <c r="D42" s="379">
        <f>SUM(B37:C41)</f>
        <v>0</v>
      </c>
      <c r="E42" s="259"/>
      <c r="F42" s="259"/>
      <c r="G42" s="93"/>
    </row>
    <row r="43" spans="1:7" s="10" customFormat="1" x14ac:dyDescent="0.3">
      <c r="A43" s="539" t="s">
        <v>251</v>
      </c>
      <c r="B43" s="542"/>
      <c r="C43" s="54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9" t="s">
        <v>34</v>
      </c>
      <c r="B52" s="542"/>
      <c r="C52" s="543"/>
      <c r="D52" s="379">
        <f>SUM(B46:C51)</f>
        <v>0</v>
      </c>
    </row>
    <row r="53" spans="1:7" x14ac:dyDescent="0.3">
      <c r="A53" s="539" t="s">
        <v>251</v>
      </c>
      <c r="B53" s="542"/>
      <c r="C53" s="54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7" t="s">
        <v>8</v>
      </c>
      <c r="B55" s="548"/>
      <c r="C55" s="548"/>
      <c r="D55" s="548"/>
      <c r="E55" s="548"/>
      <c r="F55" s="54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9" t="s">
        <v>34</v>
      </c>
      <c r="B63" s="542"/>
      <c r="C63" s="543"/>
      <c r="D63" s="379">
        <f>SUM(B56:C62)</f>
        <v>0</v>
      </c>
    </row>
    <row r="64" spans="1:7" x14ac:dyDescent="0.3">
      <c r="A64" s="539" t="s">
        <v>251</v>
      </c>
      <c r="B64" s="542"/>
      <c r="C64" s="54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7" t="s">
        <v>111</v>
      </c>
      <c r="B66" s="548"/>
      <c r="C66" s="548"/>
      <c r="D66" s="548"/>
      <c r="E66" s="548"/>
      <c r="F66" s="54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9" t="s">
        <v>34</v>
      </c>
      <c r="B84" s="542"/>
      <c r="C84" s="543"/>
      <c r="D84" s="379">
        <f>SUM(B67:C83)</f>
        <v>0</v>
      </c>
    </row>
    <row r="85" spans="1:7" x14ac:dyDescent="0.3">
      <c r="A85" s="539" t="s">
        <v>251</v>
      </c>
      <c r="B85" s="542"/>
      <c r="C85" s="54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7" t="s">
        <v>172</v>
      </c>
      <c r="B87" s="548"/>
      <c r="C87" s="548"/>
      <c r="D87" s="548"/>
      <c r="E87" s="548"/>
      <c r="F87" s="54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9" t="s">
        <v>34</v>
      </c>
      <c r="B102" s="542"/>
      <c r="C102" s="543"/>
      <c r="D102" s="379">
        <f>SUM(B88:C101)</f>
        <v>0</v>
      </c>
    </row>
    <row r="103" spans="1:7" x14ac:dyDescent="0.3">
      <c r="A103" s="539" t="s">
        <v>251</v>
      </c>
      <c r="B103" s="542"/>
      <c r="C103" s="54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7" t="s">
        <v>173</v>
      </c>
      <c r="B106" s="548"/>
      <c r="C106" s="548"/>
      <c r="D106" s="548"/>
      <c r="E106" s="548"/>
      <c r="F106" s="54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9" t="s">
        <v>34</v>
      </c>
      <c r="B118" s="542"/>
      <c r="C118" s="543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9" t="s">
        <v>251</v>
      </c>
      <c r="B119" s="542"/>
      <c r="C119" s="54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7" t="s">
        <v>156</v>
      </c>
      <c r="B121" s="548"/>
      <c r="C121" s="548"/>
      <c r="D121" s="548"/>
      <c r="E121" s="548"/>
      <c r="F121" s="54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9" t="s">
        <v>34</v>
      </c>
      <c r="B133" s="542"/>
      <c r="C133" s="543"/>
      <c r="D133" s="379">
        <f>SUM(B122:C132)</f>
        <v>0</v>
      </c>
    </row>
    <row r="134" spans="1:7" x14ac:dyDescent="0.3">
      <c r="A134" s="539" t="s">
        <v>251</v>
      </c>
      <c r="B134" s="542"/>
      <c r="C134" s="54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7" t="s">
        <v>61</v>
      </c>
      <c r="B136" s="548"/>
      <c r="C136" s="548"/>
      <c r="D136" s="548"/>
      <c r="E136" s="548"/>
      <c r="F136" s="54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9" t="s">
        <v>34</v>
      </c>
      <c r="B149" s="542"/>
      <c r="C149" s="543"/>
      <c r="D149" s="379">
        <f>SUM(B137:C148)</f>
        <v>0</v>
      </c>
    </row>
    <row r="150" spans="1:7" x14ac:dyDescent="0.3">
      <c r="A150" s="539" t="s">
        <v>251</v>
      </c>
      <c r="B150" s="542"/>
      <c r="C150" s="54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7" t="s">
        <v>178</v>
      </c>
      <c r="B152" s="548"/>
      <c r="C152" s="548"/>
      <c r="D152" s="548"/>
      <c r="E152" s="548"/>
      <c r="F152" s="54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9" t="s">
        <v>34</v>
      </c>
      <c r="B161" s="540"/>
      <c r="C161" s="541"/>
      <c r="D161" s="380">
        <f>SUM(B153:C160)</f>
        <v>0</v>
      </c>
    </row>
    <row r="162" spans="1:7" x14ac:dyDescent="0.3">
      <c r="A162" s="539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7" t="s">
        <v>64</v>
      </c>
      <c r="B164" s="548"/>
      <c r="C164" s="548"/>
      <c r="D164" s="548"/>
      <c r="E164" s="548"/>
      <c r="F164" s="54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9" t="s">
        <v>34</v>
      </c>
      <c r="B169" s="542"/>
      <c r="C169" s="543"/>
      <c r="D169" s="379">
        <f>SUM(B165:C168)</f>
        <v>0</v>
      </c>
    </row>
    <row r="170" spans="1:7" x14ac:dyDescent="0.3">
      <c r="A170" s="539" t="s">
        <v>251</v>
      </c>
      <c r="B170" s="542"/>
      <c r="C170" s="54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9" t="s">
        <v>34</v>
      </c>
      <c r="B177" s="542"/>
      <c r="C177" s="543"/>
      <c r="D177" s="379">
        <f>SUM(B173:C176)</f>
        <v>0</v>
      </c>
    </row>
    <row r="178" spans="1:7" x14ac:dyDescent="0.3">
      <c r="A178" s="539" t="s">
        <v>251</v>
      </c>
      <c r="B178" s="542"/>
      <c r="C178" s="54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7" t="s">
        <v>65</v>
      </c>
      <c r="B180" s="548"/>
      <c r="C180" s="548"/>
      <c r="D180" s="548"/>
      <c r="E180" s="548"/>
      <c r="F180" s="54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9" t="s">
        <v>34</v>
      </c>
      <c r="B186" s="542"/>
      <c r="C186" s="543"/>
      <c r="D186" s="379">
        <f>SUM(B181:C185)</f>
        <v>0</v>
      </c>
    </row>
    <row r="187" spans="1:7" x14ac:dyDescent="0.3">
      <c r="A187" s="539" t="s">
        <v>251</v>
      </c>
      <c r="B187" s="542"/>
      <c r="C187" s="54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7" t="s">
        <v>177</v>
      </c>
      <c r="B189" s="548"/>
      <c r="C189" s="548"/>
      <c r="D189" s="548"/>
      <c r="E189" s="548"/>
      <c r="F189" s="54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9" t="s">
        <v>34</v>
      </c>
      <c r="B194" s="542"/>
      <c r="C194" s="543"/>
      <c r="D194" s="40">
        <f>SUM(B190:C193)</f>
        <v>0</v>
      </c>
    </row>
    <row r="195" spans="1:6" x14ac:dyDescent="0.3">
      <c r="A195" s="539" t="s">
        <v>251</v>
      </c>
      <c r="B195" s="542"/>
      <c r="C195" s="54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COUNTIF('A2 Technique'!F17:F193,"ok")</f>
        <v>0</v>
      </c>
      <c r="F197" s="415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42" zoomScale="60" zoomScaleNormal="100" workbookViewId="0">
      <selection activeCell="B45" sqref="B4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1"/>
      <c r="E1" s="461"/>
      <c r="F1" s="461"/>
      <c r="G1" s="461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2" t="s">
        <v>151</v>
      </c>
      <c r="B7" s="462"/>
      <c r="C7" s="462"/>
      <c r="D7" s="462"/>
      <c r="E7" s="462"/>
      <c r="F7" s="462"/>
      <c r="G7" s="111"/>
    </row>
    <row r="8" spans="1:7" ht="22.5" x14ac:dyDescent="0.45">
      <c r="A8" s="463" t="str">
        <f>'Page de garde'!D18</f>
        <v>Lafrane Sfax</v>
      </c>
      <c r="B8" s="463"/>
      <c r="C8" s="463"/>
      <c r="D8" s="463"/>
      <c r="E8" s="463"/>
      <c r="F8" s="463"/>
      <c r="G8" s="111"/>
    </row>
    <row r="9" spans="1:7" ht="22.5" x14ac:dyDescent="0.45">
      <c r="A9" s="112" t="s">
        <v>39</v>
      </c>
      <c r="B9" s="464"/>
      <c r="C9" s="464"/>
      <c r="D9" s="464"/>
      <c r="E9" s="464"/>
      <c r="F9" s="464"/>
      <c r="G9" s="111"/>
    </row>
    <row r="10" spans="1:7" ht="22.5" x14ac:dyDescent="0.45">
      <c r="A10" s="113" t="s">
        <v>41</v>
      </c>
      <c r="B10" s="465"/>
      <c r="C10" s="465"/>
      <c r="D10" s="465"/>
      <c r="E10" s="465"/>
      <c r="F10" s="465"/>
      <c r="G10" s="111"/>
    </row>
    <row r="11" spans="1:7" ht="22.5" x14ac:dyDescent="0.45">
      <c r="A11" s="112" t="s">
        <v>40</v>
      </c>
      <c r="B11" s="460"/>
      <c r="C11" s="460"/>
      <c r="D11" s="460"/>
      <c r="E11" s="460"/>
      <c r="F11" s="460"/>
      <c r="G11" s="111"/>
    </row>
    <row r="12" spans="1:7" ht="22.5" x14ac:dyDescent="0.45">
      <c r="A12" s="112" t="s">
        <v>200</v>
      </c>
      <c r="B12" s="466" t="e">
        <f>D730</f>
        <v>#DIV/0!</v>
      </c>
      <c r="C12" s="466"/>
      <c r="D12" s="466"/>
      <c r="E12" s="466"/>
      <c r="F12" s="466"/>
      <c r="G12" s="111"/>
    </row>
    <row r="13" spans="1:7" ht="22.5" x14ac:dyDescent="0.45">
      <c r="A13" s="110"/>
      <c r="B13" s="108"/>
      <c r="C13" s="108"/>
      <c r="D13" s="461"/>
      <c r="E13" s="461"/>
      <c r="F13" s="461"/>
      <c r="G13" s="46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40" t="s">
        <v>266</v>
      </c>
      <c r="F17" s="440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40"/>
      <c r="F18" s="440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COUNTIF('A3 Exploitation'!F21:F42,"ok")</f>
        <v>0</v>
      </c>
      <c r="F43" s="413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40" t="s">
        <v>266</v>
      </c>
      <c r="F52" s="440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40"/>
      <c r="F53" s="440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8"/>
      <c r="B64" s="519"/>
      <c r="C64" s="519"/>
      <c r="D64" s="519"/>
      <c r="E64" s="519"/>
      <c r="F64" s="519"/>
      <c r="G64" s="519"/>
    </row>
    <row r="65" spans="1:7" ht="43.5" customHeight="1" x14ac:dyDescent="0.4">
      <c r="A65" s="452" t="s">
        <v>351</v>
      </c>
      <c r="B65" s="452"/>
      <c r="C65" s="452"/>
      <c r="D65" s="452"/>
      <c r="E65" s="452"/>
      <c r="F65" s="45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8"/>
      <c r="B83" s="468"/>
      <c r="C83" s="468"/>
      <c r="D83" s="468"/>
      <c r="E83" s="468"/>
      <c r="F83" s="468"/>
      <c r="G83" s="468"/>
    </row>
    <row r="84" spans="1:7" ht="45" customHeight="1" x14ac:dyDescent="0.45">
      <c r="A84" s="453" t="s">
        <v>352</v>
      </c>
      <c r="B84" s="453"/>
      <c r="C84" s="453"/>
      <c r="D84" s="453"/>
      <c r="E84" s="453"/>
      <c r="F84" s="45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2"/>
      <c r="B103" s="520"/>
      <c r="C103" s="520"/>
      <c r="D103" s="520"/>
      <c r="E103" s="520"/>
      <c r="F103" s="526"/>
      <c r="G103" s="173"/>
    </row>
    <row r="104" spans="1:7" s="80" customFormat="1" ht="46.5" customHeight="1" x14ac:dyDescent="0.4">
      <c r="A104" s="452" t="s">
        <v>353</v>
      </c>
      <c r="B104" s="452"/>
      <c r="C104" s="452"/>
      <c r="D104" s="452"/>
      <c r="E104" s="452"/>
      <c r="F104" s="45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7"/>
      <c r="B111" s="528"/>
      <c r="C111" s="528"/>
      <c r="D111" s="528"/>
      <c r="E111" s="528"/>
      <c r="F111" s="529"/>
      <c r="G111" s="129"/>
    </row>
    <row r="112" spans="1:7" s="80" customFormat="1" ht="39.75" customHeight="1" x14ac:dyDescent="0.4">
      <c r="A112" s="452" t="s">
        <v>390</v>
      </c>
      <c r="B112" s="452"/>
      <c r="C112" s="452"/>
      <c r="D112" s="452"/>
      <c r="E112" s="452"/>
      <c r="F112" s="45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0"/>
      <c r="B120" s="520"/>
      <c r="C120" s="520"/>
      <c r="D120" s="520"/>
      <c r="E120" s="520"/>
      <c r="F120" s="520"/>
      <c r="G120" s="173"/>
    </row>
    <row r="121" spans="1:7" ht="22.5" x14ac:dyDescent="0.4">
      <c r="A121" s="452" t="s">
        <v>311</v>
      </c>
      <c r="B121" s="452"/>
      <c r="C121" s="452"/>
      <c r="D121" s="452"/>
      <c r="E121" s="452"/>
      <c r="F121" s="45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COUNTIF('A3 Exploitation'!F56:F128,"ok")</f>
        <v>0</v>
      </c>
      <c r="F129" s="413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1"/>
      <c r="B132" s="521"/>
      <c r="C132" s="521"/>
      <c r="D132" s="521"/>
      <c r="E132" s="521"/>
      <c r="F132" s="521"/>
      <c r="G132" s="114"/>
    </row>
    <row r="133" spans="1:16384" ht="22.5" customHeight="1" x14ac:dyDescent="0.4">
      <c r="A133" s="454" t="s">
        <v>424</v>
      </c>
      <c r="B133" s="454"/>
      <c r="C133" s="454"/>
      <c r="D133" s="454"/>
      <c r="E133" s="454"/>
      <c r="F133" s="454"/>
      <c r="G133" s="114"/>
    </row>
    <row r="134" spans="1:16384" ht="22.5" customHeight="1" x14ac:dyDescent="0.4">
      <c r="A134" s="455"/>
      <c r="B134" s="455"/>
      <c r="C134" s="455"/>
      <c r="D134" s="455"/>
      <c r="E134" s="455"/>
      <c r="F134" s="455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40" t="s">
        <v>266</v>
      </c>
      <c r="F135" s="440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40"/>
      <c r="F136" s="44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6" t="s">
        <v>461</v>
      </c>
      <c r="B139" s="456"/>
      <c r="C139" s="456"/>
      <c r="D139" s="456"/>
      <c r="E139" s="456"/>
      <c r="F139" s="45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2"/>
      <c r="B165" s="520"/>
      <c r="C165" s="520"/>
      <c r="D165" s="520"/>
      <c r="E165" s="520"/>
      <c r="F165" s="520"/>
      <c r="G165" s="114"/>
    </row>
    <row r="166" spans="1:7" ht="32.25" customHeight="1" x14ac:dyDescent="0.4">
      <c r="A166" s="456" t="s">
        <v>462</v>
      </c>
      <c r="B166" s="456"/>
      <c r="C166" s="456"/>
      <c r="D166" s="456"/>
      <c r="E166" s="456"/>
      <c r="F166" s="45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3"/>
      <c r="B176" s="524"/>
      <c r="C176" s="524"/>
      <c r="D176" s="524"/>
      <c r="E176" s="524"/>
      <c r="F176" s="524"/>
      <c r="G176" s="114"/>
    </row>
    <row r="177" spans="1:7" ht="32.25" customHeight="1" x14ac:dyDescent="0.4">
      <c r="A177" s="456" t="s">
        <v>311</v>
      </c>
      <c r="B177" s="456"/>
      <c r="C177" s="456"/>
      <c r="D177" s="456"/>
      <c r="E177" s="456"/>
      <c r="F177" s="45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COUNTIF('A3 Exploitation'!F141:F184,"ok")</f>
        <v>0</v>
      </c>
      <c r="F185" s="413">
        <f>COUNTA('A3 Exploitation'!F141:F184)</f>
        <v>0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5"/>
      <c r="B188" s="525"/>
      <c r="C188" s="525"/>
      <c r="D188" s="525"/>
      <c r="E188" s="525"/>
      <c r="F188" s="52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40" t="s">
        <v>266</v>
      </c>
      <c r="F191" s="440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40"/>
      <c r="F192" s="440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3"/>
      <c r="B205" s="443"/>
      <c r="C205" s="443"/>
      <c r="D205" s="443"/>
      <c r="E205" s="443"/>
      <c r="F205" s="44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3"/>
      <c r="B229" s="443"/>
      <c r="C229" s="443"/>
      <c r="D229" s="443"/>
      <c r="E229" s="443"/>
      <c r="F229" s="44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6" t="s">
        <v>311</v>
      </c>
      <c r="B236" s="447"/>
      <c r="C236" s="447"/>
      <c r="D236" s="44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COUNTIF('A3 Exploitation'!F195:F244,"ok")</f>
        <v>0</v>
      </c>
      <c r="F244" s="413">
        <f>COUNTA('A3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3"/>
      <c r="B250" s="443"/>
      <c r="C250" s="443"/>
      <c r="D250" s="443"/>
      <c r="E250" s="443"/>
      <c r="F250" s="44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40" t="s">
        <v>266</v>
      </c>
      <c r="F253" s="440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40"/>
      <c r="F254" s="440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3"/>
      <c r="B290" s="493"/>
      <c r="C290" s="493"/>
      <c r="D290" s="493"/>
      <c r="E290" s="493"/>
      <c r="F290" s="493"/>
      <c r="G290" s="129"/>
    </row>
    <row r="291" spans="1:7" s="80" customFormat="1" ht="31.5" customHeight="1" x14ac:dyDescent="0.4">
      <c r="A291" s="451" t="s">
        <v>311</v>
      </c>
      <c r="B291" s="451"/>
      <c r="C291" s="451"/>
      <c r="D291" s="451"/>
      <c r="E291" s="451"/>
      <c r="F291" s="45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COUNTIF('A3 Exploitation'!F257:F298,"ok")</f>
        <v>0</v>
      </c>
      <c r="F299" s="413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40" t="s">
        <v>266</v>
      </c>
      <c r="F308" s="440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40"/>
      <c r="F309" s="440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5"/>
      <c r="B357" s="445"/>
      <c r="C357" s="445"/>
      <c r="D357" s="445"/>
      <c r="E357" s="445"/>
      <c r="F357" s="445"/>
      <c r="G357" s="445"/>
    </row>
    <row r="358" spans="1:7" ht="32.25" customHeight="1" x14ac:dyDescent="0.4">
      <c r="A358" s="471" t="s">
        <v>311</v>
      </c>
      <c r="B358" s="471"/>
      <c r="C358" s="471"/>
      <c r="D358" s="471"/>
      <c r="E358" s="471"/>
      <c r="F358" s="47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COUNTIF('A3 Exploitation'!F312:F365,"ok")</f>
        <v>0</v>
      </c>
      <c r="F366" s="413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40" t="s">
        <v>266</v>
      </c>
      <c r="F375" s="440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40"/>
      <c r="F376" s="440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7"/>
      <c r="B415" s="468"/>
      <c r="C415" s="468"/>
      <c r="D415" s="468"/>
      <c r="E415" s="468"/>
      <c r="F415" s="468"/>
      <c r="G415" s="468"/>
    </row>
    <row r="416" spans="1:7" s="260" customFormat="1" ht="24.75" x14ac:dyDescent="0.4">
      <c r="A416" s="436" t="s">
        <v>320</v>
      </c>
      <c r="B416" s="436"/>
      <c r="C416" s="436"/>
      <c r="D416" s="436"/>
      <c r="E416" s="436"/>
      <c r="F416" s="43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COUNTIF('A3 Exploitation'!F379:F423,"ok")</f>
        <v>0</v>
      </c>
      <c r="F424" s="413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40" t="s">
        <v>266</v>
      </c>
      <c r="F433" s="440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40"/>
      <c r="F434" s="440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6" t="s">
        <v>311</v>
      </c>
      <c r="B464" s="436"/>
      <c r="C464" s="436"/>
      <c r="D464" s="436"/>
      <c r="E464" s="436"/>
      <c r="F464" s="43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COUNTIF('A3 Exploitation'!F437:F470,"ok")</f>
        <v>0</v>
      </c>
      <c r="F471" s="413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4" t="s">
        <v>425</v>
      </c>
      <c r="B478" s="474"/>
      <c r="C478" s="474"/>
      <c r="D478" s="474"/>
      <c r="E478" s="474"/>
      <c r="F478" s="47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7" t="s">
        <v>28</v>
      </c>
      <c r="B480" s="438" t="s">
        <v>29</v>
      </c>
      <c r="C480" s="438"/>
      <c r="D480" s="438" t="s">
        <v>42</v>
      </c>
      <c r="E480" s="439" t="s">
        <v>266</v>
      </c>
      <c r="F480" s="439" t="s">
        <v>302</v>
      </c>
      <c r="G480" s="114"/>
    </row>
    <row r="481" spans="1:7" ht="21" x14ac:dyDescent="0.4">
      <c r="A481" s="437"/>
      <c r="B481" s="320" t="s">
        <v>32</v>
      </c>
      <c r="C481" s="320" t="s">
        <v>31</v>
      </c>
      <c r="D481" s="438"/>
      <c r="E481" s="439"/>
      <c r="F481" s="439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513" t="s">
        <v>52</v>
      </c>
      <c r="B483" s="513"/>
      <c r="C483" s="513"/>
      <c r="D483" s="513"/>
      <c r="E483" s="513"/>
      <c r="F483" s="513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1" t="s">
        <v>463</v>
      </c>
      <c r="B491" s="512"/>
      <c r="C491" s="512"/>
      <c r="D491" s="512"/>
      <c r="E491" s="512"/>
      <c r="F491" s="512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9"/>
      <c r="B517" s="469"/>
      <c r="C517" s="469"/>
      <c r="D517" s="469"/>
      <c r="E517" s="469"/>
      <c r="F517" s="469"/>
      <c r="G517" s="469"/>
    </row>
    <row r="518" spans="1:7" ht="26.25" customHeight="1" x14ac:dyDescent="0.5">
      <c r="A518" s="368" t="s">
        <v>311</v>
      </c>
      <c r="B518" s="470"/>
      <c r="C518" s="470"/>
      <c r="D518" s="470"/>
      <c r="E518" s="470"/>
      <c r="F518" s="47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COUNTIF('A3 Exploitation'!F484:F524,"ok")</f>
        <v>0</v>
      </c>
      <c r="F525" s="413">
        <f>COUNTA('A3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5" t="s">
        <v>97</v>
      </c>
      <c r="B530" s="475"/>
      <c r="C530" s="475"/>
      <c r="D530" s="475"/>
      <c r="E530" s="475"/>
      <c r="F530" s="47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76" t="s">
        <v>29</v>
      </c>
      <c r="C532" s="490"/>
      <c r="D532" s="450" t="s">
        <v>42</v>
      </c>
      <c r="E532" s="440" t="s">
        <v>266</v>
      </c>
      <c r="F532" s="440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0"/>
      <c r="E533" s="440"/>
      <c r="F533" s="440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472"/>
      <c r="D535" s="472"/>
      <c r="E535" s="472"/>
      <c r="F535" s="47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3"/>
      <c r="B544" s="443"/>
      <c r="C544" s="443"/>
      <c r="D544" s="443"/>
      <c r="E544" s="443"/>
      <c r="F544" s="443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4"/>
      <c r="B556" s="445"/>
      <c r="C556" s="445"/>
      <c r="D556" s="445"/>
      <c r="E556" s="445"/>
      <c r="F556" s="445"/>
      <c r="G556" s="445"/>
    </row>
    <row r="557" spans="1:7" ht="35.25" customHeight="1" x14ac:dyDescent="0.4">
      <c r="A557" s="370" t="s">
        <v>311</v>
      </c>
      <c r="B557" s="337"/>
      <c r="C557" s="509"/>
      <c r="D557" s="509"/>
      <c r="E557" s="509"/>
      <c r="F557" s="51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COUNTIF('A3 Exploitation'!F536:F564,"ok")</f>
        <v>0</v>
      </c>
      <c r="F565" s="413">
        <f>COUNTA('A3 Exploitation'!F536:F564)</f>
        <v>0</v>
      </c>
      <c r="G565" s="114"/>
    </row>
    <row r="566" spans="1:7" ht="21" x14ac:dyDescent="0.4">
      <c r="A566" s="441" t="s">
        <v>34</v>
      </c>
      <c r="B566" s="441"/>
      <c r="C566" s="442"/>
      <c r="D566" s="377">
        <f>SUM(B558:C565,B546:C555)</f>
        <v>0</v>
      </c>
      <c r="E566" s="108"/>
      <c r="F566" s="114"/>
      <c r="G566" s="114"/>
    </row>
    <row r="567" spans="1:7" ht="21" x14ac:dyDescent="0.4">
      <c r="A567" s="441" t="s">
        <v>33</v>
      </c>
      <c r="B567" s="441"/>
      <c r="C567" s="441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3"/>
      <c r="B572" s="443"/>
      <c r="C572" s="443"/>
      <c r="D572" s="443"/>
      <c r="E572" s="443"/>
      <c r="F572" s="443"/>
      <c r="G572" s="114"/>
    </row>
    <row r="573" spans="1:7" ht="22.5" x14ac:dyDescent="0.45">
      <c r="A573" s="435" t="s">
        <v>19</v>
      </c>
      <c r="B573" s="435"/>
      <c r="C573" s="435"/>
      <c r="D573" s="435"/>
      <c r="E573" s="435"/>
      <c r="F573" s="43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7" t="s">
        <v>28</v>
      </c>
      <c r="B575" s="438" t="s">
        <v>29</v>
      </c>
      <c r="C575" s="438"/>
      <c r="D575" s="438" t="s">
        <v>42</v>
      </c>
      <c r="E575" s="439" t="s">
        <v>266</v>
      </c>
      <c r="F575" s="439" t="s">
        <v>302</v>
      </c>
      <c r="G575" s="114"/>
    </row>
    <row r="576" spans="1:7" ht="21" x14ac:dyDescent="0.4">
      <c r="A576" s="437"/>
      <c r="B576" s="320" t="s">
        <v>32</v>
      </c>
      <c r="C576" s="320" t="s">
        <v>31</v>
      </c>
      <c r="D576" s="438"/>
      <c r="E576" s="439"/>
      <c r="F576" s="439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1" t="s">
        <v>34</v>
      </c>
      <c r="B588" s="441"/>
      <c r="C588" s="442"/>
      <c r="D588" s="377">
        <f>SUM(B579:C587)</f>
        <v>0</v>
      </c>
      <c r="E588" s="108"/>
      <c r="F588" s="114"/>
      <c r="G588" s="114"/>
    </row>
    <row r="589" spans="1:7" ht="21" x14ac:dyDescent="0.4">
      <c r="A589" s="441" t="s">
        <v>33</v>
      </c>
      <c r="B589" s="441"/>
      <c r="C589" s="441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COUNTIF('A3 Exploitation'!F579:F604,"ok")</f>
        <v>0</v>
      </c>
      <c r="F605" s="413">
        <f>COUNTA('A3 Exploitation'!F579:F604)</f>
        <v>0</v>
      </c>
      <c r="G605" s="129"/>
    </row>
    <row r="606" spans="1:7" ht="21" x14ac:dyDescent="0.4">
      <c r="A606" s="441" t="s">
        <v>34</v>
      </c>
      <c r="B606" s="441"/>
      <c r="C606" s="442"/>
      <c r="D606" s="377">
        <f>SUM(B592:C605)</f>
        <v>0</v>
      </c>
      <c r="E606" s="108"/>
      <c r="F606" s="114"/>
      <c r="G606" s="114"/>
    </row>
    <row r="607" spans="1:7" ht="21" x14ac:dyDescent="0.4">
      <c r="A607" s="441" t="s">
        <v>33</v>
      </c>
      <c r="B607" s="441"/>
      <c r="C607" s="441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6" t="s">
        <v>170</v>
      </c>
      <c r="B610" s="507"/>
      <c r="C610" s="50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5" t="s">
        <v>8</v>
      </c>
      <c r="B612" s="435"/>
      <c r="C612" s="435"/>
      <c r="D612" s="435"/>
      <c r="E612" s="435"/>
      <c r="F612" s="43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40" t="s">
        <v>266</v>
      </c>
      <c r="F614" s="440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40"/>
      <c r="F615" s="440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5"/>
      <c r="D617" s="495"/>
      <c r="E617" s="495"/>
      <c r="F617" s="49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1" t="s">
        <v>34</v>
      </c>
      <c r="B627" s="441"/>
      <c r="C627" s="441"/>
      <c r="D627" s="377">
        <f>SUM(B618:C626)</f>
        <v>0</v>
      </c>
      <c r="E627" s="492"/>
      <c r="F627" s="493"/>
      <c r="G627" s="129"/>
    </row>
    <row r="628" spans="1:7" ht="21" x14ac:dyDescent="0.4">
      <c r="A628" s="441" t="s">
        <v>33</v>
      </c>
      <c r="B628" s="441"/>
      <c r="C628" s="441"/>
      <c r="D628" s="387" t="e">
        <f>D627/(COUNT(B618:C626)*2)</f>
        <v>#DIV/0!</v>
      </c>
      <c r="E628" s="494"/>
      <c r="F628" s="469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95"/>
      <c r="D642" s="495"/>
      <c r="E642" s="495"/>
      <c r="F642" s="49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2" t="s">
        <v>26</v>
      </c>
      <c r="B653" s="495"/>
      <c r="C653" s="495"/>
      <c r="D653" s="495"/>
      <c r="E653" s="495"/>
      <c r="F653" s="49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7" t="s">
        <v>311</v>
      </c>
      <c r="B661" s="478"/>
      <c r="C661" s="478"/>
      <c r="D661" s="478"/>
      <c r="E661" s="478"/>
      <c r="F661" s="47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COUNTIF('A3 Exploitation'!F618:F667,"ok")</f>
        <v>0</v>
      </c>
      <c r="F668" s="413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5" t="s">
        <v>356</v>
      </c>
      <c r="B676" s="435"/>
      <c r="C676" s="435"/>
      <c r="D676" s="435"/>
      <c r="E676" s="435"/>
      <c r="F676" s="43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40" t="s">
        <v>266</v>
      </c>
      <c r="F678" s="440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40"/>
      <c r="F679" s="440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COUNTIF('A3 Exploitation'!F681:F699,"ok")</f>
        <v>0</v>
      </c>
      <c r="F700" s="413">
        <f>COUNTA('A3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0" t="s">
        <v>459</v>
      </c>
      <c r="B704" s="480"/>
      <c r="C704" s="480"/>
      <c r="D704" s="480"/>
      <c r="E704" s="480"/>
      <c r="F704" s="48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6" t="s">
        <v>28</v>
      </c>
      <c r="B706" s="476" t="s">
        <v>29</v>
      </c>
      <c r="C706" s="476"/>
      <c r="D706" s="450" t="s">
        <v>42</v>
      </c>
      <c r="E706" s="440" t="s">
        <v>266</v>
      </c>
      <c r="F706" s="440" t="s">
        <v>302</v>
      </c>
      <c r="G706" s="274"/>
    </row>
    <row r="707" spans="1:7" ht="21" x14ac:dyDescent="0.4">
      <c r="A707" s="517"/>
      <c r="B707" s="382" t="s">
        <v>32</v>
      </c>
      <c r="C707" s="382" t="s">
        <v>31</v>
      </c>
      <c r="D707" s="450"/>
      <c r="E707" s="440"/>
      <c r="F707" s="440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3" t="s">
        <v>306</v>
      </c>
      <c r="B709" s="504"/>
      <c r="C709" s="504"/>
      <c r="D709" s="504"/>
      <c r="E709" s="504"/>
      <c r="F709" s="50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4"/>
      <c r="C715" s="51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4"/>
      <c r="C716" s="515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503" t="s">
        <v>307</v>
      </c>
      <c r="B718" s="504"/>
      <c r="C718" s="504"/>
      <c r="D718" s="504"/>
      <c r="E718" s="504"/>
      <c r="F718" s="50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COUNTIF('A3 Exploitation'!F710:F720,"ok")</f>
        <v>0</v>
      </c>
      <c r="F721" s="413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1"/>
      <c r="E1" s="531"/>
      <c r="F1" s="531"/>
      <c r="G1" s="531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2" t="s">
        <v>46</v>
      </c>
      <c r="B6" s="532"/>
      <c r="C6" s="532"/>
      <c r="D6" s="532"/>
      <c r="E6" s="532"/>
      <c r="F6" s="532"/>
      <c r="G6" s="92"/>
    </row>
    <row r="7" spans="1:7" s="258" customFormat="1" ht="21.75" customHeight="1" x14ac:dyDescent="0.45">
      <c r="A7" s="533" t="str">
        <f>'Page de garde'!D18</f>
        <v>Lafrane Sfax</v>
      </c>
      <c r="B7" s="533"/>
      <c r="C7" s="533"/>
      <c r="D7" s="533"/>
      <c r="E7" s="533"/>
      <c r="F7" s="533"/>
      <c r="G7" s="92"/>
    </row>
    <row r="8" spans="1:7" s="258" customFormat="1" ht="24" x14ac:dyDescent="0.45">
      <c r="A8" s="4" t="s">
        <v>39</v>
      </c>
      <c r="B8" s="534" t="str">
        <f>'A1 Exploitation'!B9:F9</f>
        <v>Dr Hatem KARAA</v>
      </c>
      <c r="C8" s="534"/>
      <c r="D8" s="534"/>
      <c r="E8" s="534"/>
      <c r="F8" s="534"/>
      <c r="G8" s="92"/>
    </row>
    <row r="9" spans="1:7" s="258" customFormat="1" ht="24" x14ac:dyDescent="0.45">
      <c r="A9" s="5" t="s">
        <v>41</v>
      </c>
      <c r="B9" s="535" t="str">
        <f>'A1 Exploitation'!B10:F10</f>
        <v>Directeur du magasin et chefs de rayon</v>
      </c>
      <c r="C9" s="535"/>
      <c r="D9" s="535"/>
      <c r="E9" s="535"/>
      <c r="F9" s="535"/>
      <c r="G9" s="92"/>
    </row>
    <row r="10" spans="1:7" s="258" customFormat="1" ht="24" x14ac:dyDescent="0.45">
      <c r="A10" s="4" t="s">
        <v>40</v>
      </c>
      <c r="B10" s="530">
        <f>'A1 Exploitation'!B11:F11</f>
        <v>43510</v>
      </c>
      <c r="C10" s="530"/>
      <c r="D10" s="530"/>
      <c r="E10" s="530"/>
      <c r="F10" s="530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61"/>
      <c r="E12" s="461"/>
      <c r="F12" s="461"/>
      <c r="G12" s="461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51"/>
      <c r="B15" s="552"/>
      <c r="C15" s="552"/>
      <c r="D15" s="552"/>
      <c r="E15" s="552"/>
      <c r="F15" s="552"/>
    </row>
    <row r="16" spans="1:7" ht="19.5" x14ac:dyDescent="0.4">
      <c r="A16" s="544" t="s">
        <v>0</v>
      </c>
      <c r="B16" s="545"/>
      <c r="C16" s="545"/>
      <c r="D16" s="545"/>
      <c r="E16" s="545"/>
      <c r="F16" s="54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6" t="s">
        <v>34</v>
      </c>
      <c r="B22" s="540"/>
      <c r="C22" s="541"/>
      <c r="D22" s="380">
        <f>SUM(B17:C21)</f>
        <v>0</v>
      </c>
    </row>
    <row r="23" spans="1:7" x14ac:dyDescent="0.3">
      <c r="A23" s="539" t="s">
        <v>251</v>
      </c>
      <c r="B23" s="542"/>
      <c r="C23" s="54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7" t="s">
        <v>4</v>
      </c>
      <c r="B25" s="548"/>
      <c r="C25" s="548"/>
      <c r="D25" s="548"/>
      <c r="E25" s="548"/>
      <c r="F25" s="54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9" t="s">
        <v>34</v>
      </c>
      <c r="B33" s="542"/>
      <c r="C33" s="543"/>
      <c r="D33" s="379">
        <f>SUM(B26:C32)</f>
        <v>0</v>
      </c>
    </row>
    <row r="34" spans="1:7" x14ac:dyDescent="0.3">
      <c r="A34" s="539" t="s">
        <v>251</v>
      </c>
      <c r="B34" s="542"/>
      <c r="C34" s="54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7" t="s">
        <v>180</v>
      </c>
      <c r="B36" s="548"/>
      <c r="C36" s="548"/>
      <c r="D36" s="548"/>
      <c r="E36" s="548"/>
      <c r="F36" s="54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9" t="s">
        <v>34</v>
      </c>
      <c r="B42" s="542"/>
      <c r="C42" s="543"/>
      <c r="D42" s="379">
        <f>SUM(B37:C41)</f>
        <v>0</v>
      </c>
      <c r="E42" s="259"/>
      <c r="F42" s="259"/>
      <c r="G42" s="93"/>
    </row>
    <row r="43" spans="1:7" s="10" customFormat="1" x14ac:dyDescent="0.3">
      <c r="A43" s="539" t="s">
        <v>251</v>
      </c>
      <c r="B43" s="542"/>
      <c r="C43" s="54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9" t="s">
        <v>34</v>
      </c>
      <c r="B52" s="542"/>
      <c r="C52" s="543"/>
      <c r="D52" s="379">
        <f>SUM(B46:C51)</f>
        <v>0</v>
      </c>
    </row>
    <row r="53" spans="1:7" x14ac:dyDescent="0.3">
      <c r="A53" s="539" t="s">
        <v>251</v>
      </c>
      <c r="B53" s="542"/>
      <c r="C53" s="54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7" t="s">
        <v>8</v>
      </c>
      <c r="B55" s="548"/>
      <c r="C55" s="548"/>
      <c r="D55" s="548"/>
      <c r="E55" s="548"/>
      <c r="F55" s="54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9" t="s">
        <v>34</v>
      </c>
      <c r="B63" s="542"/>
      <c r="C63" s="543"/>
      <c r="D63" s="379">
        <f>SUM(B56:C62)</f>
        <v>0</v>
      </c>
    </row>
    <row r="64" spans="1:7" x14ac:dyDescent="0.3">
      <c r="A64" s="539" t="s">
        <v>251</v>
      </c>
      <c r="B64" s="542"/>
      <c r="C64" s="54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7" t="s">
        <v>111</v>
      </c>
      <c r="B66" s="548"/>
      <c r="C66" s="548"/>
      <c r="D66" s="548"/>
      <c r="E66" s="548"/>
      <c r="F66" s="54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9" t="s">
        <v>34</v>
      </c>
      <c r="B84" s="542"/>
      <c r="C84" s="543"/>
      <c r="D84" s="379">
        <f>SUM(B67:C83)</f>
        <v>0</v>
      </c>
    </row>
    <row r="85" spans="1:7" x14ac:dyDescent="0.3">
      <c r="A85" s="539" t="s">
        <v>251</v>
      </c>
      <c r="B85" s="542"/>
      <c r="C85" s="54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7" t="s">
        <v>172</v>
      </c>
      <c r="B87" s="548"/>
      <c r="C87" s="548"/>
      <c r="D87" s="548"/>
      <c r="E87" s="548"/>
      <c r="F87" s="54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9" t="s">
        <v>34</v>
      </c>
      <c r="B102" s="542"/>
      <c r="C102" s="543"/>
      <c r="D102" s="379">
        <f>SUM(B88:C101)</f>
        <v>0</v>
      </c>
    </row>
    <row r="103" spans="1:7" x14ac:dyDescent="0.3">
      <c r="A103" s="539" t="s">
        <v>251</v>
      </c>
      <c r="B103" s="542"/>
      <c r="C103" s="54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7" t="s">
        <v>173</v>
      </c>
      <c r="B106" s="548"/>
      <c r="C106" s="548"/>
      <c r="D106" s="548"/>
      <c r="E106" s="548"/>
      <c r="F106" s="54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9" t="s">
        <v>34</v>
      </c>
      <c r="B118" s="542"/>
      <c r="C118" s="543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9" t="s">
        <v>251</v>
      </c>
      <c r="B119" s="542"/>
      <c r="C119" s="54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7" t="s">
        <v>156</v>
      </c>
      <c r="B121" s="548"/>
      <c r="C121" s="548"/>
      <c r="D121" s="548"/>
      <c r="E121" s="548"/>
      <c r="F121" s="54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9" t="s">
        <v>34</v>
      </c>
      <c r="B133" s="542"/>
      <c r="C133" s="543"/>
      <c r="D133" s="379">
        <f>SUM(B122:C132)</f>
        <v>0</v>
      </c>
    </row>
    <row r="134" spans="1:7" x14ac:dyDescent="0.3">
      <c r="A134" s="539" t="s">
        <v>251</v>
      </c>
      <c r="B134" s="542"/>
      <c r="C134" s="54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7" t="s">
        <v>61</v>
      </c>
      <c r="B136" s="548"/>
      <c r="C136" s="548"/>
      <c r="D136" s="548"/>
      <c r="E136" s="548"/>
      <c r="F136" s="54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9" t="s">
        <v>34</v>
      </c>
      <c r="B149" s="542"/>
      <c r="C149" s="543"/>
      <c r="D149" s="379">
        <f>SUM(B137:C148)</f>
        <v>0</v>
      </c>
    </row>
    <row r="150" spans="1:7" x14ac:dyDescent="0.3">
      <c r="A150" s="539" t="s">
        <v>251</v>
      </c>
      <c r="B150" s="542"/>
      <c r="C150" s="54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7" t="s">
        <v>178</v>
      </c>
      <c r="B152" s="548"/>
      <c r="C152" s="548"/>
      <c r="D152" s="548"/>
      <c r="E152" s="548"/>
      <c r="F152" s="54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9" t="s">
        <v>34</v>
      </c>
      <c r="B161" s="540"/>
      <c r="C161" s="541"/>
      <c r="D161" s="380">
        <f>SUM(B153:C160)</f>
        <v>0</v>
      </c>
    </row>
    <row r="162" spans="1:7" x14ac:dyDescent="0.3">
      <c r="A162" s="539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7" t="s">
        <v>64</v>
      </c>
      <c r="B164" s="548"/>
      <c r="C164" s="548"/>
      <c r="D164" s="548"/>
      <c r="E164" s="548"/>
      <c r="F164" s="54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9" t="s">
        <v>34</v>
      </c>
      <c r="B169" s="542"/>
      <c r="C169" s="543"/>
      <c r="D169" s="379">
        <f>SUM(B165:C168)</f>
        <v>0</v>
      </c>
    </row>
    <row r="170" spans="1:7" x14ac:dyDescent="0.3">
      <c r="A170" s="539" t="s">
        <v>251</v>
      </c>
      <c r="B170" s="542"/>
      <c r="C170" s="54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9" t="s">
        <v>34</v>
      </c>
      <c r="B177" s="542"/>
      <c r="C177" s="543"/>
      <c r="D177" s="379">
        <f>SUM(B173:C176)</f>
        <v>0</v>
      </c>
    </row>
    <row r="178" spans="1:7" x14ac:dyDescent="0.3">
      <c r="A178" s="539" t="s">
        <v>251</v>
      </c>
      <c r="B178" s="542"/>
      <c r="C178" s="54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7" t="s">
        <v>65</v>
      </c>
      <c r="B180" s="548"/>
      <c r="C180" s="548"/>
      <c r="D180" s="548"/>
      <c r="E180" s="548"/>
      <c r="F180" s="54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9" t="s">
        <v>34</v>
      </c>
      <c r="B186" s="542"/>
      <c r="C186" s="543"/>
      <c r="D186" s="379">
        <f>SUM(B181:C185)</f>
        <v>0</v>
      </c>
    </row>
    <row r="187" spans="1:7" x14ac:dyDescent="0.3">
      <c r="A187" s="539" t="s">
        <v>251</v>
      </c>
      <c r="B187" s="542"/>
      <c r="C187" s="54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7" t="s">
        <v>177</v>
      </c>
      <c r="B189" s="548"/>
      <c r="C189" s="548"/>
      <c r="D189" s="548"/>
      <c r="E189" s="548"/>
      <c r="F189" s="54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9" t="s">
        <v>34</v>
      </c>
      <c r="B194" s="542"/>
      <c r="C194" s="543"/>
      <c r="D194" s="40">
        <f>SUM(B190:C193)</f>
        <v>0</v>
      </c>
    </row>
    <row r="195" spans="1:6" x14ac:dyDescent="0.3">
      <c r="A195" s="539" t="s">
        <v>251</v>
      </c>
      <c r="B195" s="542"/>
      <c r="C195" s="54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COUNTIF('A3 Technique'!F17:F193,"ok")</f>
        <v>0</v>
      </c>
      <c r="F197" s="415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2019-03-02T23:00:58Z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