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Quali-Consult\Desktop\Audit CM Sfax Lafrane 21 mars 2018\"/>
    </mc:Choice>
  </mc:AlternateContent>
  <bookViews>
    <workbookView xWindow="0" yWindow="0" windowWidth="20490" windowHeight="7755" tabRatio="916" activeTab="2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1" i="40" l="1"/>
  <c r="B99" i="40"/>
  <c r="B153" i="40"/>
  <c r="B200" i="40"/>
  <c r="B261" i="40"/>
  <c r="B313" i="40"/>
  <c r="B353" i="40"/>
  <c r="B386" i="40"/>
  <c r="B439" i="40"/>
  <c r="B476" i="40"/>
  <c r="B498" i="40"/>
  <c r="B512" i="40"/>
  <c r="B532" i="40"/>
  <c r="B543" i="40"/>
  <c r="C542" i="40"/>
  <c r="C530" i="40"/>
  <c r="C528" i="40"/>
  <c r="C490" i="40"/>
  <c r="C469" i="40"/>
  <c r="C466" i="40"/>
  <c r="C465" i="40"/>
  <c r="C461" i="40"/>
  <c r="C455" i="40"/>
  <c r="C438" i="40"/>
  <c r="C432" i="40"/>
  <c r="C431" i="40"/>
  <c r="C425" i="40"/>
  <c r="C422" i="40"/>
  <c r="C415" i="40"/>
  <c r="C411" i="40"/>
  <c r="C405" i="40"/>
  <c r="C402" i="40"/>
  <c r="C381" i="40"/>
  <c r="C378" i="40"/>
  <c r="C371" i="40"/>
  <c r="C369" i="40"/>
  <c r="C368" i="40"/>
  <c r="C348" i="40"/>
  <c r="C344" i="40"/>
  <c r="C342" i="40"/>
  <c r="C340" i="40"/>
  <c r="C331" i="40"/>
  <c r="C304" i="40"/>
  <c r="C302" i="40"/>
  <c r="C297" i="40"/>
  <c r="C295" i="40"/>
  <c r="C294" i="40"/>
  <c r="C291" i="40"/>
  <c r="C282" i="40"/>
  <c r="C278" i="40"/>
  <c r="C252" i="40"/>
  <c r="C251" i="40"/>
  <c r="C250" i="40"/>
  <c r="C249" i="40"/>
  <c r="C240" i="40"/>
  <c r="C238" i="40"/>
  <c r="C235" i="40"/>
  <c r="C230" i="40"/>
  <c r="C227" i="40"/>
  <c r="C220" i="40"/>
  <c r="C219" i="40"/>
  <c r="C194" i="40"/>
  <c r="C190" i="40"/>
  <c r="C186" i="40"/>
  <c r="C184" i="40"/>
  <c r="C182" i="40"/>
  <c r="C181" i="40"/>
  <c r="C170" i="40"/>
  <c r="C147" i="40"/>
  <c r="C145" i="40"/>
  <c r="C143" i="40"/>
  <c r="C138" i="40"/>
  <c r="C134" i="40"/>
  <c r="C132" i="40"/>
  <c r="C131" i="40"/>
  <c r="C129" i="40"/>
  <c r="C125" i="40"/>
  <c r="C115" i="40"/>
  <c r="C91" i="40"/>
  <c r="C89" i="40"/>
  <c r="C82" i="40"/>
  <c r="C79" i="40"/>
  <c r="C74" i="40"/>
  <c r="C72" i="40"/>
  <c r="C69" i="40"/>
  <c r="C68" i="40"/>
  <c r="C65" i="40"/>
  <c r="C59" i="40"/>
  <c r="C35" i="40"/>
  <c r="C34" i="40"/>
  <c r="C30" i="40"/>
  <c r="C542" i="38"/>
  <c r="C530" i="38"/>
  <c r="C528" i="38"/>
  <c r="C490" i="38"/>
  <c r="C469" i="38"/>
  <c r="C466" i="38"/>
  <c r="C465" i="38"/>
  <c r="C461" i="38"/>
  <c r="C455" i="38"/>
  <c r="C438" i="38"/>
  <c r="C432" i="38"/>
  <c r="C431" i="38"/>
  <c r="C425" i="38"/>
  <c r="C422" i="38"/>
  <c r="C415" i="38"/>
  <c r="C411" i="38"/>
  <c r="C405" i="38"/>
  <c r="C402" i="38"/>
  <c r="C381" i="38"/>
  <c r="C378" i="38"/>
  <c r="C371" i="38"/>
  <c r="C369" i="38"/>
  <c r="C368" i="38"/>
  <c r="C348" i="38"/>
  <c r="C344" i="38"/>
  <c r="C342" i="38"/>
  <c r="C340" i="38"/>
  <c r="C331" i="38"/>
  <c r="C304" i="38"/>
  <c r="C302" i="38"/>
  <c r="C297" i="38"/>
  <c r="C295" i="38"/>
  <c r="C294" i="38"/>
  <c r="C291" i="38"/>
  <c r="C282" i="38"/>
  <c r="C278" i="38"/>
  <c r="C252" i="38"/>
  <c r="C251" i="38"/>
  <c r="C250" i="38"/>
  <c r="C249" i="38"/>
  <c r="C240" i="38"/>
  <c r="C238" i="38"/>
  <c r="C235" i="38"/>
  <c r="C230" i="38"/>
  <c r="C227" i="38"/>
  <c r="C220" i="38"/>
  <c r="C219" i="38"/>
  <c r="C194" i="38"/>
  <c r="C190" i="38"/>
  <c r="C186" i="38"/>
  <c r="C184" i="38"/>
  <c r="C182" i="38"/>
  <c r="C181" i="38"/>
  <c r="C170" i="38"/>
  <c r="C147" i="38"/>
  <c r="C145" i="38"/>
  <c r="C143" i="38"/>
  <c r="C138" i="38"/>
  <c r="C134" i="38"/>
  <c r="C132" i="38"/>
  <c r="C131" i="38"/>
  <c r="C129" i="38"/>
  <c r="C125" i="38"/>
  <c r="C115" i="38"/>
  <c r="C91" i="38"/>
  <c r="C89" i="38"/>
  <c r="C82" i="38"/>
  <c r="C79" i="38"/>
  <c r="C74" i="38"/>
  <c r="C72" i="38"/>
  <c r="C69" i="38"/>
  <c r="C68" i="38"/>
  <c r="C65" i="38"/>
  <c r="C59" i="38"/>
  <c r="C35" i="38"/>
  <c r="C34" i="38"/>
  <c r="C30" i="38"/>
  <c r="C542" i="31"/>
  <c r="C530" i="31"/>
  <c r="C528" i="31"/>
  <c r="C490" i="31"/>
  <c r="C469" i="31"/>
  <c r="C466" i="31"/>
  <c r="C465" i="31"/>
  <c r="C461" i="31"/>
  <c r="C455" i="31"/>
  <c r="C438" i="31"/>
  <c r="C432" i="31"/>
  <c r="C431" i="31"/>
  <c r="C425" i="31"/>
  <c r="C422" i="31"/>
  <c r="C415" i="31"/>
  <c r="C411" i="31"/>
  <c r="C405" i="31"/>
  <c r="C402" i="31"/>
  <c r="C381" i="31"/>
  <c r="C378" i="31"/>
  <c r="C371" i="31"/>
  <c r="C369" i="31"/>
  <c r="C368" i="31"/>
  <c r="C348" i="31"/>
  <c r="C344" i="31"/>
  <c r="C342" i="31"/>
  <c r="C340" i="31"/>
  <c r="C331" i="31"/>
  <c r="C304" i="31"/>
  <c r="C302" i="31"/>
  <c r="C297" i="31"/>
  <c r="C295" i="31"/>
  <c r="C294" i="31"/>
  <c r="C291" i="31"/>
  <c r="C282" i="31"/>
  <c r="C278" i="31"/>
  <c r="C252" i="31"/>
  <c r="C251" i="31"/>
  <c r="C250" i="31"/>
  <c r="C249" i="31"/>
  <c r="C240" i="31"/>
  <c r="C238" i="31"/>
  <c r="C235" i="31"/>
  <c r="C230" i="31"/>
  <c r="C227" i="31"/>
  <c r="C220" i="31"/>
  <c r="C219" i="31"/>
  <c r="C194" i="31"/>
  <c r="C190" i="31"/>
  <c r="C186" i="31"/>
  <c r="C184" i="31"/>
  <c r="C182" i="31"/>
  <c r="C181" i="31"/>
  <c r="C170" i="31"/>
  <c r="C147" i="31"/>
  <c r="C145" i="31"/>
  <c r="C143" i="31"/>
  <c r="C138" i="31"/>
  <c r="C134" i="31"/>
  <c r="C132" i="31"/>
  <c r="C131" i="31"/>
  <c r="C129" i="31"/>
  <c r="C125" i="31"/>
  <c r="C115" i="31"/>
  <c r="C91" i="31"/>
  <c r="C89" i="31"/>
  <c r="C82" i="31"/>
  <c r="C79" i="31"/>
  <c r="C74" i="31"/>
  <c r="C72" i="31"/>
  <c r="C69" i="31"/>
  <c r="C68" i="31"/>
  <c r="C65" i="31"/>
  <c r="C59" i="31"/>
  <c r="C35" i="31"/>
  <c r="C34" i="31"/>
  <c r="C30" i="31"/>
  <c r="C542" i="33"/>
  <c r="C530" i="33"/>
  <c r="C528" i="33"/>
  <c r="C490" i="33"/>
  <c r="C469" i="33"/>
  <c r="C466" i="33"/>
  <c r="C465" i="33"/>
  <c r="C461" i="33"/>
  <c r="C455" i="33"/>
  <c r="C438" i="33"/>
  <c r="C432" i="33"/>
  <c r="C431" i="33"/>
  <c r="C425" i="33"/>
  <c r="C422" i="33"/>
  <c r="C415" i="33"/>
  <c r="C411" i="33"/>
  <c r="C405" i="33"/>
  <c r="C402" i="33"/>
  <c r="C381" i="33"/>
  <c r="C378" i="33"/>
  <c r="C371" i="33"/>
  <c r="C369" i="33"/>
  <c r="C368" i="33"/>
  <c r="C348" i="33"/>
  <c r="C344" i="33"/>
  <c r="C342" i="33"/>
  <c r="C340" i="33"/>
  <c r="C331" i="33"/>
  <c r="C304" i="33"/>
  <c r="C302" i="33"/>
  <c r="C297" i="33"/>
  <c r="C295" i="33"/>
  <c r="C294" i="33"/>
  <c r="C291" i="33"/>
  <c r="C282" i="33"/>
  <c r="C278" i="33"/>
  <c r="C252" i="33"/>
  <c r="C251" i="33"/>
  <c r="C250" i="33"/>
  <c r="C249" i="33"/>
  <c r="C240" i="33"/>
  <c r="C238" i="33"/>
  <c r="C235" i="33"/>
  <c r="C230" i="33"/>
  <c r="C227" i="33"/>
  <c r="C220" i="33"/>
  <c r="C219" i="33"/>
  <c r="C194" i="33"/>
  <c r="C190" i="33"/>
  <c r="C186" i="33"/>
  <c r="C184" i="33"/>
  <c r="C182" i="33"/>
  <c r="C181" i="33"/>
  <c r="C170" i="33"/>
  <c r="C147" i="33"/>
  <c r="C145" i="33"/>
  <c r="C143" i="33"/>
  <c r="C138" i="33"/>
  <c r="C134" i="33"/>
  <c r="C132" i="33"/>
  <c r="C131" i="33"/>
  <c r="C129" i="33"/>
  <c r="C125" i="33"/>
  <c r="C115" i="33"/>
  <c r="C91" i="33"/>
  <c r="C89" i="33"/>
  <c r="C82" i="33"/>
  <c r="C79" i="33"/>
  <c r="C74" i="33"/>
  <c r="C72" i="33"/>
  <c r="C69" i="33"/>
  <c r="C68" i="33"/>
  <c r="C65" i="33"/>
  <c r="C59" i="33"/>
  <c r="C35" i="33"/>
  <c r="C34" i="33"/>
  <c r="C30" i="33"/>
  <c r="C542" i="43"/>
  <c r="C530" i="43"/>
  <c r="C528" i="43"/>
  <c r="C490" i="43"/>
  <c r="C469" i="43"/>
  <c r="C466" i="43"/>
  <c r="C465" i="43"/>
  <c r="C461" i="43"/>
  <c r="C455" i="43"/>
  <c r="C438" i="43"/>
  <c r="C432" i="43"/>
  <c r="C431" i="43"/>
  <c r="C425" i="43"/>
  <c r="C422" i="43"/>
  <c r="C415" i="43"/>
  <c r="C411" i="43"/>
  <c r="C405" i="43"/>
  <c r="C402" i="43"/>
  <c r="C381" i="43"/>
  <c r="C378" i="43"/>
  <c r="C371" i="43"/>
  <c r="C369" i="43"/>
  <c r="C368" i="43"/>
  <c r="C348" i="43"/>
  <c r="C344" i="43"/>
  <c r="C342" i="43"/>
  <c r="C340" i="43"/>
  <c r="C331" i="43"/>
  <c r="C304" i="43"/>
  <c r="C302" i="43"/>
  <c r="C297" i="43"/>
  <c r="C295" i="43"/>
  <c r="C294" i="43"/>
  <c r="C291" i="43"/>
  <c r="C282" i="43"/>
  <c r="C278" i="43"/>
  <c r="C252" i="43"/>
  <c r="C251" i="43"/>
  <c r="C250" i="43"/>
  <c r="C249" i="43"/>
  <c r="C240" i="43"/>
  <c r="C238" i="43"/>
  <c r="C235" i="43"/>
  <c r="C230" i="43"/>
  <c r="C227" i="43"/>
  <c r="C220" i="43"/>
  <c r="C219" i="43"/>
  <c r="C194" i="43"/>
  <c r="C190" i="43"/>
  <c r="C186" i="43"/>
  <c r="C184" i="43"/>
  <c r="C182" i="43"/>
  <c r="C181" i="43"/>
  <c r="C170" i="43"/>
  <c r="C147" i="43"/>
  <c r="C145" i="43"/>
  <c r="C143" i="43"/>
  <c r="C138" i="43"/>
  <c r="C134" i="43"/>
  <c r="C132" i="43"/>
  <c r="C131" i="43"/>
  <c r="C129" i="43"/>
  <c r="C125" i="43"/>
  <c r="C115" i="43"/>
  <c r="C91" i="43"/>
  <c r="C89" i="43"/>
  <c r="C82" i="43"/>
  <c r="C79" i="43"/>
  <c r="C74" i="43"/>
  <c r="C72" i="43"/>
  <c r="C69" i="43"/>
  <c r="C68" i="43"/>
  <c r="C65" i="43"/>
  <c r="C59" i="43"/>
  <c r="C35" i="43"/>
  <c r="C34" i="43"/>
  <c r="C30" i="43"/>
  <c r="C381" i="36"/>
  <c r="C302" i="36"/>
  <c r="C238" i="36"/>
  <c r="C235" i="36"/>
  <c r="C132" i="36"/>
  <c r="C131" i="36"/>
  <c r="C129" i="36"/>
  <c r="C125" i="36"/>
  <c r="C79" i="36"/>
  <c r="C74" i="36"/>
  <c r="C72" i="36"/>
  <c r="C69" i="36"/>
  <c r="C65" i="36"/>
  <c r="C35" i="36"/>
  <c r="C34" i="36"/>
  <c r="C30" i="36"/>
  <c r="C528" i="36"/>
  <c r="C530" i="36"/>
  <c r="D42" i="36" l="1"/>
  <c r="D43" i="36" s="1"/>
  <c r="D533" i="36"/>
  <c r="D534" i="36" s="1"/>
  <c r="C466" i="36" l="1"/>
  <c r="C405" i="36"/>
  <c r="D99" i="43"/>
  <c r="D25" i="43"/>
  <c r="D26" i="43" s="1"/>
  <c r="D41" i="43"/>
  <c r="D61" i="43"/>
  <c r="D62" i="43" s="1"/>
  <c r="D84" i="43"/>
  <c r="D85" i="43"/>
  <c r="D547" i="43"/>
  <c r="D117" i="43"/>
  <c r="D118" i="43" s="1"/>
  <c r="D139" i="43"/>
  <c r="D140" i="43" s="1"/>
  <c r="D153" i="43"/>
  <c r="D172" i="43"/>
  <c r="D173" i="43"/>
  <c r="D200" i="43"/>
  <c r="D222" i="43"/>
  <c r="D223" i="43" s="1"/>
  <c r="D244" i="43"/>
  <c r="D245" i="43"/>
  <c r="D261" i="43"/>
  <c r="D285" i="43"/>
  <c r="D286" i="43" s="1"/>
  <c r="D313" i="43"/>
  <c r="D333" i="43"/>
  <c r="D334" i="43" s="1"/>
  <c r="D353" i="43"/>
  <c r="D373" i="43"/>
  <c r="D374" i="43" s="1"/>
  <c r="D386" i="43"/>
  <c r="D406" i="43"/>
  <c r="D407" i="43"/>
  <c r="D417" i="43"/>
  <c r="D418" i="43" s="1"/>
  <c r="D426" i="43"/>
  <c r="D427" i="43" s="1"/>
  <c r="D439" i="43"/>
  <c r="D457" i="43"/>
  <c r="D458" i="43"/>
  <c r="D476" i="43"/>
  <c r="D493" i="43"/>
  <c r="D494" i="43" s="1"/>
  <c r="D498" i="43"/>
  <c r="D512" i="43"/>
  <c r="D532" i="43"/>
  <c r="D543" i="43"/>
  <c r="C348" i="36" l="1"/>
  <c r="C297" i="36"/>
  <c r="C295" i="36"/>
  <c r="C291" i="36"/>
  <c r="C251" i="36"/>
  <c r="C230" i="36"/>
  <c r="C194" i="36"/>
  <c r="C186" i="36"/>
  <c r="C181" i="36"/>
  <c r="C143" i="36"/>
  <c r="C138" i="36"/>
  <c r="C91" i="36"/>
  <c r="C82" i="36"/>
  <c r="C68" i="36"/>
  <c r="B10" i="32"/>
  <c r="B10" i="41"/>
  <c r="B9" i="41"/>
  <c r="B8" i="41"/>
  <c r="B11" i="41"/>
  <c r="B10" i="39"/>
  <c r="B9" i="39"/>
  <c r="B8" i="39"/>
  <c r="B11" i="39"/>
  <c r="B9" i="32"/>
  <c r="B8" i="32"/>
  <c r="B11" i="32"/>
  <c r="B10" i="25"/>
  <c r="B9" i="25"/>
  <c r="B8" i="25"/>
  <c r="B11" i="25"/>
  <c r="B10" i="35"/>
  <c r="B9" i="35"/>
  <c r="B8" i="35"/>
  <c r="B11" i="35"/>
  <c r="B10" i="37"/>
  <c r="B9" i="37"/>
  <c r="B8" i="37"/>
  <c r="D199" i="25" l="1"/>
  <c r="D197" i="25"/>
  <c r="F197" i="41"/>
  <c r="F197" i="39"/>
  <c r="E197" i="25"/>
  <c r="D499" i="40"/>
  <c r="B543" i="38"/>
  <c r="B532" i="38"/>
  <c r="B512" i="38"/>
  <c r="B498" i="38"/>
  <c r="D499" i="38" s="1"/>
  <c r="B476" i="38"/>
  <c r="B439" i="38"/>
  <c r="B386" i="38"/>
  <c r="B353" i="38"/>
  <c r="B313" i="38"/>
  <c r="B261" i="38"/>
  <c r="B200" i="38"/>
  <c r="B153" i="38"/>
  <c r="B99" i="38"/>
  <c r="B41" i="38"/>
  <c r="B543" i="31"/>
  <c r="B532" i="31"/>
  <c r="B512" i="31"/>
  <c r="B498" i="31"/>
  <c r="D499" i="31" s="1"/>
  <c r="B476" i="31"/>
  <c r="B439" i="31"/>
  <c r="B386" i="31"/>
  <c r="B353" i="31"/>
  <c r="B313" i="31"/>
  <c r="B261" i="31"/>
  <c r="B200" i="31"/>
  <c r="B153" i="31"/>
  <c r="B99" i="31"/>
  <c r="B41" i="31"/>
  <c r="B543" i="33"/>
  <c r="B532" i="33"/>
  <c r="B512" i="33"/>
  <c r="D513" i="33" s="1"/>
  <c r="D514" i="33" s="1"/>
  <c r="B498" i="33"/>
  <c r="D499" i="33" s="1"/>
  <c r="B476" i="33"/>
  <c r="B439" i="33"/>
  <c r="B386" i="33"/>
  <c r="B353" i="33"/>
  <c r="B313" i="33"/>
  <c r="B261" i="33"/>
  <c r="B99" i="33"/>
  <c r="B41" i="33"/>
  <c r="B543" i="43"/>
  <c r="D544" i="43" s="1"/>
  <c r="B532" i="43"/>
  <c r="D533" i="43" s="1"/>
  <c r="D534" i="43" s="1"/>
  <c r="B512" i="43"/>
  <c r="D513" i="43" s="1"/>
  <c r="D514" i="43" s="1"/>
  <c r="B498" i="43"/>
  <c r="D499" i="43" s="1"/>
  <c r="B476" i="43"/>
  <c r="D477" i="43" s="1"/>
  <c r="B439" i="43"/>
  <c r="D440" i="43" s="1"/>
  <c r="B386" i="43"/>
  <c r="D387" i="43" s="1"/>
  <c r="B313" i="43"/>
  <c r="D314" i="43" s="1"/>
  <c r="B261" i="43"/>
  <c r="D262" i="43" s="1"/>
  <c r="B200" i="43"/>
  <c r="D201" i="43" s="1"/>
  <c r="B153" i="43"/>
  <c r="D154" i="43" s="1"/>
  <c r="B99" i="43"/>
  <c r="D100" i="43" s="1"/>
  <c r="D543" i="40"/>
  <c r="D533" i="40"/>
  <c r="D534" i="40" s="1"/>
  <c r="D532" i="40"/>
  <c r="D512" i="40"/>
  <c r="D513" i="40" s="1"/>
  <c r="D514" i="40" s="1"/>
  <c r="D498" i="40"/>
  <c r="D476" i="40"/>
  <c r="D439" i="40"/>
  <c r="D386" i="40"/>
  <c r="D353" i="40"/>
  <c r="D313" i="40"/>
  <c r="D261" i="40"/>
  <c r="D222" i="40"/>
  <c r="D223" i="40" s="1"/>
  <c r="D200" i="40"/>
  <c r="D153" i="40"/>
  <c r="D99" i="40"/>
  <c r="D41" i="40"/>
  <c r="D547" i="40" s="1"/>
  <c r="D25" i="40"/>
  <c r="D26" i="40" s="1"/>
  <c r="D543" i="38"/>
  <c r="D533" i="38"/>
  <c r="D534" i="38" s="1"/>
  <c r="D532" i="38"/>
  <c r="D512" i="38"/>
  <c r="D513" i="38" s="1"/>
  <c r="D514" i="38" s="1"/>
  <c r="D498" i="38"/>
  <c r="D476" i="38"/>
  <c r="D439" i="38"/>
  <c r="D440" i="38" s="1"/>
  <c r="D386" i="38"/>
  <c r="D353" i="38"/>
  <c r="D313" i="38"/>
  <c r="D285" i="38"/>
  <c r="D286" i="38" s="1"/>
  <c r="D261" i="38"/>
  <c r="D200" i="38"/>
  <c r="D153" i="38"/>
  <c r="D99" i="38"/>
  <c r="D547" i="38" s="1"/>
  <c r="D41" i="38"/>
  <c r="D25" i="38"/>
  <c r="D26" i="38" s="1"/>
  <c r="D543" i="31"/>
  <c r="D532" i="31"/>
  <c r="D512" i="31"/>
  <c r="D498" i="31"/>
  <c r="D493" i="31"/>
  <c r="D494" i="31" s="1"/>
  <c r="D476" i="31"/>
  <c r="D439" i="31"/>
  <c r="D386" i="31"/>
  <c r="D353" i="31"/>
  <c r="D313" i="31"/>
  <c r="D261" i="31"/>
  <c r="D222" i="31"/>
  <c r="D223" i="31" s="1"/>
  <c r="D200" i="31"/>
  <c r="D153" i="31"/>
  <c r="D99" i="31"/>
  <c r="D41" i="31"/>
  <c r="D547" i="31" s="1"/>
  <c r="D25" i="31"/>
  <c r="D26" i="31" s="1"/>
  <c r="D543" i="33"/>
  <c r="D532" i="33"/>
  <c r="D512" i="33"/>
  <c r="D498" i="33"/>
  <c r="D476" i="33"/>
  <c r="D457" i="33"/>
  <c r="D458" i="33" s="1"/>
  <c r="D439" i="33"/>
  <c r="D406" i="33"/>
  <c r="D407" i="33" s="1"/>
  <c r="D386" i="33"/>
  <c r="D353" i="33"/>
  <c r="D313" i="33"/>
  <c r="D261" i="33"/>
  <c r="D222" i="33"/>
  <c r="D223" i="33" s="1"/>
  <c r="D172" i="33"/>
  <c r="D173" i="33" s="1"/>
  <c r="D99" i="33"/>
  <c r="D100" i="33" s="1"/>
  <c r="D61" i="33"/>
  <c r="D62" i="33" s="1"/>
  <c r="D42" i="33"/>
  <c r="D41" i="33"/>
  <c r="D25" i="33"/>
  <c r="D26" i="33" s="1"/>
  <c r="D544" i="40"/>
  <c r="D513" i="31"/>
  <c r="D514" i="31" s="1"/>
  <c r="D513" i="36"/>
  <c r="D514" i="36" s="1"/>
  <c r="D499" i="36"/>
  <c r="D547" i="36"/>
  <c r="D25" i="36"/>
  <c r="D26" i="36" s="1"/>
  <c r="B152" i="29"/>
  <c r="D222" i="38"/>
  <c r="D223" i="38" s="1"/>
  <c r="D544" i="33"/>
  <c r="D533" i="33"/>
  <c r="D534" i="33" s="1"/>
  <c r="D493" i="33"/>
  <c r="D494" i="33" s="1"/>
  <c r="D440" i="33"/>
  <c r="D426" i="33"/>
  <c r="D427" i="33" s="1"/>
  <c r="D417" i="33"/>
  <c r="D418" i="33" s="1"/>
  <c r="D387" i="33"/>
  <c r="D373" i="33"/>
  <c r="D374" i="33" s="1"/>
  <c r="D354" i="33"/>
  <c r="D333" i="33"/>
  <c r="D334" i="33" s="1"/>
  <c r="D285" i="33"/>
  <c r="D286" i="33" s="1"/>
  <c r="D262" i="33"/>
  <c r="D244" i="33"/>
  <c r="D245" i="33" s="1"/>
  <c r="D139" i="33"/>
  <c r="D140" i="33" s="1"/>
  <c r="D117" i="33"/>
  <c r="D118" i="33" s="1"/>
  <c r="D84" i="33"/>
  <c r="D85" i="33" s="1"/>
  <c r="E197" i="39"/>
  <c r="E197" i="41"/>
  <c r="F543" i="40"/>
  <c r="E543" i="40"/>
  <c r="F532" i="40"/>
  <c r="E532" i="40"/>
  <c r="F512" i="40"/>
  <c r="E512" i="40"/>
  <c r="F498" i="40"/>
  <c r="E498" i="40"/>
  <c r="F476" i="40"/>
  <c r="E476" i="40"/>
  <c r="F439" i="40"/>
  <c r="E439" i="40"/>
  <c r="F386" i="40"/>
  <c r="E386" i="40"/>
  <c r="F353" i="40"/>
  <c r="E353" i="40"/>
  <c r="F313" i="40"/>
  <c r="E313" i="40"/>
  <c r="F261" i="40"/>
  <c r="E261" i="40"/>
  <c r="F200" i="40"/>
  <c r="E200" i="40"/>
  <c r="F153" i="40"/>
  <c r="E153" i="40"/>
  <c r="F99" i="40"/>
  <c r="E99" i="40"/>
  <c r="F41" i="40"/>
  <c r="E41" i="40"/>
  <c r="D493" i="40"/>
  <c r="D494" i="40" s="1"/>
  <c r="D477" i="40"/>
  <c r="D457" i="40"/>
  <c r="D458" i="40" s="1"/>
  <c r="D426" i="40"/>
  <c r="D427" i="40" s="1"/>
  <c r="D417" i="40"/>
  <c r="D418" i="40" s="1"/>
  <c r="D406" i="40"/>
  <c r="D407" i="40" s="1"/>
  <c r="D387" i="40"/>
  <c r="D373" i="40"/>
  <c r="D374" i="40" s="1"/>
  <c r="D354" i="40"/>
  <c r="D333" i="40"/>
  <c r="D334" i="40" s="1"/>
  <c r="D314" i="40"/>
  <c r="D285" i="40"/>
  <c r="D286" i="40" s="1"/>
  <c r="D244" i="40"/>
  <c r="D245" i="40" s="1"/>
  <c r="D172" i="40"/>
  <c r="D154" i="40"/>
  <c r="D139" i="40"/>
  <c r="D140" i="40" s="1"/>
  <c r="D117" i="40"/>
  <c r="D118" i="40" s="1"/>
  <c r="D100" i="40"/>
  <c r="D101" i="40" s="1"/>
  <c r="D84" i="40"/>
  <c r="D61" i="40"/>
  <c r="D62" i="40" s="1"/>
  <c r="D42" i="40"/>
  <c r="D45" i="40" s="1"/>
  <c r="D46" i="40" s="1"/>
  <c r="A537" i="40"/>
  <c r="A517" i="40"/>
  <c r="A506" i="40"/>
  <c r="A484" i="40"/>
  <c r="A447" i="40"/>
  <c r="A394" i="40"/>
  <c r="A361" i="40"/>
  <c r="A321" i="40"/>
  <c r="A269" i="40"/>
  <c r="A208" i="40"/>
  <c r="A161" i="40"/>
  <c r="A106" i="40"/>
  <c r="A49" i="40"/>
  <c r="A16" i="40"/>
  <c r="F543" i="38"/>
  <c r="E543" i="38"/>
  <c r="F532" i="38"/>
  <c r="E532" i="38"/>
  <c r="F512" i="38"/>
  <c r="E512" i="38"/>
  <c r="F498" i="38"/>
  <c r="E498" i="38"/>
  <c r="F476" i="38"/>
  <c r="E476" i="38"/>
  <c r="F439" i="38"/>
  <c r="E439" i="38"/>
  <c r="F386" i="38"/>
  <c r="E386" i="38"/>
  <c r="F353" i="38"/>
  <c r="E353" i="38"/>
  <c r="F313" i="38"/>
  <c r="E313" i="38"/>
  <c r="F261" i="38"/>
  <c r="E261" i="38"/>
  <c r="F200" i="38"/>
  <c r="E200" i="38"/>
  <c r="F153" i="38"/>
  <c r="E153" i="38"/>
  <c r="F99" i="38"/>
  <c r="E99" i="38"/>
  <c r="F41" i="38"/>
  <c r="E41" i="38"/>
  <c r="D544" i="38"/>
  <c r="D493" i="38"/>
  <c r="D494" i="38" s="1"/>
  <c r="D477" i="38"/>
  <c r="D457" i="38"/>
  <c r="D458" i="38" s="1"/>
  <c r="D426" i="38"/>
  <c r="D427" i="38" s="1"/>
  <c r="D417" i="38"/>
  <c r="D418" i="38" s="1"/>
  <c r="D406" i="38"/>
  <c r="D407" i="38" s="1"/>
  <c r="D387" i="38"/>
  <c r="D373" i="38"/>
  <c r="D374" i="38" s="1"/>
  <c r="D354" i="38"/>
  <c r="D333" i="38"/>
  <c r="D334" i="38" s="1"/>
  <c r="D314" i="38"/>
  <c r="D244" i="38"/>
  <c r="D245" i="38" s="1"/>
  <c r="D172" i="38"/>
  <c r="D154" i="38"/>
  <c r="D139" i="38"/>
  <c r="D140" i="38" s="1"/>
  <c r="D117" i="38"/>
  <c r="D118" i="38" s="1"/>
  <c r="D100" i="38"/>
  <c r="D101" i="38" s="1"/>
  <c r="D84" i="38"/>
  <c r="D61" i="38"/>
  <c r="D62" i="38" s="1"/>
  <c r="D42" i="38"/>
  <c r="D45" i="38" s="1"/>
  <c r="D46" i="38" s="1"/>
  <c r="A537" i="38"/>
  <c r="A517" i="38"/>
  <c r="A506" i="38"/>
  <c r="A484" i="38"/>
  <c r="A447" i="38"/>
  <c r="A394" i="38"/>
  <c r="A361" i="38"/>
  <c r="A321" i="38"/>
  <c r="A269" i="38"/>
  <c r="A208" i="38"/>
  <c r="A161" i="38"/>
  <c r="A106" i="38"/>
  <c r="A49" i="38"/>
  <c r="A16" i="38"/>
  <c r="A537" i="31"/>
  <c r="A517" i="31"/>
  <c r="A506" i="31"/>
  <c r="A484" i="31"/>
  <c r="A447" i="31"/>
  <c r="A394" i="31"/>
  <c r="A361" i="31"/>
  <c r="A321" i="31"/>
  <c r="A269" i="31"/>
  <c r="A208" i="31"/>
  <c r="A161" i="31"/>
  <c r="A106" i="31"/>
  <c r="A49" i="31"/>
  <c r="A16" i="31"/>
  <c r="D544" i="31"/>
  <c r="D533" i="31"/>
  <c r="D534" i="31" s="1"/>
  <c r="D457" i="31"/>
  <c r="D458" i="31" s="1"/>
  <c r="D440" i="31"/>
  <c r="D426" i="31"/>
  <c r="D427" i="31" s="1"/>
  <c r="D417" i="31"/>
  <c r="D418" i="31" s="1"/>
  <c r="D406" i="31"/>
  <c r="D407" i="31" s="1"/>
  <c r="D387" i="31"/>
  <c r="D373" i="31"/>
  <c r="D374" i="31" s="1"/>
  <c r="D354" i="31"/>
  <c r="D333" i="31"/>
  <c r="D334" i="31" s="1"/>
  <c r="D285" i="31"/>
  <c r="D286" i="31" s="1"/>
  <c r="D262" i="31"/>
  <c r="D244" i="31"/>
  <c r="D245" i="31" s="1"/>
  <c r="D201" i="31"/>
  <c r="D202" i="31" s="1"/>
  <c r="D172" i="31"/>
  <c r="D139" i="31"/>
  <c r="D140" i="31" s="1"/>
  <c r="D117" i="31"/>
  <c r="D118" i="31" s="1"/>
  <c r="D84" i="31"/>
  <c r="D61" i="31"/>
  <c r="D62" i="31" s="1"/>
  <c r="D42" i="31"/>
  <c r="F543" i="33"/>
  <c r="E543" i="33"/>
  <c r="F532" i="33"/>
  <c r="E532" i="33"/>
  <c r="F512" i="33"/>
  <c r="E512" i="33"/>
  <c r="F498" i="33"/>
  <c r="E498" i="33"/>
  <c r="F476" i="33"/>
  <c r="E476" i="33"/>
  <c r="F439" i="33"/>
  <c r="E439" i="33"/>
  <c r="F386" i="33"/>
  <c r="E386" i="33"/>
  <c r="F353" i="33"/>
  <c r="E353" i="33"/>
  <c r="F313" i="33"/>
  <c r="E313" i="33"/>
  <c r="F261" i="33"/>
  <c r="E261" i="33"/>
  <c r="F200" i="33"/>
  <c r="E200" i="33"/>
  <c r="D200" i="33" s="1"/>
  <c r="B200" i="33" s="1"/>
  <c r="D201" i="33" s="1"/>
  <c r="F153" i="33"/>
  <c r="E153" i="33"/>
  <c r="D153" i="33" s="1"/>
  <c r="B153" i="33" s="1"/>
  <c r="F99" i="33"/>
  <c r="E99" i="33"/>
  <c r="F41" i="33"/>
  <c r="E41" i="33"/>
  <c r="F200" i="43"/>
  <c r="F153" i="43"/>
  <c r="F99" i="43"/>
  <c r="F41" i="43"/>
  <c r="F543" i="43"/>
  <c r="E543" i="43"/>
  <c r="E532" i="43"/>
  <c r="F532" i="43"/>
  <c r="F512" i="43"/>
  <c r="E512" i="43"/>
  <c r="F498" i="43"/>
  <c r="E498" i="43"/>
  <c r="F476" i="43"/>
  <c r="E476" i="43"/>
  <c r="F439" i="43"/>
  <c r="E439" i="43"/>
  <c r="F386" i="43"/>
  <c r="E386" i="43"/>
  <c r="F353" i="43"/>
  <c r="E353" i="43"/>
  <c r="F313" i="43"/>
  <c r="E313" i="43"/>
  <c r="F261" i="43"/>
  <c r="E261" i="43"/>
  <c r="E200" i="43"/>
  <c r="E153" i="43"/>
  <c r="E99" i="43"/>
  <c r="E41" i="43"/>
  <c r="B41" i="43" s="1"/>
  <c r="D42" i="43" s="1"/>
  <c r="A537" i="43"/>
  <c r="B162" i="29"/>
  <c r="A517" i="43"/>
  <c r="A506" i="43"/>
  <c r="A484" i="43"/>
  <c r="A447" i="43"/>
  <c r="A394" i="43"/>
  <c r="A361" i="43"/>
  <c r="A321" i="43"/>
  <c r="A269" i="43"/>
  <c r="A208" i="43"/>
  <c r="A161" i="43"/>
  <c r="A106" i="43"/>
  <c r="A49" i="43"/>
  <c r="A16" i="43"/>
  <c r="A8" i="43"/>
  <c r="A7" i="35" s="1"/>
  <c r="D547" i="33" l="1"/>
  <c r="D45" i="31"/>
  <c r="D46" i="31" s="1"/>
  <c r="D502" i="31"/>
  <c r="D503" i="31" s="1"/>
  <c r="D155" i="43"/>
  <c r="D157" i="43"/>
  <c r="D158" i="43" s="1"/>
  <c r="D390" i="43"/>
  <c r="D391" i="43" s="1"/>
  <c r="D388" i="43"/>
  <c r="D202" i="43"/>
  <c r="D204" i="43"/>
  <c r="D205" i="43" s="1"/>
  <c r="D443" i="43"/>
  <c r="D444" i="43" s="1"/>
  <c r="D441" i="43"/>
  <c r="D265" i="43"/>
  <c r="D266" i="43" s="1"/>
  <c r="D263" i="43"/>
  <c r="D478" i="43"/>
  <c r="D480" i="43"/>
  <c r="D481" i="43" s="1"/>
  <c r="D545" i="43"/>
  <c r="D43" i="43"/>
  <c r="D45" i="43"/>
  <c r="D46" i="43" s="1"/>
  <c r="D101" i="43"/>
  <c r="D102" i="43"/>
  <c r="D103" i="43" s="1"/>
  <c r="D315" i="43"/>
  <c r="D317" i="43"/>
  <c r="D318" i="43" s="1"/>
  <c r="D500" i="43"/>
  <c r="D502" i="43"/>
  <c r="D503" i="43" s="1"/>
  <c r="B143" i="29" s="1"/>
  <c r="D502" i="40"/>
  <c r="D503" i="40" s="1"/>
  <c r="D357" i="31"/>
  <c r="D358" i="31" s="1"/>
  <c r="D204" i="31"/>
  <c r="D205" i="31" s="1"/>
  <c r="D357" i="33"/>
  <c r="D358" i="33" s="1"/>
  <c r="D45" i="33"/>
  <c r="D46" i="33" s="1"/>
  <c r="D502" i="33"/>
  <c r="D503" i="33" s="1"/>
  <c r="D357" i="40"/>
  <c r="D358" i="40" s="1"/>
  <c r="D440" i="40"/>
  <c r="D443" i="40" s="1"/>
  <c r="D444" i="40" s="1"/>
  <c r="D201" i="40"/>
  <c r="D202" i="40" s="1"/>
  <c r="D262" i="40"/>
  <c r="D265" i="40" s="1"/>
  <c r="D266" i="40" s="1"/>
  <c r="D502" i="38"/>
  <c r="D503" i="38" s="1"/>
  <c r="D357" i="38"/>
  <c r="D358" i="38" s="1"/>
  <c r="D201" i="38"/>
  <c r="D202" i="38" s="1"/>
  <c r="D262" i="38"/>
  <c r="D100" i="31"/>
  <c r="D101" i="31" s="1"/>
  <c r="D154" i="31"/>
  <c r="D157" i="31" s="1"/>
  <c r="D158" i="31" s="1"/>
  <c r="D477" i="31"/>
  <c r="D478" i="31" s="1"/>
  <c r="D314" i="31"/>
  <c r="D317" i="31" s="1"/>
  <c r="D318" i="31" s="1"/>
  <c r="D314" i="33"/>
  <c r="D315" i="33" s="1"/>
  <c r="D154" i="33"/>
  <c r="D157" i="33" s="1"/>
  <c r="D158" i="33" s="1"/>
  <c r="D477" i="33"/>
  <c r="D480" i="33" s="1"/>
  <c r="D481" i="33" s="1"/>
  <c r="B171" i="29"/>
  <c r="D545" i="40"/>
  <c r="D155" i="40"/>
  <c r="D157" i="40"/>
  <c r="D158" i="40" s="1"/>
  <c r="D480" i="40"/>
  <c r="D481" i="40" s="1"/>
  <c r="D478" i="40"/>
  <c r="D102" i="40"/>
  <c r="D103" i="40" s="1"/>
  <c r="D390" i="40"/>
  <c r="D391" i="40" s="1"/>
  <c r="D388" i="40"/>
  <c r="D263" i="40"/>
  <c r="D317" i="40"/>
  <c r="D318" i="40" s="1"/>
  <c r="D315" i="40"/>
  <c r="D355" i="40"/>
  <c r="D500" i="40"/>
  <c r="D43" i="40"/>
  <c r="D85" i="40"/>
  <c r="D173" i="40"/>
  <c r="D388" i="38"/>
  <c r="D390" i="38"/>
  <c r="D391" i="38" s="1"/>
  <c r="D545" i="38"/>
  <c r="D263" i="38"/>
  <c r="D265" i="38"/>
  <c r="D266" i="38" s="1"/>
  <c r="D155" i="38"/>
  <c r="D157" i="38"/>
  <c r="D158" i="38" s="1"/>
  <c r="D480" i="38"/>
  <c r="D481" i="38" s="1"/>
  <c r="D478" i="38"/>
  <c r="D102" i="38"/>
  <c r="D103" i="38" s="1"/>
  <c r="D441" i="38"/>
  <c r="D443" i="38"/>
  <c r="D444" i="38" s="1"/>
  <c r="D317" i="38"/>
  <c r="D318" i="38" s="1"/>
  <c r="D315" i="38"/>
  <c r="D43" i="38"/>
  <c r="D355" i="38"/>
  <c r="D500" i="38"/>
  <c r="D85" i="38"/>
  <c r="D173" i="38"/>
  <c r="D390" i="31"/>
  <c r="D391" i="31" s="1"/>
  <c r="D388" i="31"/>
  <c r="D441" i="31"/>
  <c r="D443" i="31"/>
  <c r="D444" i="31" s="1"/>
  <c r="D545" i="31"/>
  <c r="D102" i="31"/>
  <c r="D103" i="31" s="1"/>
  <c r="D263" i="31"/>
  <c r="D265" i="31"/>
  <c r="D266" i="31" s="1"/>
  <c r="D480" i="31"/>
  <c r="D481" i="31" s="1"/>
  <c r="D43" i="31"/>
  <c r="D355" i="31"/>
  <c r="D500" i="31"/>
  <c r="D85" i="31"/>
  <c r="D173" i="31"/>
  <c r="D263" i="33"/>
  <c r="D265" i="33"/>
  <c r="D266" i="33" s="1"/>
  <c r="D478" i="33"/>
  <c r="D102" i="33"/>
  <c r="D103" i="33" s="1"/>
  <c r="D101" i="33"/>
  <c r="D388" i="33"/>
  <c r="D390" i="33"/>
  <c r="D391" i="33" s="1"/>
  <c r="D317" i="33"/>
  <c r="D318" i="33" s="1"/>
  <c r="D204" i="33"/>
  <c r="D205" i="33" s="1"/>
  <c r="D202" i="33"/>
  <c r="D441" i="33"/>
  <c r="D443" i="33"/>
  <c r="D444" i="33" s="1"/>
  <c r="B126" i="29" s="1"/>
  <c r="D545" i="33"/>
  <c r="D43" i="33"/>
  <c r="D355" i="33"/>
  <c r="D500" i="33"/>
  <c r="D500" i="36"/>
  <c r="B353" i="43"/>
  <c r="D354" i="43" s="1"/>
  <c r="C465" i="36"/>
  <c r="C455" i="36"/>
  <c r="D457" i="36" s="1"/>
  <c r="D458" i="36" s="1"/>
  <c r="C432" i="36"/>
  <c r="C422" i="36"/>
  <c r="C411" i="36"/>
  <c r="C402" i="36"/>
  <c r="D406" i="36" s="1"/>
  <c r="D407" i="36" s="1"/>
  <c r="C378" i="36"/>
  <c r="C369" i="36"/>
  <c r="C342" i="36"/>
  <c r="C331" i="36"/>
  <c r="D333" i="36" s="1"/>
  <c r="D334" i="36" s="1"/>
  <c r="C294" i="36"/>
  <c r="C282" i="36"/>
  <c r="C250" i="36"/>
  <c r="C219" i="36"/>
  <c r="C182" i="36"/>
  <c r="C170" i="36"/>
  <c r="D172" i="36" s="1"/>
  <c r="D173" i="36" s="1"/>
  <c r="C145" i="36"/>
  <c r="C115" i="36"/>
  <c r="D117" i="36" s="1"/>
  <c r="D118" i="36" s="1"/>
  <c r="C89" i="36"/>
  <c r="C220" i="36"/>
  <c r="C190" i="36"/>
  <c r="D441" i="40" l="1"/>
  <c r="D315" i="31"/>
  <c r="D355" i="43"/>
  <c r="D357" i="43"/>
  <c r="D358" i="43" s="1"/>
  <c r="B107" i="29" s="1"/>
  <c r="D155" i="31"/>
  <c r="D155" i="33"/>
  <c r="B44" i="29"/>
  <c r="D204" i="40"/>
  <c r="D205" i="40" s="1"/>
  <c r="D204" i="38"/>
  <c r="D205" i="38" s="1"/>
  <c r="B71" i="29"/>
  <c r="D222" i="36"/>
  <c r="D223" i="36" s="1"/>
  <c r="D100" i="36"/>
  <c r="D101" i="36" s="1"/>
  <c r="D548" i="31"/>
  <c r="D549" i="31" s="1"/>
  <c r="D548" i="33"/>
  <c r="D549" i="33" s="1"/>
  <c r="B116" i="29"/>
  <c r="B80" i="29"/>
  <c r="B62" i="29"/>
  <c r="B134" i="29"/>
  <c r="B125" i="29"/>
  <c r="B98" i="29"/>
  <c r="B89" i="29"/>
  <c r="B184" i="29"/>
  <c r="B183" i="29"/>
  <c r="B182" i="29"/>
  <c r="B181" i="29"/>
  <c r="D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D149" i="41" s="1"/>
  <c r="D150" i="41" s="1"/>
  <c r="C138" i="4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D63" i="41" s="1"/>
  <c r="D64" i="41" s="1"/>
  <c r="C60" i="41"/>
  <c r="C56" i="4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66" i="29"/>
  <c r="B156" i="29"/>
  <c r="B57" i="29"/>
  <c r="A8" i="40"/>
  <c r="A7" i="41" s="1"/>
  <c r="D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D133" i="39" s="1"/>
  <c r="D134" i="39" s="1"/>
  <c r="C116" i="39"/>
  <c r="C115" i="39"/>
  <c r="D118" i="39" s="1"/>
  <c r="D119" i="39" s="1"/>
  <c r="C112" i="39"/>
  <c r="C100" i="39"/>
  <c r="C99" i="39"/>
  <c r="C94" i="39"/>
  <c r="C93" i="39"/>
  <c r="D102" i="39" s="1"/>
  <c r="D103" i="39" s="1"/>
  <c r="C82" i="39"/>
  <c r="C80" i="39"/>
  <c r="C77" i="39"/>
  <c r="C76" i="39"/>
  <c r="C75" i="39"/>
  <c r="D84" i="39" s="1"/>
  <c r="D85" i="39" s="1"/>
  <c r="D63" i="39"/>
  <c r="D64" i="39" s="1"/>
  <c r="C61" i="39"/>
  <c r="C60" i="39"/>
  <c r="C56" i="39"/>
  <c r="C51" i="39"/>
  <c r="D52" i="39" s="1"/>
  <c r="D53" i="39" s="1"/>
  <c r="D42" i="39"/>
  <c r="D43" i="39" s="1"/>
  <c r="C37" i="39"/>
  <c r="C26" i="39"/>
  <c r="D33" i="39" s="1"/>
  <c r="D34" i="39" s="1"/>
  <c r="D22" i="39"/>
  <c r="D23" i="39" s="1"/>
  <c r="B165" i="29"/>
  <c r="B155" i="29"/>
  <c r="A8" i="38"/>
  <c r="A7" i="39" s="1"/>
  <c r="D548" i="40" l="1"/>
  <c r="D549" i="40" s="1"/>
  <c r="D548" i="38"/>
  <c r="D549" i="38" s="1"/>
  <c r="D548" i="43"/>
  <c r="D549" i="43" s="1"/>
  <c r="B53" i="29"/>
  <c r="B75" i="29"/>
  <c r="B93" i="29"/>
  <c r="B84" i="29"/>
  <c r="B102" i="29"/>
  <c r="B120" i="29"/>
  <c r="B147" i="29"/>
  <c r="D198" i="41"/>
  <c r="D199" i="41" s="1"/>
  <c r="D195" i="41"/>
  <c r="B129" i="29"/>
  <c r="B138" i="29"/>
  <c r="B66" i="29"/>
  <c r="B175" i="29"/>
  <c r="B48" i="29"/>
  <c r="B111" i="29"/>
  <c r="D198" i="39"/>
  <c r="D199" i="39" s="1"/>
  <c r="D195" i="39"/>
  <c r="B146" i="29"/>
  <c r="B174" i="29"/>
  <c r="B83" i="29"/>
  <c r="B119" i="29"/>
  <c r="B56" i="29"/>
  <c r="B92" i="29"/>
  <c r="B137" i="29"/>
  <c r="B65" i="29"/>
  <c r="B47" i="29"/>
  <c r="B74" i="29"/>
  <c r="B110" i="29"/>
  <c r="B12" i="43" l="1"/>
  <c r="B35" i="29"/>
  <c r="B128" i="29"/>
  <c r="B101" i="29"/>
  <c r="B12" i="40" l="1"/>
  <c r="B39" i="29"/>
  <c r="B29" i="29"/>
  <c r="B12" i="38"/>
  <c r="B38" i="29"/>
  <c r="B28" i="29"/>
  <c r="E543" i="31"/>
  <c r="F532" i="31"/>
  <c r="E532" i="31"/>
  <c r="F512" i="31"/>
  <c r="E512" i="31"/>
  <c r="F498" i="31"/>
  <c r="E498" i="31"/>
  <c r="F476" i="31"/>
  <c r="E476" i="31"/>
  <c r="F439" i="31"/>
  <c r="E439" i="31"/>
  <c r="F386" i="31"/>
  <c r="E386" i="31"/>
  <c r="F353" i="31"/>
  <c r="E353" i="31"/>
  <c r="F313" i="31"/>
  <c r="E313" i="31"/>
  <c r="F261" i="31"/>
  <c r="E261" i="31"/>
  <c r="F200" i="31"/>
  <c r="E200" i="31"/>
  <c r="F153" i="31"/>
  <c r="E153" i="31"/>
  <c r="F99" i="31"/>
  <c r="E99" i="31"/>
  <c r="F41" i="31"/>
  <c r="E41" i="31"/>
  <c r="F197" i="25"/>
  <c r="F197" i="35"/>
  <c r="E197" i="35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C542" i="36"/>
  <c r="D544" i="36" s="1"/>
  <c r="D545" i="36" s="1"/>
  <c r="A537" i="36"/>
  <c r="A517" i="36"/>
  <c r="B151" i="29"/>
  <c r="A506" i="36"/>
  <c r="C490" i="36"/>
  <c r="D493" i="36" s="1"/>
  <c r="A484" i="36"/>
  <c r="C469" i="36"/>
  <c r="C461" i="36"/>
  <c r="A447" i="36"/>
  <c r="C438" i="36"/>
  <c r="C431" i="36"/>
  <c r="C425" i="36"/>
  <c r="D426" i="36" s="1"/>
  <c r="D427" i="36" s="1"/>
  <c r="C415" i="36"/>
  <c r="D417" i="36" s="1"/>
  <c r="A394" i="36"/>
  <c r="D387" i="36"/>
  <c r="D388" i="36" s="1"/>
  <c r="C371" i="36"/>
  <c r="C368" i="36"/>
  <c r="A361" i="36"/>
  <c r="C344" i="36"/>
  <c r="C340" i="36"/>
  <c r="A321" i="36"/>
  <c r="C304" i="36"/>
  <c r="C278" i="36"/>
  <c r="D285" i="36" s="1"/>
  <c r="A269" i="36"/>
  <c r="C252" i="36"/>
  <c r="C249" i="36"/>
  <c r="C240" i="36"/>
  <c r="C227" i="36"/>
  <c r="A208" i="36"/>
  <c r="C184" i="36"/>
  <c r="D201" i="36" s="1"/>
  <c r="A161" i="36"/>
  <c r="C147" i="36"/>
  <c r="D154" i="36" s="1"/>
  <c r="D155" i="36" s="1"/>
  <c r="C134" i="36"/>
  <c r="A106" i="36"/>
  <c r="C59" i="36"/>
  <c r="D61" i="36" s="1"/>
  <c r="A49" i="36"/>
  <c r="A16" i="36"/>
  <c r="A8" i="36"/>
  <c r="A7" i="37" s="1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D161" i="35" s="1"/>
  <c r="D162" i="35" s="1"/>
  <c r="C145" i="35"/>
  <c r="C144" i="35"/>
  <c r="D149" i="35" s="1"/>
  <c r="D150" i="35" s="1"/>
  <c r="C138" i="35"/>
  <c r="C132" i="35"/>
  <c r="C130" i="35"/>
  <c r="C128" i="35"/>
  <c r="C127" i="35"/>
  <c r="D133" i="35" s="1"/>
  <c r="D134" i="35" s="1"/>
  <c r="C116" i="35"/>
  <c r="C115" i="35"/>
  <c r="C112" i="35"/>
  <c r="D118" i="35" s="1"/>
  <c r="D119" i="35" s="1"/>
  <c r="C100" i="35"/>
  <c r="C99" i="35"/>
  <c r="C94" i="35"/>
  <c r="C93" i="35"/>
  <c r="D102" i="35" s="1"/>
  <c r="D103" i="35" s="1"/>
  <c r="C82" i="35"/>
  <c r="C80" i="35"/>
  <c r="C77" i="35"/>
  <c r="C76" i="35"/>
  <c r="C75" i="35"/>
  <c r="C61" i="35"/>
  <c r="D63" i="35" s="1"/>
  <c r="D64" i="35" s="1"/>
  <c r="C60" i="35"/>
  <c r="C56" i="35"/>
  <c r="D52" i="35"/>
  <c r="D53" i="35" s="1"/>
  <c r="C51" i="35"/>
  <c r="C37" i="35"/>
  <c r="D42" i="35" s="1"/>
  <c r="D43" i="35" s="1"/>
  <c r="C26" i="35"/>
  <c r="D33" i="35" s="1"/>
  <c r="D34" i="35" s="1"/>
  <c r="D23" i="35"/>
  <c r="D22" i="35"/>
  <c r="A537" i="33"/>
  <c r="B163" i="29"/>
  <c r="A517" i="33"/>
  <c r="B153" i="29"/>
  <c r="A506" i="33"/>
  <c r="A484" i="33"/>
  <c r="A447" i="33"/>
  <c r="A394" i="33"/>
  <c r="A361" i="33"/>
  <c r="A321" i="33"/>
  <c r="A269" i="33"/>
  <c r="A208" i="33"/>
  <c r="A161" i="33"/>
  <c r="A106" i="33"/>
  <c r="A49" i="33"/>
  <c r="B54" i="29"/>
  <c r="A16" i="33"/>
  <c r="A8" i="33"/>
  <c r="A7" i="25" s="1"/>
  <c r="D161" i="37" l="1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84" i="35"/>
  <c r="D85" i="35" s="1"/>
  <c r="B161" i="29"/>
  <c r="D494" i="36"/>
  <c r="D502" i="36"/>
  <c r="D503" i="36" s="1"/>
  <c r="B142" i="29" s="1"/>
  <c r="D477" i="36"/>
  <c r="D478" i="36" s="1"/>
  <c r="D440" i="36"/>
  <c r="D441" i="36" s="1"/>
  <c r="D418" i="36"/>
  <c r="D373" i="36"/>
  <c r="D374" i="36" s="1"/>
  <c r="D354" i="36"/>
  <c r="D357" i="36" s="1"/>
  <c r="D358" i="36" s="1"/>
  <c r="B106" i="29" s="1"/>
  <c r="D314" i="36"/>
  <c r="D315" i="36" s="1"/>
  <c r="D286" i="36"/>
  <c r="D262" i="36"/>
  <c r="D263" i="36" s="1"/>
  <c r="D244" i="36"/>
  <c r="D245" i="36" s="1"/>
  <c r="D202" i="36"/>
  <c r="D204" i="36"/>
  <c r="D205" i="36" s="1"/>
  <c r="D139" i="36"/>
  <c r="D140" i="36" s="1"/>
  <c r="D84" i="36"/>
  <c r="D85" i="36" s="1"/>
  <c r="D62" i="36"/>
  <c r="D45" i="36"/>
  <c r="B144" i="29"/>
  <c r="D197" i="35"/>
  <c r="D195" i="37"/>
  <c r="B170" i="29"/>
  <c r="D198" i="35"/>
  <c r="D199" i="35" s="1"/>
  <c r="D195" i="35"/>
  <c r="B172" i="29"/>
  <c r="B90" i="29"/>
  <c r="B117" i="29"/>
  <c r="B135" i="29"/>
  <c r="B63" i="29"/>
  <c r="B72" i="29"/>
  <c r="B108" i="29"/>
  <c r="D198" i="37" l="1"/>
  <c r="D199" i="37" s="1"/>
  <c r="B11" i="37" s="1"/>
  <c r="D390" i="36"/>
  <c r="D391" i="36" s="1"/>
  <c r="B115" i="29" s="1"/>
  <c r="D443" i="36"/>
  <c r="B180" i="29"/>
  <c r="B25" i="29"/>
  <c r="D480" i="36"/>
  <c r="D481" i="36" s="1"/>
  <c r="B133" i="29" s="1"/>
  <c r="D355" i="36"/>
  <c r="D317" i="36"/>
  <c r="D318" i="36" s="1"/>
  <c r="B97" i="29" s="1"/>
  <c r="D265" i="36"/>
  <c r="D266" i="36" s="1"/>
  <c r="B88" i="29" s="1"/>
  <c r="D157" i="36"/>
  <c r="D158" i="36" s="1"/>
  <c r="B70" i="29" s="1"/>
  <c r="D102" i="36"/>
  <c r="D46" i="36"/>
  <c r="B52" i="29" s="1"/>
  <c r="B99" i="29"/>
  <c r="B81" i="29"/>
  <c r="B79" i="29"/>
  <c r="B43" i="29"/>
  <c r="B45" i="29"/>
  <c r="B179" i="29" l="1"/>
  <c r="D444" i="36"/>
  <c r="B124" i="29" s="1"/>
  <c r="D103" i="36"/>
  <c r="B61" i="29" s="1"/>
  <c r="D548" i="36"/>
  <c r="D549" i="36" s="1"/>
  <c r="B24" i="29" s="1"/>
  <c r="B12" i="33"/>
  <c r="B36" i="29"/>
  <c r="B26" i="29"/>
  <c r="F197" i="32"/>
  <c r="E197" i="32"/>
  <c r="B12" i="36" l="1"/>
  <c r="F543" i="31"/>
  <c r="D197" i="32"/>
  <c r="C191" i="32"/>
  <c r="D194" i="32" s="1"/>
  <c r="D187" i="32"/>
  <c r="D186" i="32"/>
  <c r="D177" i="32"/>
  <c r="D178" i="32" s="1"/>
  <c r="C165" i="32"/>
  <c r="D169" i="32" s="1"/>
  <c r="D170" i="32" s="1"/>
  <c r="C157" i="32"/>
  <c r="C156" i="32"/>
  <c r="C155" i="32"/>
  <c r="D161" i="32" s="1"/>
  <c r="D162" i="32" s="1"/>
  <c r="C145" i="32"/>
  <c r="C144" i="32"/>
  <c r="C138" i="32"/>
  <c r="D149" i="32" s="1"/>
  <c r="D150" i="32" s="1"/>
  <c r="C132" i="32"/>
  <c r="C130" i="32"/>
  <c r="C128" i="32"/>
  <c r="C127" i="32"/>
  <c r="D133" i="32" s="1"/>
  <c r="D134" i="32" s="1"/>
  <c r="D118" i="32"/>
  <c r="D119" i="32" s="1"/>
  <c r="C116" i="32"/>
  <c r="C115" i="32"/>
  <c r="C112" i="32"/>
  <c r="C100" i="32"/>
  <c r="C99" i="32"/>
  <c r="C94" i="32"/>
  <c r="C93" i="32"/>
  <c r="D102" i="32" s="1"/>
  <c r="D103" i="32" s="1"/>
  <c r="C82" i="32"/>
  <c r="C80" i="32"/>
  <c r="C77" i="32"/>
  <c r="C76" i="32"/>
  <c r="C75" i="32"/>
  <c r="D84" i="32" s="1"/>
  <c r="D85" i="32" s="1"/>
  <c r="C61" i="32"/>
  <c r="C60" i="32"/>
  <c r="D63" i="32" s="1"/>
  <c r="D64" i="32" s="1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A7" i="32"/>
  <c r="B164" i="29"/>
  <c r="B154" i="29"/>
  <c r="A8" i="31"/>
  <c r="B34" i="29" l="1"/>
  <c r="B109" i="29"/>
  <c r="B73" i="29"/>
  <c r="B173" i="29"/>
  <c r="B64" i="29"/>
  <c r="D198" i="32"/>
  <c r="D199" i="32" s="1"/>
  <c r="D195" i="32"/>
  <c r="B145" i="29"/>
  <c r="B55" i="29"/>
  <c r="B118" i="29"/>
  <c r="B91" i="29"/>
  <c r="B82" i="29"/>
  <c r="B127" i="29"/>
  <c r="B136" i="29"/>
  <c r="B100" i="29" l="1"/>
  <c r="C191" i="25"/>
  <c r="C165" i="25"/>
  <c r="C157" i="25"/>
  <c r="C156" i="25"/>
  <c r="C155" i="25"/>
  <c r="C145" i="25"/>
  <c r="C144" i="25"/>
  <c r="C138" i="25"/>
  <c r="C132" i="25"/>
  <c r="C130" i="25"/>
  <c r="C128" i="25"/>
  <c r="C127" i="25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C60" i="25"/>
  <c r="C56" i="25"/>
  <c r="C51" i="25"/>
  <c r="C37" i="25"/>
  <c r="D194" i="25"/>
  <c r="D186" i="25"/>
  <c r="D187" i="25" s="1"/>
  <c r="D177" i="25"/>
  <c r="D178" i="25" s="1"/>
  <c r="D169" i="25"/>
  <c r="D170" i="25" s="1"/>
  <c r="D52" i="25"/>
  <c r="D53" i="25" s="1"/>
  <c r="D42" i="25"/>
  <c r="D43" i="25" s="1"/>
  <c r="C26" i="25"/>
  <c r="D33" i="25" s="1"/>
  <c r="D34" i="25" s="1"/>
  <c r="D22" i="25"/>
  <c r="D23" i="25" s="1"/>
  <c r="D63" i="25"/>
  <c r="D64" i="25"/>
  <c r="D102" i="25"/>
  <c r="D103" i="25" s="1"/>
  <c r="D118" i="25"/>
  <c r="D119" i="25"/>
  <c r="D161" i="25"/>
  <c r="D162" i="25"/>
  <c r="D84" i="25"/>
  <c r="D85" i="25" s="1"/>
  <c r="D133" i="25"/>
  <c r="D134" i="25"/>
  <c r="D149" i="25"/>
  <c r="D150" i="25" s="1"/>
  <c r="D195" i="25"/>
  <c r="D198" i="25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27" i="29" l="1"/>
  <c r="B37" i="29"/>
  <c r="B12" i="31"/>
  <c r="B46" i="29" l="1"/>
</calcChain>
</file>

<file path=xl/sharedStrings.xml><?xml version="1.0" encoding="utf-8"?>
<sst xmlns="http://schemas.openxmlformats.org/spreadsheetml/2006/main" count="5207" uniqueCount="458">
  <si>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</si>
  <si>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</si>
  <si>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</si>
  <si>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</si>
  <si>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</si>
  <si>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</si>
  <si>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</si>
  <si>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</si>
  <si>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</si>
  <si>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</si>
  <si>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</si>
  <si>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</si>
  <si>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</si>
  <si>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</si>
  <si>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</si>
  <si>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</si>
  <si>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</si>
  <si>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</si>
  <si>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</si>
  <si>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</si>
  <si>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</si>
  <si>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</si>
  <si>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</si>
  <si>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</si>
  <si>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</si>
  <si>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</si>
  <si>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</si>
  <si>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</si>
  <si>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</si>
  <si>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</si>
  <si>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</si>
  <si>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</si>
  <si>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</si>
  <si>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</si>
  <si>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</si>
  <si>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</si>
  <si>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</si>
  <si>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</si>
  <si>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</si>
  <si>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</si>
  <si>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</si>
  <si>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</si>
  <si>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</si>
  <si>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</si>
  <si>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</si>
  <si>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</si>
  <si>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</si>
  <si>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</si>
  <si>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</si>
  <si>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</si>
  <si>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</si>
  <si>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</si>
  <si>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</si>
  <si>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</si>
  <si>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</si>
  <si>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</si>
  <si>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</si>
  <si>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</si>
  <si>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</si>
  <si>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</si>
  <si>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</si>
  <si>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</si>
  <si>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</si>
  <si>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</si>
  <si>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</si>
  <si>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</si>
  <si>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</si>
  <si>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</si>
  <si>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</si>
  <si>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</si>
  <si>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</si>
  <si>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</si>
  <si>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</si>
  <si>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</si>
  <si>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</si>
  <si>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</si>
  <si>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</si>
  <si>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</si>
  <si>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</si>
  <si>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</si>
  <si>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</si>
  <si>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</si>
  <si>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</si>
  <si>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</si>
  <si>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</si>
  <si>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</si>
  <si>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</si>
  <si>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</si>
  <si>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</si>
  <si>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</si>
  <si>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</si>
  <si>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</si>
  <si>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</si>
  <si>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</si>
  <si>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</si>
  <si>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</si>
  <si>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</si>
  <si>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</si>
  <si>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</si>
  <si>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</si>
  <si>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</si>
  <si>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</si>
  <si>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</si>
  <si>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</si>
  <si>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</si>
  <si>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</si>
  <si>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</si>
  <si>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</si>
  <si>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</si>
  <si>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</si>
  <si>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</si>
  <si>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</si>
  <si>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</si>
  <si>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</si>
  <si>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</si>
  <si>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</si>
  <si>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</si>
  <si>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</si>
  <si>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</si>
  <si>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</si>
  <si>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</si>
  <si>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</si>
  <si>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</si>
  <si>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</si>
  <si>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</si>
  <si>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</si>
  <si>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</si>
  <si>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</si>
  <si>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</si>
  <si>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</si>
  <si>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</si>
  <si>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</si>
  <si>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</si>
  <si>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</si>
  <si>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</si>
  <si>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</si>
  <si>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</si>
  <si>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</si>
  <si>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</si>
  <si>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</si>
  <si>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</si>
  <si>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</si>
  <si>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</si>
  <si>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</si>
  <si>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</si>
  <si>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</si>
  <si>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</si>
  <si>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</si>
  <si>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</si>
  <si>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</si>
  <si>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</si>
  <si>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</si>
  <si>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</si>
  <si>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</si>
  <si>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</si>
  <si>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</si>
  <si>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</si>
  <si>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</si>
  <si>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</si>
  <si>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</si>
  <si>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</si>
  <si>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</si>
  <si>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</si>
  <si>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</si>
  <si>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</si>
  <si>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</si>
  <si>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</si>
  <si>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</si>
  <si>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</si>
  <si>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</si>
  <si>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</si>
  <si>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</si>
  <si>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</si>
  <si>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</si>
  <si>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</si>
  <si>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</si>
  <si>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</si>
  <si>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</si>
  <si>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</si>
  <si>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</si>
  <si>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</si>
  <si>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</si>
  <si>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</si>
  <si>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</si>
  <si>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</si>
  <si>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</si>
  <si>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</si>
  <si>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</si>
  <si>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</si>
  <si>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</si>
  <si>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</si>
  <si>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</si>
  <si>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</si>
  <si>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</si>
  <si>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</si>
  <si>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</si>
  <si>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</si>
  <si>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</si>
  <si>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</si>
  <si>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</si>
  <si>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</si>
  <si>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</si>
  <si>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</si>
  <si>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</si>
  <si>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</si>
  <si>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</si>
  <si>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</si>
  <si>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</si>
  <si>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</si>
  <si>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</si>
  <si>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</si>
  <si>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</si>
  <si>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</si>
  <si>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</si>
  <si>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</si>
  <si>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</si>
  <si>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</si>
  <si>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</si>
  <si>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</si>
  <si>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</si>
  <si>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</si>
  <si>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</si>
  <si>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</si>
  <si>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</si>
  <si>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</si>
  <si>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</si>
  <si>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</si>
  <si>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</si>
  <si>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</si>
  <si>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</si>
  <si>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</si>
  <si>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</si>
  <si>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</si>
  <si>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</si>
  <si>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</si>
  <si>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</si>
  <si>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</si>
  <si>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</si>
  <si>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</si>
  <si>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</si>
  <si>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</si>
  <si>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</si>
  <si>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</si>
  <si>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</si>
  <si>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</si>
  <si>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</si>
  <si>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</si>
  <si>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</si>
  <si>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</si>
  <si>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</si>
  <si>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</si>
  <si>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</si>
  <si>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</si>
  <si>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</si>
  <si>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</si>
  <si>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</si>
  <si>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</si>
  <si>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</si>
  <si>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</si>
  <si>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</si>
  <si>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</si>
  <si>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</si>
  <si>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</si>
  <si>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</si>
  <si>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</si>
  <si>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</si>
  <si>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</si>
  <si>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</si>
  <si>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</si>
  <si>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</si>
  <si>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</si>
  <si>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</si>
  <si>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</si>
  <si>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</si>
  <si>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</si>
  <si>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</si>
  <si>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</si>
  <si>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</si>
  <si>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</si>
  <si>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</si>
  <si>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</si>
  <si>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</si>
  <si>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</si>
  <si>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</si>
  <si>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</si>
  <si>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</si>
  <si>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</si>
  <si>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</si>
  <si>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</si>
  <si>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</si>
  <si>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</si>
  <si>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</si>
  <si>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</si>
  <si>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</si>
  <si>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</si>
  <si>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</si>
  <si>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</si>
  <si>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</si>
  <si>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</si>
  <si>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</si>
  <si>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</si>
  <si>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</si>
  <si>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</si>
  <si>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</si>
  <si>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</si>
  <si>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</si>
  <si>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</si>
  <si>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</si>
  <si>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</si>
  <si>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</si>
  <si>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</si>
  <si>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</si>
  <si>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</si>
  <si>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</si>
  <si>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</si>
  <si>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</si>
  <si>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</si>
  <si>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</si>
  <si>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</si>
  <si>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</si>
  <si>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</si>
  <si>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</si>
  <si>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</si>
  <si>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</si>
  <si>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</si>
  <si>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</si>
  <si>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</si>
  <si>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</si>
  <si>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</si>
  <si>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</si>
  <si>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</si>
  <si>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</si>
  <si>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</si>
  <si>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</si>
  <si>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</si>
  <si>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</si>
  <si>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</si>
  <si>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</si>
  <si>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</si>
  <si>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</si>
  <si>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</si>
  <si>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</si>
  <si>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</si>
  <si>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</si>
  <si>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</si>
  <si>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</si>
  <si>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</si>
  <si>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</si>
  <si>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</si>
  <si>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</si>
  <si>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</si>
  <si>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</si>
  <si>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</si>
  <si>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</si>
  <si>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</si>
  <si>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</si>
  <si>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</si>
  <si>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</si>
  <si>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</si>
  <si>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</si>
  <si>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</si>
  <si>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</si>
  <si>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</si>
  <si>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</si>
  <si>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</si>
  <si>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</si>
  <si>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</si>
  <si>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</si>
  <si>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</si>
  <si>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</si>
  <si>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</si>
  <si>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</si>
  <si>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</si>
  <si>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</si>
  <si>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</si>
  <si>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</si>
  <si>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</si>
  <si>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</si>
  <si>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</si>
  <si>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</si>
  <si>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</si>
  <si>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</si>
  <si>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</si>
  <si>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</si>
  <si>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</si>
  <si>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</si>
  <si>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</si>
  <si>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</si>
  <si>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</si>
  <si>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</si>
  <si>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</si>
  <si>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</si>
  <si>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</si>
  <si>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</si>
  <si>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</si>
  <si>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</si>
  <si>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</si>
  <si>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</si>
  <si>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</si>
  <si>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</si>
  <si>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</si>
  <si>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</si>
  <si>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</si>
  <si>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</si>
  <si>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</si>
  <si>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</si>
  <si>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</si>
  <si>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</si>
  <si>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Sfax Lafrane</t>
  </si>
  <si>
    <t>Mme Meriam CHOUCHENE</t>
  </si>
  <si>
    <t>Directeur magasin &amp; chefs rayons</t>
  </si>
  <si>
    <t>Mise en emballage des barquettes des fruits de mer en utilisant la machine filmeuse de la pâtisserie.</t>
  </si>
  <si>
    <t xml:space="preserve">Interdire cette pratique. 
</t>
  </si>
  <si>
    <t>Les échantillons vérifiés sont conformes</t>
  </si>
  <si>
    <t>Protéger ou raser la barbe; interdire le port de bijoux (collier)</t>
  </si>
  <si>
    <t>Protéger les cartons pour éviter la détérioration des étiquettes de ce produit.</t>
  </si>
  <si>
    <t xml:space="preserve">Présence d’une boite de thon périmée dans la réserve non retirée des produits conformes (DLUO avril 2017)
</t>
  </si>
  <si>
    <t>Présence de piqûres de moisissures sur les instructions affichées au laboratoire traiteur.</t>
  </si>
  <si>
    <t>Taux d'hygrométrie: 50%</t>
  </si>
  <si>
    <t>T affichée 2°C</t>
  </si>
  <si>
    <t>T° CF produits finis: 2,7°C
T° CF poulets: 1,9°C.</t>
  </si>
  <si>
    <t>T° laboratoire: 11,3°C</t>
  </si>
  <si>
    <t>T° salade méchouia: 6°C</t>
  </si>
  <si>
    <t>Correcte</t>
  </si>
  <si>
    <t>La DLC UHD  (20/03) du fromage Sicilien au persil 'Meriah'  dépasse la DLC indiquée par le fournisseur (19/03).</t>
  </si>
  <si>
    <t>T° laboratoire est 11,9°C</t>
  </si>
  <si>
    <t>Boucherie:
Manque traçabilité de viande hachée pour merguez le 12/03 (quantité tracée de viande hachée 1k 400g quantité vendue au Hit parade 2k 300g).
Volaillerie:
Mention d'utilisation de viande 'Chahia' au lieu de viande 'Cuisto' dans la fiche de traçabilité trad.</t>
  </si>
  <si>
    <t>Assurer la mention exacte de la quantité de viande utilisée et respecter la dénomination du fournisseur.</t>
  </si>
  <si>
    <t>Emplacement du DEIV au dessus du meuble FLEG.</t>
  </si>
  <si>
    <t>Présence de rouille sur les ustensiles de découpe des poulets rôtis.
Les chevalets des rayons fromage et FLEG sont rouillés.</t>
  </si>
  <si>
    <t>Laboratoire non climatisé.</t>
  </si>
  <si>
    <t>Le système d'ouverture à pédale est cassé.</t>
  </si>
  <si>
    <t>Les revêtements des meubles sont écaillés.</t>
  </si>
  <si>
    <t>Présence de toile d'araignée sous les palettes.</t>
  </si>
  <si>
    <t xml:space="preserve">Présence d'une fuite d'eau au robinet de toilette des sanitaires femmes.
</t>
  </si>
  <si>
    <t>Les bouches d'aération des sanitaires manquent de dépoussiérage.</t>
  </si>
  <si>
    <t>Présence de piqûres de moisissures sur les paniers de boudins de charcuterie et de souillures sur le meuble froid d'animation.</t>
  </si>
  <si>
    <t xml:space="preserve">Couloir devant chambre froide: le revêtement du sol est écaillé
</t>
  </si>
  <si>
    <t>Présence des bulletins d'analyse et plans d'action</t>
  </si>
  <si>
    <t>Enregistrements des autocontrôles de nettoyage et de désinfection</t>
  </si>
  <si>
    <t>Présence de piqûres de moisissures sur les grilles d'aération. Assurer le démontage et le nettoyage approfondie du meuble froid des yaourts.</t>
  </si>
  <si>
    <t>Procéder à un traitement antirouille pour ces ustensiles.</t>
  </si>
  <si>
    <t>Taux de réalisation du plan d'action précédent</t>
  </si>
  <si>
    <t>Assurer l'enregistrement de la quantité correcte des produits utilisés.</t>
  </si>
  <si>
    <t>Interdire cette pratique.</t>
  </si>
  <si>
    <t>Ecaillement du meuble volaille trad.</t>
  </si>
  <si>
    <t>T° meuble 3,9°C</t>
  </si>
  <si>
    <t xml:space="preserve">Interdire cette pratique.  </t>
  </si>
  <si>
    <t>Réemballe d'une quantité de moules décortiquées ultérieurement emballée le 07/02/2018.</t>
  </si>
  <si>
    <t>Manque de traçabilité des moules décortiqués emballés le 22/02/2018.</t>
  </si>
  <si>
    <t>Renforcer le nettoyage et la désinfection des paniers ou remplacer ces équipements par du matériau facilement nettoyable.</t>
  </si>
  <si>
    <t>Présence d'une planche de découpe de couleur rouge similaire à celle de la poissonnerie. Séparer cet ustensile  par une identification autre que la couleur pour éviter le risque de contamination croisée en cas d'utilisation erronée lors de la découpe.</t>
  </si>
  <si>
    <t xml:space="preserve">Utilisation correcte des cadenciers de cuisson et de fabrication </t>
  </si>
  <si>
    <t>La quantité de côtelette royale 'Mazraa'  N° lot 528064181 °réceptionnée le 09/03/2018 est de 2kg 220g 
La quantité mentionnée sur la traçabilité  du même article est:
- le 16/03: 750g
-17/03: 752g
-18/03: 626g
-19/03: 612g
-20/03: 704g
-Quantité totale 3kg 440g  &gt; 2kg 220g.
On note que la quantité de casse le 16/03 est de 970g et le 21/03 est de 500g</t>
  </si>
  <si>
    <t>Les températures à cœur des produits stockés aux chambres froides n’ont pas été prélevées;</t>
  </si>
  <si>
    <t xml:space="preserve">Respect des durées de vie des produits trad. exposés dans le stand </t>
  </si>
  <si>
    <t>Interdire le remballage des produits de mer.</t>
  </si>
  <si>
    <t xml:space="preserve">Les étiquettes des cartons des poissons salés sont soit démontées soit illisibles.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</si>
</sst>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3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49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1" fontId="8" fillId="16" borderId="1" xfId="0" applyNumberFormat="1" applyFont="1" applyFill="1" applyBorder="1" applyProtection="1">
      <protection locked="0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9" fontId="8" fillId="0" borderId="1" xfId="0" applyNumberFormat="1" applyFont="1" applyBorder="1" applyAlignment="1" applyProtection="1">
      <alignment horizontal="right" wrapText="1"/>
      <protection locked="0"/>
    </xf>
    <xf numFmtId="0" fontId="8" fillId="0" borderId="1" xfId="0" applyFont="1" applyFill="1" applyBorder="1" applyAlignment="1" applyProtection="1">
      <alignment horizontal="left" wrapText="1"/>
      <protection locked="0"/>
    </xf>
    <xf numFmtId="9" fontId="8" fillId="14" borderId="1" xfId="0" applyNumberFormat="1" applyFont="1" applyFill="1" applyBorder="1" applyProtection="1">
      <protection locked="0"/>
    </xf>
    <xf numFmtId="0" fontId="14" fillId="0" borderId="1" xfId="0" applyFont="1" applyFill="1" applyBorder="1" applyAlignment="1" applyProtection="1">
      <alignment horizontal="left" wrapText="1"/>
      <protection locked="0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6520448"/>
        <c:axId val="296522408"/>
      </c:barChart>
      <c:catAx>
        <c:axId val="29652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6522408"/>
        <c:crosses val="autoZero"/>
        <c:auto val="1"/>
        <c:lblAlgn val="ctr"/>
        <c:lblOffset val="100"/>
        <c:noMultiLvlLbl val="0"/>
      </c:catAx>
      <c:valAx>
        <c:axId val="296522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6520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6529072"/>
        <c:axId val="296529856"/>
      </c:barChart>
      <c:catAx>
        <c:axId val="296529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6529856"/>
        <c:crosses val="autoZero"/>
        <c:auto val="1"/>
        <c:lblAlgn val="ctr"/>
        <c:lblOffset val="100"/>
        <c:noMultiLvlLbl val="0"/>
      </c:catAx>
      <c:valAx>
        <c:axId val="296529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6529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6531424"/>
        <c:axId val="296532992"/>
      </c:barChart>
      <c:catAx>
        <c:axId val="296531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6532992"/>
        <c:crosses val="autoZero"/>
        <c:auto val="1"/>
        <c:lblAlgn val="ctr"/>
        <c:lblOffset val="100"/>
        <c:noMultiLvlLbl val="0"/>
      </c:catAx>
      <c:valAx>
        <c:axId val="296532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6531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6532600"/>
        <c:axId val="296531816"/>
      </c:barChart>
      <c:catAx>
        <c:axId val="296532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6531816"/>
        <c:crosses val="autoZero"/>
        <c:auto val="1"/>
        <c:lblAlgn val="ctr"/>
        <c:lblOffset val="100"/>
        <c:noMultiLvlLbl val="0"/>
      </c:catAx>
      <c:valAx>
        <c:axId val="296531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6532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0.95454545454545459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6530248"/>
        <c:axId val="296530640"/>
      </c:barChart>
      <c:catAx>
        <c:axId val="296530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6530640"/>
        <c:crosses val="autoZero"/>
        <c:auto val="1"/>
        <c:lblAlgn val="ctr"/>
        <c:lblOffset val="100"/>
        <c:noMultiLvlLbl val="0"/>
      </c:catAx>
      <c:valAx>
        <c:axId val="296530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6530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13163040"/>
        <c:axId val="413161080"/>
      </c:barChart>
      <c:catAx>
        <c:axId val="413163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3161080"/>
        <c:crosses val="autoZero"/>
        <c:auto val="1"/>
        <c:lblAlgn val="ctr"/>
        <c:lblOffset val="100"/>
        <c:noMultiLvlLbl val="0"/>
      </c:catAx>
      <c:valAx>
        <c:axId val="413161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13163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0.95412844036697253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13162256"/>
        <c:axId val="413165392"/>
      </c:barChart>
      <c:catAx>
        <c:axId val="413162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3165392"/>
        <c:crosses val="autoZero"/>
        <c:auto val="1"/>
        <c:lblAlgn val="ctr"/>
        <c:lblOffset val="100"/>
        <c:noMultiLvlLbl val="0"/>
      </c:catAx>
      <c:valAx>
        <c:axId val="413165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13162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0.87296416938110755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13164608"/>
        <c:axId val="413163824"/>
      </c:barChart>
      <c:catAx>
        <c:axId val="413164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3163824"/>
        <c:crosses val="autoZero"/>
        <c:auto val="1"/>
        <c:lblAlgn val="ctr"/>
        <c:lblOffset val="100"/>
        <c:noMultiLvlLbl val="0"/>
      </c:catAx>
      <c:valAx>
        <c:axId val="413163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13164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0.91354630487403998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13169704"/>
        <c:axId val="413161472"/>
        <c:extLst xmlns:c16r2="http://schemas.microsoft.com/office/drawing/2015/06/chart"/>
      </c:barChart>
      <c:catAx>
        <c:axId val="4131697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3161472"/>
        <c:crosses val="autoZero"/>
        <c:auto val="1"/>
        <c:lblAlgn val="ctr"/>
        <c:lblOffset val="100"/>
        <c:noMultiLvlLbl val="0"/>
      </c:catAx>
      <c:valAx>
        <c:axId val="41316147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3169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413166960"/>
        <c:axId val="413165000"/>
        <c:extLst xmlns:c16r2="http://schemas.microsoft.com/office/drawing/2015/06/chart"/>
      </c:barChart>
      <c:catAx>
        <c:axId val="413166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3165000"/>
        <c:crosses val="autoZero"/>
        <c:auto val="1"/>
        <c:lblAlgn val="ctr"/>
        <c:lblOffset val="100"/>
        <c:noMultiLvlLbl val="0"/>
      </c:catAx>
      <c:valAx>
        <c:axId val="413165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3166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0.86764705882352944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6518488"/>
        <c:axId val="296519664"/>
      </c:barChart>
      <c:catAx>
        <c:axId val="296518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6519664"/>
        <c:crosses val="autoZero"/>
        <c:auto val="1"/>
        <c:lblAlgn val="ctr"/>
        <c:lblOffset val="100"/>
        <c:noMultiLvlLbl val="0"/>
      </c:catAx>
      <c:valAx>
        <c:axId val="296519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6518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0.84722222222222221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6521232"/>
        <c:axId val="296522800"/>
      </c:barChart>
      <c:catAx>
        <c:axId val="296521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6522800"/>
        <c:crosses val="autoZero"/>
        <c:auto val="1"/>
        <c:lblAlgn val="ctr"/>
        <c:lblOffset val="100"/>
        <c:noMultiLvlLbl val="0"/>
      </c:catAx>
      <c:valAx>
        <c:axId val="296522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6521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6522016"/>
        <c:axId val="296518880"/>
      </c:barChart>
      <c:catAx>
        <c:axId val="296522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6518880"/>
        <c:crosses val="autoZero"/>
        <c:auto val="1"/>
        <c:lblAlgn val="ctr"/>
        <c:lblOffset val="100"/>
        <c:noMultiLvlLbl val="0"/>
      </c:catAx>
      <c:valAx>
        <c:axId val="296518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6522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0.88095238095238093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6525152"/>
        <c:axId val="296526328"/>
      </c:barChart>
      <c:catAx>
        <c:axId val="296525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6526328"/>
        <c:crosses val="autoZero"/>
        <c:auto val="1"/>
        <c:lblAlgn val="ctr"/>
        <c:lblOffset val="100"/>
        <c:noMultiLvlLbl val="0"/>
      </c:catAx>
      <c:valAx>
        <c:axId val="296526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6525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0.63513513513513509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6523584"/>
        <c:axId val="296519272"/>
      </c:barChart>
      <c:catAx>
        <c:axId val="296523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6519272"/>
        <c:crosses val="autoZero"/>
        <c:auto val="1"/>
        <c:lblAlgn val="ctr"/>
        <c:lblOffset val="100"/>
        <c:noMultiLvlLbl val="0"/>
      </c:catAx>
      <c:valAx>
        <c:axId val="296519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6523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6523976"/>
        <c:axId val="296524368"/>
      </c:barChart>
      <c:catAx>
        <c:axId val="296523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6524368"/>
        <c:crosses val="autoZero"/>
        <c:auto val="1"/>
        <c:lblAlgn val="ctr"/>
        <c:lblOffset val="100"/>
        <c:noMultiLvlLbl val="0"/>
      </c:catAx>
      <c:valAx>
        <c:axId val="296524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6523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0.73529411764705888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6524760"/>
        <c:axId val="296527112"/>
      </c:barChart>
      <c:catAx>
        <c:axId val="296524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6527112"/>
        <c:crosses val="autoZero"/>
        <c:auto val="1"/>
        <c:lblAlgn val="ctr"/>
        <c:lblOffset val="100"/>
        <c:noMultiLvlLbl val="0"/>
      </c:catAx>
      <c:valAx>
        <c:axId val="296527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6524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0.96551724137931039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6527896"/>
        <c:axId val="296528288"/>
      </c:barChart>
      <c:catAx>
        <c:axId val="296527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6528288"/>
        <c:crosses val="autoZero"/>
        <c:auto val="1"/>
        <c:lblAlgn val="ctr"/>
        <c:lblOffset val="100"/>
        <c:noMultiLvlLbl val="0"/>
      </c:catAx>
      <c:valAx>
        <c:axId val="296528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6527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2" zoomScaleSheetLayoutView="100" workbookViewId="0">
      <selection activeCell="J25" sqref="J25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02" t="s">
        <v>324</v>
      </c>
      <c r="B18" s="302"/>
      <c r="C18" s="302"/>
      <c r="D18" s="303" t="s">
        <v>408</v>
      </c>
      <c r="E18" s="303"/>
      <c r="F18" s="303"/>
      <c r="G18" s="303"/>
      <c r="H18" s="303"/>
      <c r="I18" s="303"/>
      <c r="J18" s="303"/>
      <c r="K18" s="303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04" t="s">
        <v>325</v>
      </c>
      <c r="B21" s="304"/>
      <c r="C21" s="304"/>
      <c r="D21" s="304"/>
      <c r="E21" s="304"/>
      <c r="F21" s="304"/>
      <c r="G21" s="304"/>
      <c r="H21" s="304"/>
      <c r="I21" s="304"/>
      <c r="J21" s="304"/>
      <c r="K21" s="304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298" t="s">
        <v>327</v>
      </c>
      <c r="C23" s="298"/>
      <c r="D23" s="78"/>
      <c r="E23" s="78"/>
      <c r="F23" s="78"/>
      <c r="G23" s="78"/>
      <c r="H23" s="78"/>
      <c r="I23" s="78"/>
      <c r="J23" s="77" t="str">
        <f>D18</f>
        <v>Sfax Lafrane</v>
      </c>
    </row>
    <row r="24" spans="1:11" ht="33" customHeight="1" x14ac:dyDescent="0.25">
      <c r="A24" s="86" t="s">
        <v>328</v>
      </c>
      <c r="B24" s="297">
        <f>AVERAGE('A1 Exploitation'!D549,'A1 Technique'!D199)</f>
        <v>0.91354630487403998</v>
      </c>
      <c r="C24" s="297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297">
        <f>AVERAGE('A2 Exploitation'!D549,'A2 Technique'!D199)</f>
        <v>0</v>
      </c>
      <c r="C25" s="297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297">
        <f>AVERAGE('A3 Exploitation'!D549,'A3 Technique'!D199)</f>
        <v>0</v>
      </c>
      <c r="C26" s="297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297">
        <f>AVERAGE('A4 Exploitation'!D549,'A4 Technique'!D199)</f>
        <v>0</v>
      </c>
      <c r="C27" s="297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297">
        <f>AVERAGE('A5 Exploitation'!D549,'A5 Technique'!D199)</f>
        <v>0</v>
      </c>
      <c r="C28" s="297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297">
        <f>AVERAGE('A6 Exploitation'!D549,'A6 Technique'!D199)</f>
        <v>0</v>
      </c>
      <c r="C29" s="297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298" t="s">
        <v>334</v>
      </c>
      <c r="C33" s="298"/>
      <c r="D33" s="78"/>
      <c r="E33" s="78"/>
      <c r="F33" s="78"/>
      <c r="G33" s="78"/>
      <c r="H33" s="78"/>
      <c r="I33" s="78"/>
      <c r="J33" s="77" t="str">
        <f>D18</f>
        <v>Sfax Lafrane</v>
      </c>
    </row>
    <row r="34" spans="1:10" ht="33" customHeight="1" x14ac:dyDescent="0.25">
      <c r="A34" s="86" t="s">
        <v>328</v>
      </c>
      <c r="B34" s="297">
        <f>'A1 Exploitation'!D549</f>
        <v>0.87296416938110755</v>
      </c>
      <c r="C34" s="297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297">
        <f>'A2 Exploitation'!D549</f>
        <v>0</v>
      </c>
      <c r="C35" s="297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297">
        <f>'A3 Exploitation'!D549</f>
        <v>0</v>
      </c>
      <c r="C36" s="297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297">
        <f>'A4 Exploitation'!D549</f>
        <v>0</v>
      </c>
      <c r="C37" s="297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297">
        <f>'A5 Exploitation'!D549</f>
        <v>0</v>
      </c>
      <c r="C38" s="297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297">
        <f>'A6 Exploitation'!D549</f>
        <v>0</v>
      </c>
      <c r="C39" s="297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1" t="s">
        <v>335</v>
      </c>
      <c r="C42" s="301"/>
      <c r="D42" s="78"/>
      <c r="E42" s="78"/>
      <c r="F42" s="78"/>
      <c r="G42" s="78"/>
      <c r="H42" s="78"/>
      <c r="I42" s="78"/>
      <c r="J42" s="77" t="str">
        <f>D18</f>
        <v>Sfax Lafrane</v>
      </c>
    </row>
    <row r="43" spans="1:10" ht="33" customHeight="1" x14ac:dyDescent="0.25">
      <c r="A43" s="86" t="s">
        <v>328</v>
      </c>
      <c r="B43" s="297">
        <f>AVERAGE('A1 Exploitation'!D547, 'A1 Technique'!D197)</f>
        <v>1</v>
      </c>
      <c r="C43" s="297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297" t="e">
        <f>AVERAGE('A2 Exploitation'!D547, 'A2 Technique'!D197)</f>
        <v>#DIV/0!</v>
      </c>
      <c r="C44" s="297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297" t="e">
        <f>AVERAGE('A3 Exploitation'!D547, 'A3 Technique'!D197)</f>
        <v>#DIV/0!</v>
      </c>
      <c r="C45" s="297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297" t="e">
        <f>AVERAGE('A4 Exploitation'!D547, 'A4 Technique'!D197)</f>
        <v>#DIV/0!</v>
      </c>
      <c r="C46" s="297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297" t="e">
        <f>AVERAGE('A5 Exploitation'!D547, 'A5 Technique'!D197)</f>
        <v>#DIV/0!</v>
      </c>
      <c r="C47" s="297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297" t="e">
        <f>AVERAGE('A6 Exploitation'!D547, 'A6 Technique'!D197)</f>
        <v>#DIV/0!</v>
      </c>
      <c r="C48" s="297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298" t="s">
        <v>336</v>
      </c>
      <c r="C51" s="298"/>
      <c r="D51" s="78"/>
      <c r="E51" s="78"/>
      <c r="F51" s="78"/>
      <c r="G51" s="78"/>
      <c r="H51" s="78"/>
      <c r="I51" s="78"/>
      <c r="J51" s="77" t="str">
        <f>D18</f>
        <v>Sfax Lafrane</v>
      </c>
    </row>
    <row r="52" spans="1:10" ht="33" customHeight="1" x14ac:dyDescent="0.25">
      <c r="A52" s="86" t="s">
        <v>328</v>
      </c>
      <c r="B52" s="300">
        <f>'A1 Exploitation'!D46</f>
        <v>1</v>
      </c>
      <c r="C52" s="300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0">
        <f>'A2 Exploitation'!D46</f>
        <v>0</v>
      </c>
      <c r="C53" s="300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0">
        <f>'A3 Exploitation'!D46</f>
        <v>0</v>
      </c>
      <c r="C54" s="300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0">
        <f>'A4 Exploitation'!D46</f>
        <v>0</v>
      </c>
      <c r="C55" s="300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0">
        <f>'A5 Exploitation'!D46</f>
        <v>0</v>
      </c>
      <c r="C56" s="300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0">
        <f>'A6 Exploitation'!D46</f>
        <v>0</v>
      </c>
      <c r="C57" s="300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298" t="s">
        <v>337</v>
      </c>
      <c r="C60" s="298"/>
      <c r="D60" s="78"/>
      <c r="E60" s="78"/>
      <c r="F60" s="78"/>
      <c r="G60" s="78"/>
      <c r="H60" s="78"/>
      <c r="I60" s="78"/>
      <c r="J60" s="77" t="str">
        <f>D18</f>
        <v>Sfax Lafrane</v>
      </c>
    </row>
    <row r="61" spans="1:10" ht="33" customHeight="1" x14ac:dyDescent="0.25">
      <c r="A61" s="86" t="s">
        <v>328</v>
      </c>
      <c r="B61" s="297">
        <f>'A1 Exploitation'!D103</f>
        <v>0.86764705882352944</v>
      </c>
      <c r="C61" s="297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297">
        <f>'A2 Exploitation'!D103</f>
        <v>0</v>
      </c>
      <c r="C62" s="297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297">
        <f>'A3 Exploitation'!D103</f>
        <v>0</v>
      </c>
      <c r="C63" s="297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297">
        <f>'A4 Exploitation'!D103</f>
        <v>0</v>
      </c>
      <c r="C64" s="297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297">
        <f>'A5 Exploitation'!D103</f>
        <v>0</v>
      </c>
      <c r="C65" s="297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297">
        <f>'A6 Exploitation'!D103</f>
        <v>0</v>
      </c>
      <c r="C66" s="297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298" t="s">
        <v>338</v>
      </c>
      <c r="C69" s="298"/>
      <c r="D69" s="78"/>
      <c r="E69" s="78"/>
      <c r="F69" s="78"/>
      <c r="G69" s="78"/>
      <c r="H69" s="78"/>
      <c r="I69" s="78"/>
      <c r="J69" s="77" t="str">
        <f>D18</f>
        <v>Sfax Lafrane</v>
      </c>
    </row>
    <row r="70" spans="1:10" ht="33" customHeight="1" x14ac:dyDescent="0.25">
      <c r="A70" s="86" t="s">
        <v>328</v>
      </c>
      <c r="B70" s="297">
        <f>'A1 Exploitation'!D158</f>
        <v>0.84722222222222221</v>
      </c>
      <c r="C70" s="297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297">
        <f>'A2 Exploitation'!D158</f>
        <v>0</v>
      </c>
      <c r="C71" s="297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297">
        <f>'A3 Exploitation'!D158</f>
        <v>0</v>
      </c>
      <c r="C72" s="297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297">
        <f>'A4 Exploitation'!D158</f>
        <v>0</v>
      </c>
      <c r="C73" s="297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297">
        <f>'A5 Exploitation'!D158</f>
        <v>0</v>
      </c>
      <c r="C74" s="297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297">
        <f>'A6 Exploitation'!D158</f>
        <v>0</v>
      </c>
      <c r="C75" s="297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298" t="s">
        <v>339</v>
      </c>
      <c r="C78" s="298"/>
      <c r="D78" s="78"/>
      <c r="E78" s="78"/>
      <c r="F78" s="78"/>
      <c r="G78" s="78"/>
      <c r="H78" s="78"/>
      <c r="I78" s="78"/>
      <c r="J78" s="77" t="str">
        <f>D18</f>
        <v>Sfax Lafrane</v>
      </c>
    </row>
    <row r="79" spans="1:10" ht="33" customHeight="1" x14ac:dyDescent="0.25">
      <c r="A79" s="86" t="s">
        <v>328</v>
      </c>
      <c r="B79" s="297">
        <f>'A1 Exploitation'!D205</f>
        <v>0.875</v>
      </c>
      <c r="C79" s="297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297">
        <f>'A2 Exploitation'!D205</f>
        <v>0</v>
      </c>
      <c r="C80" s="297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297">
        <f>'A3 Exploitation'!D205</f>
        <v>0</v>
      </c>
      <c r="C81" s="297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297">
        <f>'A4 Exploitation'!D205</f>
        <v>0</v>
      </c>
      <c r="C82" s="297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297">
        <f>'A5 Exploitation'!D205</f>
        <v>0</v>
      </c>
      <c r="C83" s="297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297">
        <f>'A6 Exploitation'!D205</f>
        <v>0</v>
      </c>
      <c r="C84" s="297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298" t="s">
        <v>340</v>
      </c>
      <c r="C87" s="298"/>
      <c r="D87" s="78"/>
      <c r="E87" s="78"/>
      <c r="F87" s="78"/>
      <c r="G87" s="78"/>
      <c r="H87" s="78"/>
      <c r="I87" s="78"/>
      <c r="J87" s="77" t="str">
        <f>D18</f>
        <v>Sfax Lafrane</v>
      </c>
    </row>
    <row r="88" spans="1:10" ht="33" customHeight="1" x14ac:dyDescent="0.25">
      <c r="A88" s="86" t="s">
        <v>328</v>
      </c>
      <c r="B88" s="297">
        <f>'A1 Exploitation'!D266</f>
        <v>0.88095238095238093</v>
      </c>
      <c r="C88" s="297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297">
        <f>'A2 Exploitation'!D266</f>
        <v>0</v>
      </c>
      <c r="C89" s="297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297">
        <f>'A3 Exploitation'!D266</f>
        <v>0</v>
      </c>
      <c r="C90" s="297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297">
        <f>'A4 Exploitation'!D266</f>
        <v>0</v>
      </c>
      <c r="C91" s="297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297">
        <f>'A5 Exploitation'!D266</f>
        <v>0</v>
      </c>
      <c r="C92" s="297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297">
        <f>'A6 Exploitation'!D266</f>
        <v>0</v>
      </c>
      <c r="C93" s="297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298" t="s">
        <v>341</v>
      </c>
      <c r="C96" s="298"/>
      <c r="D96" s="78"/>
      <c r="E96" s="78"/>
      <c r="F96" s="78"/>
      <c r="G96" s="78"/>
      <c r="H96" s="78"/>
      <c r="I96" s="78"/>
      <c r="J96" s="77" t="str">
        <f>D18</f>
        <v>Sfax Lafrane</v>
      </c>
    </row>
    <row r="97" spans="1:10" ht="33" customHeight="1" x14ac:dyDescent="0.25">
      <c r="A97" s="86" t="s">
        <v>328</v>
      </c>
      <c r="B97" s="297">
        <f>'A1 Exploitation'!D318</f>
        <v>0.63513513513513509</v>
      </c>
      <c r="C97" s="297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297">
        <f>'A2 Exploitation'!D318</f>
        <v>0</v>
      </c>
      <c r="C98" s="297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297">
        <f>'A3 Exploitation'!D318</f>
        <v>0</v>
      </c>
      <c r="C99" s="297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297">
        <f>'A4 Exploitation'!D318</f>
        <v>0</v>
      </c>
      <c r="C100" s="297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297">
        <f>'A5 Exploitation'!D318</f>
        <v>0</v>
      </c>
      <c r="C101" s="297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297">
        <f>'A6 Exploitation'!D318</f>
        <v>0</v>
      </c>
      <c r="C102" s="297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298" t="s">
        <v>342</v>
      </c>
      <c r="C105" s="298"/>
      <c r="D105" s="78"/>
      <c r="E105" s="78"/>
      <c r="F105" s="78"/>
      <c r="G105" s="78"/>
      <c r="H105" s="78"/>
      <c r="I105" s="78"/>
      <c r="J105" s="77" t="str">
        <f>D18</f>
        <v>Sfax Lafrane</v>
      </c>
    </row>
    <row r="106" spans="1:10" ht="33" customHeight="1" x14ac:dyDescent="0.25">
      <c r="A106" s="86" t="s">
        <v>328</v>
      </c>
      <c r="B106" s="297">
        <f>'A1 Exploitation'!D358</f>
        <v>1</v>
      </c>
      <c r="C106" s="297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297">
        <f>'A2 Exploitation'!D358</f>
        <v>0</v>
      </c>
      <c r="C107" s="297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297">
        <f>'A3 Exploitation'!D358</f>
        <v>0</v>
      </c>
      <c r="C108" s="297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297">
        <f>'A4 Exploitation'!D358</f>
        <v>0</v>
      </c>
      <c r="C109" s="297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297">
        <f>'A5 Exploitation'!D358</f>
        <v>0</v>
      </c>
      <c r="C110" s="297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297">
        <f>'A6 Exploitation'!D358</f>
        <v>0</v>
      </c>
      <c r="C111" s="297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298" t="s">
        <v>343</v>
      </c>
      <c r="C114" s="298"/>
      <c r="D114" s="78"/>
      <c r="E114" s="78"/>
      <c r="F114" s="78"/>
      <c r="G114" s="78"/>
      <c r="H114" s="78"/>
      <c r="I114" s="78"/>
      <c r="J114" s="77" t="str">
        <f>D18</f>
        <v>Sfax Lafrane</v>
      </c>
    </row>
    <row r="115" spans="1:10" ht="33" customHeight="1" x14ac:dyDescent="0.25">
      <c r="A115" s="86" t="s">
        <v>328</v>
      </c>
      <c r="B115" s="297">
        <f>'A1 Exploitation'!D391</f>
        <v>0.73529411764705888</v>
      </c>
      <c r="C115" s="297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297">
        <f>'A2 Exploitation'!D391</f>
        <v>0</v>
      </c>
      <c r="C116" s="297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297">
        <f>'A3 Exploitation'!D391</f>
        <v>0</v>
      </c>
      <c r="C117" s="297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297">
        <f>'A4 Exploitation'!D391</f>
        <v>0</v>
      </c>
      <c r="C118" s="297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297">
        <f>'A5 Exploitation'!D391</f>
        <v>0</v>
      </c>
      <c r="C119" s="297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297">
        <f>'A6 Exploitation'!D391</f>
        <v>0</v>
      </c>
      <c r="C120" s="297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298" t="s">
        <v>344</v>
      </c>
      <c r="C123" s="298"/>
      <c r="D123" s="78"/>
      <c r="E123" s="78"/>
      <c r="F123" s="78"/>
      <c r="G123" s="78"/>
      <c r="H123" s="78"/>
      <c r="I123" s="78"/>
      <c r="J123" s="77" t="str">
        <f>D18</f>
        <v>Sfax Lafrane</v>
      </c>
    </row>
    <row r="124" spans="1:10" ht="33" customHeight="1" x14ac:dyDescent="0.25">
      <c r="A124" s="86" t="s">
        <v>328</v>
      </c>
      <c r="B124" s="297">
        <f>'A1 Exploitation'!D444</f>
        <v>0.96551724137931039</v>
      </c>
      <c r="C124" s="297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297">
        <f>'A2 Exploitation'!D444</f>
        <v>0</v>
      </c>
      <c r="C125" s="297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297">
        <f>'A3 Exploitation'!D444</f>
        <v>0</v>
      </c>
      <c r="C126" s="297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297">
        <f>'A4 Exploitation'!D444</f>
        <v>0</v>
      </c>
      <c r="C127" s="297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297">
        <f>'A5 Exploitation'!D444</f>
        <v>0</v>
      </c>
      <c r="C128" s="297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297">
        <f>'A6 Exploitation'!D444</f>
        <v>0</v>
      </c>
      <c r="C129" s="297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298" t="s">
        <v>345</v>
      </c>
      <c r="C132" s="298"/>
      <c r="D132" s="78"/>
      <c r="E132" s="78"/>
      <c r="F132" s="78"/>
      <c r="G132" s="78"/>
      <c r="H132" s="78"/>
      <c r="I132" s="78"/>
      <c r="J132" s="77" t="str">
        <f>D18</f>
        <v>Sfax Lafrane</v>
      </c>
    </row>
    <row r="133" spans="1:10" ht="33" customHeight="1" x14ac:dyDescent="0.25">
      <c r="A133" s="86" t="s">
        <v>328</v>
      </c>
      <c r="B133" s="297">
        <f>'A1 Exploitation'!D481</f>
        <v>1</v>
      </c>
      <c r="C133" s="297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297">
        <f>'A2 Exploitation'!D481</f>
        <v>0</v>
      </c>
      <c r="C134" s="297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297">
        <f>'A3 Exploitation'!D481</f>
        <v>0</v>
      </c>
      <c r="C135" s="297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297">
        <f>'A4 Exploitation'!D481</f>
        <v>0</v>
      </c>
      <c r="C136" s="297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297">
        <f>'A5 Exploitation'!D481</f>
        <v>0</v>
      </c>
      <c r="C137" s="297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297">
        <f>'A6 Exploitation'!D481</f>
        <v>0</v>
      </c>
      <c r="C138" s="297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298" t="s">
        <v>346</v>
      </c>
      <c r="C141" s="298"/>
      <c r="D141" s="78"/>
      <c r="E141" s="78"/>
      <c r="F141" s="78"/>
      <c r="G141" s="78"/>
      <c r="H141" s="78"/>
      <c r="I141" s="78"/>
      <c r="J141" s="77" t="str">
        <f>D18</f>
        <v>Sfax Lafrane</v>
      </c>
    </row>
    <row r="142" spans="1:10" ht="33" customHeight="1" x14ac:dyDescent="0.25">
      <c r="A142" s="86" t="s">
        <v>328</v>
      </c>
      <c r="B142" s="297">
        <f>'A1 Exploitation'!D503</f>
        <v>0.9375</v>
      </c>
      <c r="C142" s="297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297">
        <f>'A2 Exploitation'!D503</f>
        <v>0</v>
      </c>
      <c r="C143" s="297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297">
        <f>'A3 Exploitation'!D503</f>
        <v>0</v>
      </c>
      <c r="C144" s="297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297">
        <f>'A4 Exploitation'!D503</f>
        <v>0</v>
      </c>
      <c r="C145" s="297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297">
        <f>'A5 Exploitation'!D503</f>
        <v>0</v>
      </c>
      <c r="C146" s="297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297">
        <f>'A6 Exploitation'!D503</f>
        <v>0</v>
      </c>
      <c r="C147" s="297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298" t="s">
        <v>347</v>
      </c>
      <c r="C150" s="298"/>
      <c r="D150" s="78"/>
      <c r="E150" s="78"/>
      <c r="F150" s="78"/>
      <c r="G150" s="78"/>
      <c r="H150" s="78"/>
      <c r="I150" s="78"/>
      <c r="J150" s="77" t="str">
        <f>D18</f>
        <v>Sfax Lafrane</v>
      </c>
    </row>
    <row r="151" spans="1:10" ht="33" customHeight="1" x14ac:dyDescent="0.25">
      <c r="A151" s="86" t="s">
        <v>328</v>
      </c>
      <c r="B151" s="297">
        <f>'A1 Exploitation'!D514</f>
        <v>1</v>
      </c>
      <c r="C151" s="297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297">
        <f>'A2 Exploitation'!D514</f>
        <v>0</v>
      </c>
      <c r="C152" s="297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297">
        <f>'A3 Exploitation'!D514</f>
        <v>0</v>
      </c>
      <c r="C153" s="297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297">
        <f>'A4 Exploitation'!D514</f>
        <v>0</v>
      </c>
      <c r="C154" s="297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297">
        <f>'A5 Exploitation'!D514</f>
        <v>0</v>
      </c>
      <c r="C155" s="297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297">
        <f>'A6 Exploitation'!D514</f>
        <v>0</v>
      </c>
      <c r="C156" s="297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299"/>
      <c r="C159" s="299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298" t="s">
        <v>348</v>
      </c>
      <c r="C160" s="298"/>
      <c r="D160" s="78"/>
      <c r="E160" s="78"/>
      <c r="F160" s="78"/>
      <c r="G160" s="78"/>
      <c r="H160" s="78"/>
      <c r="I160" s="78"/>
      <c r="J160" s="77" t="str">
        <f>D18</f>
        <v>Sfax Lafrane</v>
      </c>
    </row>
    <row r="161" spans="1:10" ht="33" customHeight="1" x14ac:dyDescent="0.25">
      <c r="A161" s="86" t="s">
        <v>328</v>
      </c>
      <c r="B161" s="297">
        <f>'A1 Exploitation'!D534</f>
        <v>0.95454545454545459</v>
      </c>
      <c r="C161" s="297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297">
        <f>'A2 Exploitation'!D534</f>
        <v>0</v>
      </c>
      <c r="C162" s="297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297">
        <f>'A3 Exploitation'!D534</f>
        <v>0</v>
      </c>
      <c r="C163" s="297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297">
        <f>'A4 Exploitation'!D534</f>
        <v>0</v>
      </c>
      <c r="C164" s="297"/>
    </row>
    <row r="165" spans="1:10" ht="33" customHeight="1" x14ac:dyDescent="0.25">
      <c r="A165" s="85" t="s">
        <v>332</v>
      </c>
      <c r="B165" s="297">
        <f>'A5 Exploitation'!D534</f>
        <v>0</v>
      </c>
      <c r="C165" s="297"/>
    </row>
    <row r="166" spans="1:10" ht="18" x14ac:dyDescent="0.25">
      <c r="A166" s="85" t="s">
        <v>333</v>
      </c>
      <c r="B166" s="297">
        <f>'A6 Exploitation'!D534</f>
        <v>0</v>
      </c>
      <c r="C166" s="297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298" t="s">
        <v>349</v>
      </c>
      <c r="C169" s="298"/>
      <c r="J169" s="77" t="str">
        <f>D18</f>
        <v>Sfax Lafrane</v>
      </c>
    </row>
    <row r="170" spans="1:10" ht="33" customHeight="1" x14ac:dyDescent="0.25">
      <c r="A170" s="86" t="s">
        <v>328</v>
      </c>
      <c r="B170" s="297">
        <f>'A1 Exploitation'!D545</f>
        <v>1</v>
      </c>
      <c r="C170" s="297"/>
    </row>
    <row r="171" spans="1:10" ht="33" customHeight="1" x14ac:dyDescent="0.25">
      <c r="A171" s="85" t="s">
        <v>329</v>
      </c>
      <c r="B171" s="297">
        <f>'A2 Exploitation'!D545</f>
        <v>0</v>
      </c>
      <c r="C171" s="297"/>
    </row>
    <row r="172" spans="1:10" ht="33" customHeight="1" x14ac:dyDescent="0.25">
      <c r="A172" s="86" t="s">
        <v>330</v>
      </c>
      <c r="B172" s="297">
        <f>'A3 Exploitation'!D545</f>
        <v>0</v>
      </c>
      <c r="C172" s="297"/>
    </row>
    <row r="173" spans="1:10" ht="33" customHeight="1" x14ac:dyDescent="0.25">
      <c r="A173" s="86" t="s">
        <v>331</v>
      </c>
      <c r="B173" s="297">
        <f>'A4 Exploitation'!D545</f>
        <v>0</v>
      </c>
      <c r="C173" s="297"/>
    </row>
    <row r="174" spans="1:10" ht="33" customHeight="1" x14ac:dyDescent="0.25">
      <c r="A174" s="85" t="s">
        <v>332</v>
      </c>
      <c r="B174" s="297">
        <f>'A5 Exploitation'!D545</f>
        <v>0</v>
      </c>
      <c r="C174" s="297"/>
    </row>
    <row r="175" spans="1:10" ht="18" x14ac:dyDescent="0.25">
      <c r="A175" s="85" t="s">
        <v>333</v>
      </c>
      <c r="B175" s="297">
        <f>'A6 Exploitation'!D545</f>
        <v>0</v>
      </c>
      <c r="C175" s="297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298" t="s">
        <v>350</v>
      </c>
      <c r="C178" s="298"/>
      <c r="J178" s="77" t="str">
        <f>D18</f>
        <v>Sfax Lafrane</v>
      </c>
    </row>
    <row r="179" spans="1:10" ht="33" customHeight="1" x14ac:dyDescent="0.25">
      <c r="A179" s="86" t="s">
        <v>328</v>
      </c>
      <c r="B179" s="297">
        <f>'A1 Technique'!D199</f>
        <v>0.95412844036697253</v>
      </c>
      <c r="C179" s="297"/>
    </row>
    <row r="180" spans="1:10" ht="33" customHeight="1" x14ac:dyDescent="0.25">
      <c r="A180" s="85" t="s">
        <v>329</v>
      </c>
      <c r="B180" s="297">
        <f>'A2 Technique'!D199</f>
        <v>0</v>
      </c>
      <c r="C180" s="297"/>
    </row>
    <row r="181" spans="1:10" ht="33" customHeight="1" x14ac:dyDescent="0.25">
      <c r="A181" s="86" t="s">
        <v>330</v>
      </c>
      <c r="B181" s="297">
        <f>'A3 Technique'!D199</f>
        <v>0</v>
      </c>
      <c r="C181" s="297"/>
    </row>
    <row r="182" spans="1:10" ht="33" customHeight="1" x14ac:dyDescent="0.25">
      <c r="A182" s="86" t="s">
        <v>331</v>
      </c>
      <c r="B182" s="297">
        <f>'A4 Technique'!D199</f>
        <v>0</v>
      </c>
      <c r="C182" s="297"/>
    </row>
    <row r="183" spans="1:10" ht="33" customHeight="1" x14ac:dyDescent="0.25">
      <c r="A183" s="85" t="s">
        <v>332</v>
      </c>
      <c r="B183" s="297">
        <f>'A5 Technique'!D199</f>
        <v>0</v>
      </c>
      <c r="C183" s="297"/>
    </row>
    <row r="184" spans="1:10" ht="18" x14ac:dyDescent="0.25">
      <c r="A184" s="85" t="s">
        <v>333</v>
      </c>
      <c r="B184" s="297">
        <f>'A6 Technique'!D199</f>
        <v>0</v>
      </c>
      <c r="C184" s="297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4"/>
      <c r="E1" s="324"/>
      <c r="F1" s="324"/>
      <c r="G1" s="324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5" t="s">
        <v>179</v>
      </c>
      <c r="B7" s="325"/>
      <c r="C7" s="325"/>
      <c r="D7" s="325"/>
      <c r="E7" s="325"/>
      <c r="F7" s="325"/>
      <c r="G7" s="125"/>
    </row>
    <row r="8" spans="1:7" ht="29.25" x14ac:dyDescent="0.45">
      <c r="A8" s="326" t="str">
        <f>'Page de garde'!D18</f>
        <v>Sfax Lafrane</v>
      </c>
      <c r="B8" s="326"/>
      <c r="C8" s="326"/>
      <c r="D8" s="326"/>
      <c r="E8" s="326"/>
      <c r="F8" s="326"/>
      <c r="G8" s="125"/>
    </row>
    <row r="9" spans="1:7" ht="24" x14ac:dyDescent="0.45">
      <c r="A9" s="14" t="s">
        <v>42</v>
      </c>
      <c r="B9" s="327"/>
      <c r="C9" s="327"/>
      <c r="D9" s="327"/>
      <c r="E9" s="327"/>
      <c r="F9" s="327"/>
      <c r="G9" s="125"/>
    </row>
    <row r="10" spans="1:7" ht="24" x14ac:dyDescent="0.45">
      <c r="A10" s="15" t="s">
        <v>44</v>
      </c>
      <c r="B10" s="328"/>
      <c r="C10" s="328"/>
      <c r="D10" s="328"/>
      <c r="E10" s="328"/>
      <c r="F10" s="328"/>
      <c r="G10" s="125"/>
    </row>
    <row r="11" spans="1:7" ht="24" x14ac:dyDescent="0.45">
      <c r="A11" s="14" t="s">
        <v>43</v>
      </c>
      <c r="B11" s="323"/>
      <c r="C11" s="323"/>
      <c r="D11" s="323"/>
      <c r="E11" s="323"/>
      <c r="F11" s="323"/>
      <c r="G11" s="125"/>
    </row>
    <row r="12" spans="1:7" ht="24" x14ac:dyDescent="0.45">
      <c r="A12" s="14" t="s">
        <v>239</v>
      </c>
      <c r="B12" s="321">
        <f>D549</f>
        <v>0</v>
      </c>
      <c r="C12" s="321"/>
      <c r="D12" s="321"/>
      <c r="E12" s="321"/>
      <c r="F12" s="321"/>
      <c r="G12" s="125"/>
    </row>
    <row r="13" spans="1:7" ht="22.5" x14ac:dyDescent="0.45">
      <c r="D13" s="322"/>
      <c r="E13" s="322"/>
      <c r="F13" s="322"/>
      <c r="G13" s="32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5" t="s">
        <v>30</v>
      </c>
      <c r="B17" s="306" t="s">
        <v>31</v>
      </c>
      <c r="C17" s="306"/>
      <c r="D17" s="306" t="s">
        <v>46</v>
      </c>
      <c r="E17" s="307" t="s">
        <v>310</v>
      </c>
      <c r="F17" s="307" t="s">
        <v>358</v>
      </c>
    </row>
    <row r="18" spans="1:8" ht="16.5" customHeight="1" x14ac:dyDescent="0.3">
      <c r="A18" s="305"/>
      <c r="B18" s="41" t="s">
        <v>34</v>
      </c>
      <c r="C18" s="41" t="s">
        <v>33</v>
      </c>
      <c r="D18" s="306"/>
      <c r="E18" s="307"/>
      <c r="F18" s="30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5" t="s">
        <v>379</v>
      </c>
      <c r="B38" s="316"/>
      <c r="C38" s="316"/>
      <c r="D38" s="316"/>
      <c r="E38" s="316"/>
      <c r="F38" s="317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5" t="s">
        <v>30</v>
      </c>
      <c r="B50" s="306" t="s">
        <v>31</v>
      </c>
      <c r="C50" s="306"/>
      <c r="D50" s="306" t="s">
        <v>46</v>
      </c>
      <c r="E50" s="307" t="s">
        <v>310</v>
      </c>
      <c r="F50" s="307" t="s">
        <v>360</v>
      </c>
      <c r="G50" s="127"/>
    </row>
    <row r="51" spans="1:7" ht="16.5" customHeight="1" x14ac:dyDescent="0.3">
      <c r="A51" s="305"/>
      <c r="B51" s="41" t="s">
        <v>34</v>
      </c>
      <c r="C51" s="41" t="s">
        <v>33</v>
      </c>
      <c r="D51" s="306"/>
      <c r="E51" s="307"/>
      <c r="F51" s="30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5" t="s">
        <v>379</v>
      </c>
      <c r="B94" s="316"/>
      <c r="C94" s="316"/>
      <c r="D94" s="316"/>
      <c r="E94" s="316"/>
      <c r="F94" s="317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5" t="s">
        <v>30</v>
      </c>
      <c r="B107" s="306" t="s">
        <v>31</v>
      </c>
      <c r="C107" s="306"/>
      <c r="D107" s="306" t="s">
        <v>46</v>
      </c>
      <c r="E107" s="307" t="s">
        <v>310</v>
      </c>
      <c r="F107" s="307" t="s">
        <v>360</v>
      </c>
    </row>
    <row r="108" spans="1:7" ht="16.5" customHeight="1" x14ac:dyDescent="0.3">
      <c r="A108" s="305"/>
      <c r="B108" s="41" t="s">
        <v>34</v>
      </c>
      <c r="C108" s="41" t="s">
        <v>33</v>
      </c>
      <c r="D108" s="306"/>
      <c r="E108" s="307"/>
      <c r="F108" s="30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8" t="s">
        <v>379</v>
      </c>
      <c r="B148" s="319"/>
      <c r="C148" s="319"/>
      <c r="D148" s="32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5" t="s">
        <v>30</v>
      </c>
      <c r="B162" s="306" t="s">
        <v>31</v>
      </c>
      <c r="C162" s="306"/>
      <c r="D162" s="306" t="s">
        <v>46</v>
      </c>
      <c r="E162" s="307" t="s">
        <v>310</v>
      </c>
      <c r="F162" s="307" t="s">
        <v>360</v>
      </c>
      <c r="G162" s="127"/>
    </row>
    <row r="163" spans="1:7" ht="16.5" customHeight="1" x14ac:dyDescent="0.3">
      <c r="A163" s="305"/>
      <c r="B163" s="41" t="s">
        <v>34</v>
      </c>
      <c r="C163" s="41" t="s">
        <v>33</v>
      </c>
      <c r="D163" s="306"/>
      <c r="E163" s="307"/>
      <c r="F163" s="30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1" t="s">
        <v>379</v>
      </c>
      <c r="B195" s="311"/>
      <c r="C195" s="311"/>
      <c r="D195" s="311"/>
      <c r="E195" s="311"/>
      <c r="F195" s="311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5" t="s">
        <v>30</v>
      </c>
      <c r="B209" s="306" t="s">
        <v>31</v>
      </c>
      <c r="C209" s="306"/>
      <c r="D209" s="306" t="s">
        <v>46</v>
      </c>
      <c r="E209" s="307" t="s">
        <v>310</v>
      </c>
      <c r="F209" s="307" t="s">
        <v>360</v>
      </c>
      <c r="G209" s="127"/>
    </row>
    <row r="210" spans="1:7" ht="16.5" customHeight="1" x14ac:dyDescent="0.3">
      <c r="A210" s="305"/>
      <c r="B210" s="41" t="s">
        <v>34</v>
      </c>
      <c r="C210" s="41" t="s">
        <v>33</v>
      </c>
      <c r="D210" s="306"/>
      <c r="E210" s="307"/>
      <c r="F210" s="30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1" t="s">
        <v>379</v>
      </c>
      <c r="B256" s="311"/>
      <c r="C256" s="311"/>
      <c r="D256" s="311"/>
      <c r="E256" s="311"/>
      <c r="F256" s="311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5" t="s">
        <v>30</v>
      </c>
      <c r="B270" s="306" t="s">
        <v>31</v>
      </c>
      <c r="C270" s="306"/>
      <c r="D270" s="306" t="s">
        <v>46</v>
      </c>
      <c r="E270" s="307" t="s">
        <v>310</v>
      </c>
      <c r="F270" s="307" t="s">
        <v>360</v>
      </c>
      <c r="G270" s="214"/>
    </row>
    <row r="271" spans="1:7" s="16" customFormat="1" ht="16.5" customHeight="1" x14ac:dyDescent="0.3">
      <c r="A271" s="305"/>
      <c r="B271" s="41" t="s">
        <v>34</v>
      </c>
      <c r="C271" s="41" t="s">
        <v>33</v>
      </c>
      <c r="D271" s="306"/>
      <c r="E271" s="307"/>
      <c r="F271" s="30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2" t="s">
        <v>396</v>
      </c>
      <c r="B308" s="313"/>
      <c r="C308" s="313"/>
      <c r="D308" s="313"/>
      <c r="E308" s="313"/>
      <c r="F308" s="314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5" t="s">
        <v>30</v>
      </c>
      <c r="B322" s="306" t="s">
        <v>31</v>
      </c>
      <c r="C322" s="306"/>
      <c r="D322" s="306" t="s">
        <v>46</v>
      </c>
      <c r="E322" s="307" t="s">
        <v>310</v>
      </c>
      <c r="F322" s="307" t="s">
        <v>360</v>
      </c>
      <c r="G322" s="127"/>
    </row>
    <row r="323" spans="1:7" ht="16.5" customHeight="1" x14ac:dyDescent="0.3">
      <c r="A323" s="305"/>
      <c r="B323" s="41" t="s">
        <v>34</v>
      </c>
      <c r="C323" s="41" t="s">
        <v>33</v>
      </c>
      <c r="D323" s="306"/>
      <c r="E323" s="307"/>
      <c r="F323" s="30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2" t="s">
        <v>379</v>
      </c>
      <c r="B349" s="313"/>
      <c r="C349" s="313"/>
      <c r="D349" s="313"/>
      <c r="E349" s="313"/>
      <c r="F349" s="313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5" t="s">
        <v>30</v>
      </c>
      <c r="B362" s="306" t="s">
        <v>31</v>
      </c>
      <c r="C362" s="306"/>
      <c r="D362" s="306" t="s">
        <v>46</v>
      </c>
      <c r="E362" s="307" t="s">
        <v>310</v>
      </c>
      <c r="F362" s="307" t="s">
        <v>360</v>
      </c>
      <c r="G362" s="127"/>
    </row>
    <row r="363" spans="1:7" ht="16.5" customHeight="1" x14ac:dyDescent="0.3">
      <c r="A363" s="305"/>
      <c r="B363" s="41" t="s">
        <v>34</v>
      </c>
      <c r="C363" s="41" t="s">
        <v>33</v>
      </c>
      <c r="D363" s="306"/>
      <c r="E363" s="307"/>
      <c r="F363" s="30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1" t="s">
        <v>379</v>
      </c>
      <c r="B383" s="311"/>
      <c r="C383" s="311"/>
      <c r="D383" s="311"/>
      <c r="E383" s="311"/>
      <c r="F383" s="311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5" t="s">
        <v>30</v>
      </c>
      <c r="B395" s="306" t="s">
        <v>31</v>
      </c>
      <c r="C395" s="306"/>
      <c r="D395" s="306" t="s">
        <v>46</v>
      </c>
      <c r="E395" s="307" t="s">
        <v>310</v>
      </c>
      <c r="F395" s="307" t="s">
        <v>360</v>
      </c>
      <c r="G395" s="127"/>
    </row>
    <row r="396" spans="1:7" ht="16.5" customHeight="1" x14ac:dyDescent="0.3">
      <c r="A396" s="305"/>
      <c r="B396" s="41" t="s">
        <v>34</v>
      </c>
      <c r="C396" s="41" t="s">
        <v>33</v>
      </c>
      <c r="D396" s="306"/>
      <c r="E396" s="307"/>
      <c r="F396" s="30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1" t="s">
        <v>379</v>
      </c>
      <c r="B435" s="311"/>
      <c r="C435" s="311"/>
      <c r="D435" s="311"/>
      <c r="E435" s="311"/>
      <c r="F435" s="311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5" t="s">
        <v>30</v>
      </c>
      <c r="B448" s="306" t="s">
        <v>31</v>
      </c>
      <c r="C448" s="306"/>
      <c r="D448" s="306" t="s">
        <v>46</v>
      </c>
      <c r="E448" s="307" t="s">
        <v>310</v>
      </c>
      <c r="F448" s="307" t="s">
        <v>360</v>
      </c>
      <c r="G448" s="127"/>
    </row>
    <row r="449" spans="1:6" ht="16.5" customHeight="1" x14ac:dyDescent="0.3">
      <c r="A449" s="305"/>
      <c r="B449" s="41" t="s">
        <v>34</v>
      </c>
      <c r="C449" s="41" t="s">
        <v>33</v>
      </c>
      <c r="D449" s="306"/>
      <c r="E449" s="307"/>
      <c r="F449" s="30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8" t="s">
        <v>379</v>
      </c>
      <c r="B471" s="309"/>
      <c r="C471" s="309"/>
      <c r="D471" s="309"/>
      <c r="E471" s="309"/>
      <c r="F471" s="30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0" t="s">
        <v>367</v>
      </c>
      <c r="B483" s="310"/>
      <c r="C483" s="310"/>
      <c r="D483" s="31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5" t="s">
        <v>30</v>
      </c>
      <c r="B485" s="306" t="s">
        <v>31</v>
      </c>
      <c r="C485" s="306"/>
      <c r="D485" s="306" t="s">
        <v>46</v>
      </c>
      <c r="E485" s="307" t="s">
        <v>310</v>
      </c>
      <c r="F485" s="307" t="s">
        <v>360</v>
      </c>
      <c r="G485" s="127"/>
    </row>
    <row r="486" spans="1:7" ht="16.5" customHeight="1" x14ac:dyDescent="0.3">
      <c r="A486" s="305"/>
      <c r="B486" s="41" t="s">
        <v>34</v>
      </c>
      <c r="C486" s="41" t="s">
        <v>33</v>
      </c>
      <c r="D486" s="306"/>
      <c r="E486" s="307"/>
      <c r="F486" s="30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5" t="s">
        <v>30</v>
      </c>
      <c r="B507" s="306" t="s">
        <v>31</v>
      </c>
      <c r="C507" s="306"/>
      <c r="D507" s="306" t="s">
        <v>46</v>
      </c>
      <c r="E507" s="307" t="s">
        <v>310</v>
      </c>
      <c r="F507" s="307" t="s">
        <v>360</v>
      </c>
      <c r="G507" s="127"/>
    </row>
    <row r="508" spans="1:7" ht="16.5" customHeight="1" x14ac:dyDescent="0.3">
      <c r="A508" s="305"/>
      <c r="B508" s="41" t="s">
        <v>34</v>
      </c>
      <c r="C508" s="41" t="s">
        <v>33</v>
      </c>
      <c r="D508" s="306"/>
      <c r="E508" s="307"/>
      <c r="F508" s="30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5" t="s">
        <v>30</v>
      </c>
      <c r="B518" s="306" t="s">
        <v>31</v>
      </c>
      <c r="C518" s="306"/>
      <c r="D518" s="306" t="s">
        <v>46</v>
      </c>
      <c r="E518" s="307" t="s">
        <v>310</v>
      </c>
      <c r="F518" s="307" t="s">
        <v>360</v>
      </c>
      <c r="G518" s="127"/>
    </row>
    <row r="519" spans="1:7" ht="16.5" customHeight="1" x14ac:dyDescent="0.3">
      <c r="A519" s="305"/>
      <c r="B519" s="41" t="s">
        <v>34</v>
      </c>
      <c r="C519" s="41" t="s">
        <v>33</v>
      </c>
      <c r="D519" s="306"/>
      <c r="E519" s="307"/>
      <c r="F519" s="30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5" t="s">
        <v>30</v>
      </c>
      <c r="B538" s="306" t="s">
        <v>31</v>
      </c>
      <c r="C538" s="306"/>
      <c r="D538" s="306" t="s">
        <v>46</v>
      </c>
      <c r="E538" s="307" t="s">
        <v>310</v>
      </c>
      <c r="F538" s="307" t="s">
        <v>360</v>
      </c>
      <c r="G538" s="127"/>
    </row>
    <row r="539" spans="1:7" ht="16.5" customHeight="1" x14ac:dyDescent="0.3">
      <c r="A539" s="305"/>
      <c r="B539" s="41" t="s">
        <v>34</v>
      </c>
      <c r="C539" s="41" t="s">
        <v>33</v>
      </c>
      <c r="D539" s="306"/>
      <c r="E539" s="307"/>
      <c r="F539" s="30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iKXyX1ea/lTmG7kwhl0aBGMXxMDdddziuh2HH0OWfOC4tLjh04kfqM6OEOWd1R9eJrVStEnVzYsRcTpnTh5/w==" saltValue="V70UadCG61tX/21FzvitjQ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A8" sqref="A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4"/>
      <c r="E1" s="324"/>
      <c r="F1" s="324"/>
      <c r="G1" s="324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5" t="s">
        <v>50</v>
      </c>
      <c r="B6" s="345"/>
      <c r="C6" s="345"/>
      <c r="D6" s="345"/>
      <c r="E6" s="345"/>
      <c r="F6" s="345"/>
      <c r="G6" s="125"/>
    </row>
    <row r="7" spans="1:7" s="12" customFormat="1" ht="21.75" customHeight="1" x14ac:dyDescent="0.45">
      <c r="A7" s="326" t="str">
        <f>'A5 Exploitation'!A8:F8</f>
        <v>Sfax Lafrane</v>
      </c>
      <c r="B7" s="326"/>
      <c r="C7" s="326"/>
      <c r="D7" s="326"/>
      <c r="E7" s="326"/>
      <c r="F7" s="326"/>
      <c r="G7" s="125"/>
    </row>
    <row r="8" spans="1:7" s="12" customFormat="1" ht="24" x14ac:dyDescent="0.45">
      <c r="A8" s="14" t="s">
        <v>42</v>
      </c>
      <c r="B8" s="346">
        <f>'A5 Exploitation'!B9:F9</f>
        <v>0</v>
      </c>
      <c r="C8" s="346"/>
      <c r="D8" s="346"/>
      <c r="E8" s="346"/>
      <c r="F8" s="346"/>
      <c r="G8" s="125"/>
    </row>
    <row r="9" spans="1:7" s="12" customFormat="1" ht="24" x14ac:dyDescent="0.45">
      <c r="A9" s="15" t="s">
        <v>44</v>
      </c>
      <c r="B9" s="347">
        <f>'A5 Exploitation'!B10:F10</f>
        <v>0</v>
      </c>
      <c r="C9" s="347"/>
      <c r="D9" s="347"/>
      <c r="E9" s="347"/>
      <c r="F9" s="347"/>
      <c r="G9" s="125"/>
    </row>
    <row r="10" spans="1:7" s="12" customFormat="1" ht="24" x14ac:dyDescent="0.45">
      <c r="A10" s="14" t="s">
        <v>43</v>
      </c>
      <c r="B10" s="344">
        <f>'A5 Exploitation'!B11:F11</f>
        <v>0</v>
      </c>
      <c r="C10" s="344"/>
      <c r="D10" s="344"/>
      <c r="E10" s="344"/>
      <c r="F10" s="344"/>
      <c r="G10" s="125"/>
    </row>
    <row r="11" spans="1:7" s="12" customFormat="1" ht="24" x14ac:dyDescent="0.45">
      <c r="A11" s="14" t="s">
        <v>294</v>
      </c>
      <c r="B11" s="343">
        <f>D199</f>
        <v>0</v>
      </c>
      <c r="C11" s="343"/>
      <c r="D11" s="343"/>
      <c r="E11" s="343"/>
      <c r="F11" s="343"/>
      <c r="G11" s="125"/>
    </row>
    <row r="12" spans="1:7" s="12" customFormat="1" ht="22.5" x14ac:dyDescent="0.45">
      <c r="A12" s="11"/>
      <c r="D12" s="322"/>
      <c r="E12" s="322"/>
      <c r="F12" s="322"/>
      <c r="G12" s="322"/>
    </row>
    <row r="13" spans="1:7" s="12" customFormat="1" ht="11.25" customHeight="1" x14ac:dyDescent="0.3">
      <c r="A13" s="305" t="s">
        <v>30</v>
      </c>
      <c r="B13" s="306" t="s">
        <v>31</v>
      </c>
      <c r="C13" s="306"/>
      <c r="D13" s="306" t="s">
        <v>46</v>
      </c>
      <c r="E13" s="306" t="s">
        <v>190</v>
      </c>
      <c r="F13" s="306" t="s">
        <v>191</v>
      </c>
      <c r="G13" s="112"/>
    </row>
    <row r="14" spans="1:7" s="12" customFormat="1" ht="12.75" customHeight="1" x14ac:dyDescent="0.3">
      <c r="A14" s="305"/>
      <c r="B14" s="34" t="s">
        <v>34</v>
      </c>
      <c r="C14" s="34" t="s">
        <v>33</v>
      </c>
      <c r="D14" s="306"/>
      <c r="E14" s="306"/>
      <c r="F14" s="30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8" t="s">
        <v>0</v>
      </c>
      <c r="B16" s="339"/>
      <c r="C16" s="339"/>
      <c r="D16" s="339"/>
      <c r="E16" s="339"/>
      <c r="F16" s="339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0" t="s">
        <v>36</v>
      </c>
      <c r="B22" s="336"/>
      <c r="C22" s="337"/>
      <c r="D22" s="258">
        <f>SUM(B17:C21)</f>
        <v>0</v>
      </c>
    </row>
    <row r="23" spans="1:7" x14ac:dyDescent="0.3">
      <c r="A23" s="331" t="s">
        <v>295</v>
      </c>
      <c r="B23" s="332"/>
      <c r="C23" s="333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9" t="s">
        <v>4</v>
      </c>
      <c r="B25" s="330"/>
      <c r="C25" s="330"/>
      <c r="D25" s="330"/>
      <c r="E25" s="330"/>
      <c r="F25" s="330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1" t="s">
        <v>36</v>
      </c>
      <c r="B33" s="332"/>
      <c r="C33" s="333"/>
      <c r="D33" s="257">
        <f>SUM(B26:C32)</f>
        <v>0</v>
      </c>
    </row>
    <row r="34" spans="1:7" x14ac:dyDescent="0.3">
      <c r="A34" s="331" t="s">
        <v>295</v>
      </c>
      <c r="B34" s="332"/>
      <c r="C34" s="333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9" t="s">
        <v>219</v>
      </c>
      <c r="B36" s="330"/>
      <c r="C36" s="330"/>
      <c r="D36" s="330"/>
      <c r="E36" s="330"/>
      <c r="F36" s="330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1" t="s">
        <v>36</v>
      </c>
      <c r="B42" s="332"/>
      <c r="C42" s="333"/>
      <c r="D42" s="257">
        <f>SUM(B37:C41)</f>
        <v>0</v>
      </c>
      <c r="E42" s="13"/>
      <c r="F42" s="13"/>
      <c r="G42" s="126"/>
    </row>
    <row r="43" spans="1:7" s="22" customFormat="1" x14ac:dyDescent="0.3">
      <c r="A43" s="331" t="s">
        <v>295</v>
      </c>
      <c r="B43" s="332"/>
      <c r="C43" s="333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1" t="s">
        <v>21</v>
      </c>
      <c r="B45" s="342"/>
      <c r="C45" s="342"/>
      <c r="D45" s="342"/>
      <c r="E45" s="342"/>
      <c r="F45" s="342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1" t="s">
        <v>36</v>
      </c>
      <c r="B52" s="332"/>
      <c r="C52" s="333"/>
      <c r="D52" s="257">
        <f>SUM(B46:C51)</f>
        <v>0</v>
      </c>
    </row>
    <row r="53" spans="1:7" x14ac:dyDescent="0.3">
      <c r="A53" s="331" t="s">
        <v>295</v>
      </c>
      <c r="B53" s="332"/>
      <c r="C53" s="333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9" t="s">
        <v>8</v>
      </c>
      <c r="B55" s="330"/>
      <c r="C55" s="330"/>
      <c r="D55" s="330"/>
      <c r="E55" s="330"/>
      <c r="F55" s="330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1" t="s">
        <v>36</v>
      </c>
      <c r="B63" s="332"/>
      <c r="C63" s="333"/>
      <c r="D63" s="257">
        <f>SUM(B56:C62)</f>
        <v>0</v>
      </c>
    </row>
    <row r="64" spans="1:7" x14ac:dyDescent="0.3">
      <c r="A64" s="331" t="s">
        <v>295</v>
      </c>
      <c r="B64" s="332"/>
      <c r="C64" s="333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9" t="s">
        <v>130</v>
      </c>
      <c r="B66" s="330"/>
      <c r="C66" s="330"/>
      <c r="D66" s="330"/>
      <c r="E66" s="330"/>
      <c r="F66" s="330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1" t="s">
        <v>36</v>
      </c>
      <c r="B84" s="332"/>
      <c r="C84" s="333"/>
      <c r="D84" s="257">
        <f>SUM(B67:C83)</f>
        <v>0</v>
      </c>
    </row>
    <row r="85" spans="1:7" x14ac:dyDescent="0.3">
      <c r="A85" s="331" t="s">
        <v>295</v>
      </c>
      <c r="B85" s="332"/>
      <c r="C85" s="333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9" t="s">
        <v>211</v>
      </c>
      <c r="B87" s="330"/>
      <c r="C87" s="330"/>
      <c r="D87" s="330"/>
      <c r="E87" s="330"/>
      <c r="F87" s="330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1" t="s">
        <v>36</v>
      </c>
      <c r="B102" s="332"/>
      <c r="C102" s="333"/>
      <c r="D102" s="257">
        <f>SUM(B88:C101)</f>
        <v>0</v>
      </c>
    </row>
    <row r="103" spans="1:7" x14ac:dyDescent="0.3">
      <c r="A103" s="331" t="s">
        <v>295</v>
      </c>
      <c r="B103" s="332"/>
      <c r="C103" s="333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9" t="s">
        <v>212</v>
      </c>
      <c r="B106" s="330"/>
      <c r="C106" s="330"/>
      <c r="D106" s="330"/>
      <c r="E106" s="330"/>
      <c r="F106" s="330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1" t="s">
        <v>36</v>
      </c>
      <c r="B118" s="332"/>
      <c r="C118" s="333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1" t="s">
        <v>295</v>
      </c>
      <c r="B119" s="332"/>
      <c r="C119" s="333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9" t="s">
        <v>185</v>
      </c>
      <c r="B121" s="330"/>
      <c r="C121" s="330"/>
      <c r="D121" s="330"/>
      <c r="E121" s="330"/>
      <c r="F121" s="330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1" t="s">
        <v>36</v>
      </c>
      <c r="B133" s="332"/>
      <c r="C133" s="333"/>
      <c r="D133" s="257">
        <f>SUM(B122:C132)</f>
        <v>0</v>
      </c>
    </row>
    <row r="134" spans="1:7" x14ac:dyDescent="0.3">
      <c r="A134" s="331" t="s">
        <v>295</v>
      </c>
      <c r="B134" s="332"/>
      <c r="C134" s="333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9" t="s">
        <v>71</v>
      </c>
      <c r="B136" s="330"/>
      <c r="C136" s="330"/>
      <c r="D136" s="330"/>
      <c r="E136" s="330"/>
      <c r="F136" s="330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1" t="s">
        <v>36</v>
      </c>
      <c r="B149" s="332"/>
      <c r="C149" s="333"/>
      <c r="D149" s="257">
        <f>SUM(B137:C148)</f>
        <v>0</v>
      </c>
    </row>
    <row r="150" spans="1:7" x14ac:dyDescent="0.3">
      <c r="A150" s="331" t="s">
        <v>295</v>
      </c>
      <c r="B150" s="332"/>
      <c r="C150" s="333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9" t="s">
        <v>217</v>
      </c>
      <c r="B152" s="330"/>
      <c r="C152" s="330"/>
      <c r="D152" s="330"/>
      <c r="E152" s="330"/>
      <c r="F152" s="330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1" t="s">
        <v>36</v>
      </c>
      <c r="B161" s="336"/>
      <c r="C161" s="337"/>
      <c r="D161" s="258">
        <f>SUM(B153:C160)</f>
        <v>0</v>
      </c>
    </row>
    <row r="162" spans="1:7" x14ac:dyDescent="0.3">
      <c r="A162" s="331" t="s">
        <v>295</v>
      </c>
      <c r="B162" s="332"/>
      <c r="C162" s="333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9" t="s">
        <v>77</v>
      </c>
      <c r="B164" s="330"/>
      <c r="C164" s="330"/>
      <c r="D164" s="330"/>
      <c r="E164" s="330"/>
      <c r="F164" s="330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1" t="s">
        <v>36</v>
      </c>
      <c r="B169" s="332"/>
      <c r="C169" s="333"/>
      <c r="D169" s="257">
        <f>SUM(B165:C168)</f>
        <v>0</v>
      </c>
    </row>
    <row r="170" spans="1:7" x14ac:dyDescent="0.3">
      <c r="A170" s="331" t="s">
        <v>295</v>
      </c>
      <c r="B170" s="332"/>
      <c r="C170" s="333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4" t="s">
        <v>17</v>
      </c>
      <c r="B172" s="335"/>
      <c r="C172" s="335"/>
      <c r="D172" s="335"/>
      <c r="E172" s="335"/>
      <c r="F172" s="335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1" t="s">
        <v>36</v>
      </c>
      <c r="B177" s="332"/>
      <c r="C177" s="333"/>
      <c r="D177" s="257">
        <f>SUM(B173:C176)</f>
        <v>0</v>
      </c>
    </row>
    <row r="178" spans="1:7" x14ac:dyDescent="0.3">
      <c r="A178" s="331" t="s">
        <v>295</v>
      </c>
      <c r="B178" s="332"/>
      <c r="C178" s="333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9" t="s">
        <v>78</v>
      </c>
      <c r="B180" s="330"/>
      <c r="C180" s="330"/>
      <c r="D180" s="330"/>
      <c r="E180" s="330"/>
      <c r="F180" s="330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1" t="s">
        <v>36</v>
      </c>
      <c r="B186" s="332"/>
      <c r="C186" s="333"/>
      <c r="D186" s="257">
        <f>SUM(B181:C185)</f>
        <v>0</v>
      </c>
    </row>
    <row r="187" spans="1:7" x14ac:dyDescent="0.3">
      <c r="A187" s="331" t="s">
        <v>295</v>
      </c>
      <c r="B187" s="332"/>
      <c r="C187" s="333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9" t="s">
        <v>216</v>
      </c>
      <c r="B189" s="330"/>
      <c r="C189" s="330"/>
      <c r="D189" s="330"/>
      <c r="E189" s="330"/>
      <c r="F189" s="330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1" t="s">
        <v>36</v>
      </c>
      <c r="B194" s="332"/>
      <c r="C194" s="333"/>
      <c r="D194" s="54">
        <f>SUM(B190:C193)</f>
        <v>0</v>
      </c>
    </row>
    <row r="195" spans="1:6" x14ac:dyDescent="0.3">
      <c r="A195" s="331" t="s">
        <v>295</v>
      </c>
      <c r="B195" s="332"/>
      <c r="C195" s="333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COUNTIF('A4 Technique'!F17:F193,"ok")</f>
        <v>0</v>
      </c>
      <c r="F197" s="288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4"/>
      <c r="E1" s="324"/>
      <c r="F1" s="324"/>
      <c r="G1" s="324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5" t="s">
        <v>179</v>
      </c>
      <c r="B7" s="325"/>
      <c r="C7" s="325"/>
      <c r="D7" s="325"/>
      <c r="E7" s="325"/>
      <c r="F7" s="325"/>
      <c r="G7" s="125"/>
    </row>
    <row r="8" spans="1:7" ht="29.25" x14ac:dyDescent="0.45">
      <c r="A8" s="326" t="str">
        <f>'Page de garde'!D18</f>
        <v>Sfax Lafrane</v>
      </c>
      <c r="B8" s="326"/>
      <c r="C8" s="326"/>
      <c r="D8" s="326"/>
      <c r="E8" s="326"/>
      <c r="F8" s="326"/>
      <c r="G8" s="125"/>
    </row>
    <row r="9" spans="1:7" ht="24" x14ac:dyDescent="0.45">
      <c r="A9" s="14" t="s">
        <v>42</v>
      </c>
      <c r="B9" s="327"/>
      <c r="C9" s="327"/>
      <c r="D9" s="327"/>
      <c r="E9" s="327"/>
      <c r="F9" s="327"/>
      <c r="G9" s="125"/>
    </row>
    <row r="10" spans="1:7" ht="24" x14ac:dyDescent="0.45">
      <c r="A10" s="15" t="s">
        <v>44</v>
      </c>
      <c r="B10" s="328"/>
      <c r="C10" s="328"/>
      <c r="D10" s="328"/>
      <c r="E10" s="328"/>
      <c r="F10" s="328"/>
      <c r="G10" s="125"/>
    </row>
    <row r="11" spans="1:7" ht="24" x14ac:dyDescent="0.45">
      <c r="A11" s="14" t="s">
        <v>43</v>
      </c>
      <c r="B11" s="323"/>
      <c r="C11" s="323"/>
      <c r="D11" s="323"/>
      <c r="E11" s="323"/>
      <c r="F11" s="323"/>
      <c r="G11" s="125"/>
    </row>
    <row r="12" spans="1:7" ht="24" x14ac:dyDescent="0.45">
      <c r="A12" s="14" t="s">
        <v>239</v>
      </c>
      <c r="B12" s="321">
        <f>D549</f>
        <v>0</v>
      </c>
      <c r="C12" s="321"/>
      <c r="D12" s="321"/>
      <c r="E12" s="321"/>
      <c r="F12" s="321"/>
      <c r="G12" s="125"/>
    </row>
    <row r="13" spans="1:7" ht="22.5" x14ac:dyDescent="0.45">
      <c r="D13" s="322"/>
      <c r="E13" s="322"/>
      <c r="F13" s="322"/>
      <c r="G13" s="32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5" t="s">
        <v>30</v>
      </c>
      <c r="B17" s="306" t="s">
        <v>31</v>
      </c>
      <c r="C17" s="306"/>
      <c r="D17" s="306" t="s">
        <v>46</v>
      </c>
      <c r="E17" s="307" t="s">
        <v>310</v>
      </c>
      <c r="F17" s="307" t="s">
        <v>358</v>
      </c>
    </row>
    <row r="18" spans="1:8" ht="16.5" customHeight="1" x14ac:dyDescent="0.3">
      <c r="A18" s="305"/>
      <c r="B18" s="41" t="s">
        <v>34</v>
      </c>
      <c r="C18" s="41" t="s">
        <v>33</v>
      </c>
      <c r="D18" s="306"/>
      <c r="E18" s="307"/>
      <c r="F18" s="30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5" t="s">
        <v>379</v>
      </c>
      <c r="B38" s="316"/>
      <c r="C38" s="316"/>
      <c r="D38" s="316"/>
      <c r="E38" s="316"/>
      <c r="F38" s="317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5" t="s">
        <v>30</v>
      </c>
      <c r="B50" s="306" t="s">
        <v>31</v>
      </c>
      <c r="C50" s="306"/>
      <c r="D50" s="306" t="s">
        <v>46</v>
      </c>
      <c r="E50" s="307" t="s">
        <v>310</v>
      </c>
      <c r="F50" s="307" t="s">
        <v>360</v>
      </c>
      <c r="G50" s="127"/>
    </row>
    <row r="51" spans="1:7" ht="16.5" customHeight="1" x14ac:dyDescent="0.3">
      <c r="A51" s="305"/>
      <c r="B51" s="41" t="s">
        <v>34</v>
      </c>
      <c r="C51" s="41" t="s">
        <v>33</v>
      </c>
      <c r="D51" s="306"/>
      <c r="E51" s="307"/>
      <c r="F51" s="30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5" t="s">
        <v>379</v>
      </c>
      <c r="B94" s="316"/>
      <c r="C94" s="316"/>
      <c r="D94" s="316"/>
      <c r="E94" s="316"/>
      <c r="F94" s="317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5" t="s">
        <v>30</v>
      </c>
      <c r="B107" s="306" t="s">
        <v>31</v>
      </c>
      <c r="C107" s="306"/>
      <c r="D107" s="306" t="s">
        <v>46</v>
      </c>
      <c r="E107" s="307" t="s">
        <v>310</v>
      </c>
      <c r="F107" s="307" t="s">
        <v>360</v>
      </c>
    </row>
    <row r="108" spans="1:7" ht="16.5" customHeight="1" x14ac:dyDescent="0.3">
      <c r="A108" s="305"/>
      <c r="B108" s="41" t="s">
        <v>34</v>
      </c>
      <c r="C108" s="41" t="s">
        <v>33</v>
      </c>
      <c r="D108" s="306"/>
      <c r="E108" s="307"/>
      <c r="F108" s="30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8" t="s">
        <v>379</v>
      </c>
      <c r="B148" s="319"/>
      <c r="C148" s="319"/>
      <c r="D148" s="32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5" t="s">
        <v>30</v>
      </c>
      <c r="B162" s="306" t="s">
        <v>31</v>
      </c>
      <c r="C162" s="306"/>
      <c r="D162" s="306" t="s">
        <v>46</v>
      </c>
      <c r="E162" s="307" t="s">
        <v>310</v>
      </c>
      <c r="F162" s="307" t="s">
        <v>360</v>
      </c>
      <c r="G162" s="127"/>
    </row>
    <row r="163" spans="1:7" ht="16.5" customHeight="1" x14ac:dyDescent="0.3">
      <c r="A163" s="305"/>
      <c r="B163" s="41" t="s">
        <v>34</v>
      </c>
      <c r="C163" s="41" t="s">
        <v>33</v>
      </c>
      <c r="D163" s="306"/>
      <c r="E163" s="307"/>
      <c r="F163" s="30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1" t="s">
        <v>379</v>
      </c>
      <c r="B195" s="311"/>
      <c r="C195" s="311"/>
      <c r="D195" s="311"/>
      <c r="E195" s="311"/>
      <c r="F195" s="311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5" t="s">
        <v>30</v>
      </c>
      <c r="B209" s="306" t="s">
        <v>31</v>
      </c>
      <c r="C209" s="306"/>
      <c r="D209" s="306" t="s">
        <v>46</v>
      </c>
      <c r="E209" s="307" t="s">
        <v>310</v>
      </c>
      <c r="F209" s="307" t="s">
        <v>360</v>
      </c>
      <c r="G209" s="127"/>
    </row>
    <row r="210" spans="1:7" ht="16.5" customHeight="1" x14ac:dyDescent="0.3">
      <c r="A210" s="305"/>
      <c r="B210" s="41" t="s">
        <v>34</v>
      </c>
      <c r="C210" s="41" t="s">
        <v>33</v>
      </c>
      <c r="D210" s="306"/>
      <c r="E210" s="307"/>
      <c r="F210" s="30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1" t="s">
        <v>379</v>
      </c>
      <c r="B256" s="311"/>
      <c r="C256" s="311"/>
      <c r="D256" s="311"/>
      <c r="E256" s="311"/>
      <c r="F256" s="311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5" t="s">
        <v>30</v>
      </c>
      <c r="B270" s="306" t="s">
        <v>31</v>
      </c>
      <c r="C270" s="306"/>
      <c r="D270" s="306" t="s">
        <v>46</v>
      </c>
      <c r="E270" s="307" t="s">
        <v>310</v>
      </c>
      <c r="F270" s="307" t="s">
        <v>360</v>
      </c>
      <c r="G270" s="214"/>
    </row>
    <row r="271" spans="1:7" s="16" customFormat="1" ht="16.5" customHeight="1" x14ac:dyDescent="0.3">
      <c r="A271" s="305"/>
      <c r="B271" s="41" t="s">
        <v>34</v>
      </c>
      <c r="C271" s="41" t="s">
        <v>33</v>
      </c>
      <c r="D271" s="306"/>
      <c r="E271" s="307"/>
      <c r="F271" s="30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2" t="s">
        <v>396</v>
      </c>
      <c r="B308" s="313"/>
      <c r="C308" s="313"/>
      <c r="D308" s="313"/>
      <c r="E308" s="313"/>
      <c r="F308" s="314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5" t="s">
        <v>30</v>
      </c>
      <c r="B322" s="306" t="s">
        <v>31</v>
      </c>
      <c r="C322" s="306"/>
      <c r="D322" s="306" t="s">
        <v>46</v>
      </c>
      <c r="E322" s="307" t="s">
        <v>310</v>
      </c>
      <c r="F322" s="307" t="s">
        <v>360</v>
      </c>
      <c r="G322" s="127"/>
    </row>
    <row r="323" spans="1:7" ht="16.5" customHeight="1" x14ac:dyDescent="0.3">
      <c r="A323" s="305"/>
      <c r="B323" s="41" t="s">
        <v>34</v>
      </c>
      <c r="C323" s="41" t="s">
        <v>33</v>
      </c>
      <c r="D323" s="306"/>
      <c r="E323" s="307"/>
      <c r="F323" s="30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2" t="s">
        <v>379</v>
      </c>
      <c r="B349" s="313"/>
      <c r="C349" s="313"/>
      <c r="D349" s="313"/>
      <c r="E349" s="313"/>
      <c r="F349" s="313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5" t="s">
        <v>30</v>
      </c>
      <c r="B362" s="306" t="s">
        <v>31</v>
      </c>
      <c r="C362" s="306"/>
      <c r="D362" s="306" t="s">
        <v>46</v>
      </c>
      <c r="E362" s="307" t="s">
        <v>310</v>
      </c>
      <c r="F362" s="307" t="s">
        <v>360</v>
      </c>
      <c r="G362" s="127"/>
    </row>
    <row r="363" spans="1:7" ht="16.5" customHeight="1" x14ac:dyDescent="0.3">
      <c r="A363" s="305"/>
      <c r="B363" s="41" t="s">
        <v>34</v>
      </c>
      <c r="C363" s="41" t="s">
        <v>33</v>
      </c>
      <c r="D363" s="306"/>
      <c r="E363" s="307"/>
      <c r="F363" s="30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1" t="s">
        <v>379</v>
      </c>
      <c r="B383" s="311"/>
      <c r="C383" s="311"/>
      <c r="D383" s="311"/>
      <c r="E383" s="311"/>
      <c r="F383" s="311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5" t="s">
        <v>30</v>
      </c>
      <c r="B395" s="306" t="s">
        <v>31</v>
      </c>
      <c r="C395" s="306"/>
      <c r="D395" s="306" t="s">
        <v>46</v>
      </c>
      <c r="E395" s="307" t="s">
        <v>310</v>
      </c>
      <c r="F395" s="307" t="s">
        <v>360</v>
      </c>
      <c r="G395" s="127"/>
    </row>
    <row r="396" spans="1:7" ht="16.5" customHeight="1" x14ac:dyDescent="0.3">
      <c r="A396" s="305"/>
      <c r="B396" s="41" t="s">
        <v>34</v>
      </c>
      <c r="C396" s="41" t="s">
        <v>33</v>
      </c>
      <c r="D396" s="306"/>
      <c r="E396" s="307"/>
      <c r="F396" s="30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1" t="s">
        <v>379</v>
      </c>
      <c r="B435" s="311"/>
      <c r="C435" s="311"/>
      <c r="D435" s="311"/>
      <c r="E435" s="311"/>
      <c r="F435" s="311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5" t="s">
        <v>30</v>
      </c>
      <c r="B448" s="306" t="s">
        <v>31</v>
      </c>
      <c r="C448" s="306"/>
      <c r="D448" s="306" t="s">
        <v>46</v>
      </c>
      <c r="E448" s="307" t="s">
        <v>310</v>
      </c>
      <c r="F448" s="307" t="s">
        <v>360</v>
      </c>
      <c r="G448" s="127"/>
    </row>
    <row r="449" spans="1:6" ht="16.5" customHeight="1" x14ac:dyDescent="0.3">
      <c r="A449" s="305"/>
      <c r="B449" s="41" t="s">
        <v>34</v>
      </c>
      <c r="C449" s="41" t="s">
        <v>33</v>
      </c>
      <c r="D449" s="306"/>
      <c r="E449" s="307"/>
      <c r="F449" s="30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8" t="s">
        <v>379</v>
      </c>
      <c r="B471" s="309"/>
      <c r="C471" s="309"/>
      <c r="D471" s="309"/>
      <c r="E471" s="309"/>
      <c r="F471" s="30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0" t="s">
        <v>367</v>
      </c>
      <c r="B483" s="310"/>
      <c r="C483" s="310"/>
      <c r="D483" s="31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5" t="s">
        <v>30</v>
      </c>
      <c r="B485" s="306" t="s">
        <v>31</v>
      </c>
      <c r="C485" s="306"/>
      <c r="D485" s="306" t="s">
        <v>46</v>
      </c>
      <c r="E485" s="307" t="s">
        <v>310</v>
      </c>
      <c r="F485" s="307" t="s">
        <v>360</v>
      </c>
      <c r="G485" s="127"/>
    </row>
    <row r="486" spans="1:7" ht="16.5" customHeight="1" x14ac:dyDescent="0.3">
      <c r="A486" s="305"/>
      <c r="B486" s="41" t="s">
        <v>34</v>
      </c>
      <c r="C486" s="41" t="s">
        <v>33</v>
      </c>
      <c r="D486" s="306"/>
      <c r="E486" s="307"/>
      <c r="F486" s="30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5" t="s">
        <v>30</v>
      </c>
      <c r="B507" s="306" t="s">
        <v>31</v>
      </c>
      <c r="C507" s="306"/>
      <c r="D507" s="306" t="s">
        <v>46</v>
      </c>
      <c r="E507" s="307" t="s">
        <v>310</v>
      </c>
      <c r="F507" s="307" t="s">
        <v>360</v>
      </c>
      <c r="G507" s="127"/>
    </row>
    <row r="508" spans="1:7" ht="16.5" customHeight="1" x14ac:dyDescent="0.3">
      <c r="A508" s="305"/>
      <c r="B508" s="41" t="s">
        <v>34</v>
      </c>
      <c r="C508" s="41" t="s">
        <v>33</v>
      </c>
      <c r="D508" s="306"/>
      <c r="E508" s="307"/>
      <c r="F508" s="30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5" t="s">
        <v>30</v>
      </c>
      <c r="B518" s="306" t="s">
        <v>31</v>
      </c>
      <c r="C518" s="306"/>
      <c r="D518" s="306" t="s">
        <v>46</v>
      </c>
      <c r="E518" s="307" t="s">
        <v>310</v>
      </c>
      <c r="F518" s="307" t="s">
        <v>360</v>
      </c>
      <c r="G518" s="127"/>
    </row>
    <row r="519" spans="1:7" ht="16.5" customHeight="1" x14ac:dyDescent="0.3">
      <c r="A519" s="305"/>
      <c r="B519" s="41" t="s">
        <v>34</v>
      </c>
      <c r="C519" s="41" t="s">
        <v>33</v>
      </c>
      <c r="D519" s="306"/>
      <c r="E519" s="307"/>
      <c r="F519" s="30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5" t="s">
        <v>30</v>
      </c>
      <c r="B538" s="306" t="s">
        <v>31</v>
      </c>
      <c r="C538" s="306"/>
      <c r="D538" s="306" t="s">
        <v>46</v>
      </c>
      <c r="E538" s="307" t="s">
        <v>310</v>
      </c>
      <c r="F538" s="307" t="s">
        <v>360</v>
      </c>
      <c r="G538" s="127"/>
    </row>
    <row r="539" spans="1:7" ht="16.5" customHeight="1" x14ac:dyDescent="0.3">
      <c r="A539" s="305"/>
      <c r="B539" s="41" t="s">
        <v>34</v>
      </c>
      <c r="C539" s="41" t="s">
        <v>33</v>
      </c>
      <c r="D539" s="306"/>
      <c r="E539" s="307"/>
      <c r="F539" s="30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B8" sqref="B8:F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4"/>
      <c r="E1" s="324"/>
      <c r="F1" s="324"/>
      <c r="G1" s="324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5" t="s">
        <v>50</v>
      </c>
      <c r="B6" s="345"/>
      <c r="C6" s="345"/>
      <c r="D6" s="345"/>
      <c r="E6" s="345"/>
      <c r="F6" s="345"/>
      <c r="G6" s="125"/>
    </row>
    <row r="7" spans="1:7" s="12" customFormat="1" ht="21.75" customHeight="1" x14ac:dyDescent="0.45">
      <c r="A7" s="326" t="str">
        <f>'A6 Exploitation'!A8:F8</f>
        <v>Sfax Lafrane</v>
      </c>
      <c r="B7" s="326"/>
      <c r="C7" s="326"/>
      <c r="D7" s="326"/>
      <c r="E7" s="326"/>
      <c r="F7" s="326"/>
      <c r="G7" s="125"/>
    </row>
    <row r="8" spans="1:7" s="12" customFormat="1" ht="24" x14ac:dyDescent="0.45">
      <c r="A8" s="14" t="s">
        <v>42</v>
      </c>
      <c r="B8" s="346">
        <f>'A6 Exploitation'!B9:F9</f>
        <v>0</v>
      </c>
      <c r="C8" s="346"/>
      <c r="D8" s="346"/>
      <c r="E8" s="346"/>
      <c r="F8" s="346"/>
      <c r="G8" s="125"/>
    </row>
    <row r="9" spans="1:7" s="12" customFormat="1" ht="24" x14ac:dyDescent="0.45">
      <c r="A9" s="15" t="s">
        <v>44</v>
      </c>
      <c r="B9" s="347">
        <f>'A6 Exploitation'!B10:F10</f>
        <v>0</v>
      </c>
      <c r="C9" s="347"/>
      <c r="D9" s="347"/>
      <c r="E9" s="347"/>
      <c r="F9" s="347"/>
      <c r="G9" s="125"/>
    </row>
    <row r="10" spans="1:7" s="12" customFormat="1" ht="24" x14ac:dyDescent="0.45">
      <c r="A10" s="14" t="s">
        <v>43</v>
      </c>
      <c r="B10" s="344">
        <f>'A6 Exploitation'!B11:F11</f>
        <v>0</v>
      </c>
      <c r="C10" s="344"/>
      <c r="D10" s="344"/>
      <c r="E10" s="344"/>
      <c r="F10" s="344"/>
      <c r="G10" s="125"/>
    </row>
    <row r="11" spans="1:7" s="12" customFormat="1" ht="24" x14ac:dyDescent="0.45">
      <c r="A11" s="14" t="s">
        <v>294</v>
      </c>
      <c r="B11" s="343">
        <f>D199</f>
        <v>0</v>
      </c>
      <c r="C11" s="343"/>
      <c r="D11" s="343"/>
      <c r="E11" s="343"/>
      <c r="F11" s="343"/>
      <c r="G11" s="125"/>
    </row>
    <row r="12" spans="1:7" s="12" customFormat="1" ht="22.5" x14ac:dyDescent="0.45">
      <c r="A12" s="11"/>
      <c r="D12" s="322"/>
      <c r="E12" s="322"/>
      <c r="F12" s="322"/>
      <c r="G12" s="322"/>
    </row>
    <row r="13" spans="1:7" s="12" customFormat="1" ht="11.25" customHeight="1" x14ac:dyDescent="0.3">
      <c r="A13" s="305" t="s">
        <v>30</v>
      </c>
      <c r="B13" s="306" t="s">
        <v>31</v>
      </c>
      <c r="C13" s="306"/>
      <c r="D13" s="306" t="s">
        <v>46</v>
      </c>
      <c r="E13" s="306" t="s">
        <v>190</v>
      </c>
      <c r="F13" s="306" t="s">
        <v>191</v>
      </c>
      <c r="G13" s="112"/>
    </row>
    <row r="14" spans="1:7" s="12" customFormat="1" ht="12.75" customHeight="1" x14ac:dyDescent="0.3">
      <c r="A14" s="305"/>
      <c r="B14" s="34" t="s">
        <v>34</v>
      </c>
      <c r="C14" s="34" t="s">
        <v>33</v>
      </c>
      <c r="D14" s="306"/>
      <c r="E14" s="306"/>
      <c r="F14" s="30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8" t="s">
        <v>0</v>
      </c>
      <c r="B16" s="339"/>
      <c r="C16" s="339"/>
      <c r="D16" s="339"/>
      <c r="E16" s="339"/>
      <c r="F16" s="339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0" t="s">
        <v>36</v>
      </c>
      <c r="B22" s="336"/>
      <c r="C22" s="337"/>
      <c r="D22" s="258">
        <f>SUM(B17:C21)</f>
        <v>0</v>
      </c>
    </row>
    <row r="23" spans="1:7" x14ac:dyDescent="0.3">
      <c r="A23" s="331" t="s">
        <v>295</v>
      </c>
      <c r="B23" s="332"/>
      <c r="C23" s="333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9" t="s">
        <v>4</v>
      </c>
      <c r="B25" s="330"/>
      <c r="C25" s="330"/>
      <c r="D25" s="330"/>
      <c r="E25" s="330"/>
      <c r="F25" s="330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1" t="s">
        <v>36</v>
      </c>
      <c r="B33" s="332"/>
      <c r="C33" s="333"/>
      <c r="D33" s="257">
        <f>SUM(B26:C32)</f>
        <v>0</v>
      </c>
    </row>
    <row r="34" spans="1:7" x14ac:dyDescent="0.3">
      <c r="A34" s="331" t="s">
        <v>295</v>
      </c>
      <c r="B34" s="332"/>
      <c r="C34" s="333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9" t="s">
        <v>219</v>
      </c>
      <c r="B36" s="330"/>
      <c r="C36" s="330"/>
      <c r="D36" s="330"/>
      <c r="E36" s="330"/>
      <c r="F36" s="330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1" t="s">
        <v>36</v>
      </c>
      <c r="B42" s="332"/>
      <c r="C42" s="333"/>
      <c r="D42" s="257">
        <f>SUM(B37:C41)</f>
        <v>0</v>
      </c>
      <c r="E42" s="13"/>
      <c r="F42" s="13"/>
      <c r="G42" s="126"/>
    </row>
    <row r="43" spans="1:7" s="22" customFormat="1" x14ac:dyDescent="0.3">
      <c r="A43" s="331" t="s">
        <v>295</v>
      </c>
      <c r="B43" s="332"/>
      <c r="C43" s="333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1" t="s">
        <v>21</v>
      </c>
      <c r="B45" s="342"/>
      <c r="C45" s="342"/>
      <c r="D45" s="342"/>
      <c r="E45" s="342"/>
      <c r="F45" s="342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1" t="s">
        <v>36</v>
      </c>
      <c r="B52" s="332"/>
      <c r="C52" s="333"/>
      <c r="D52" s="257">
        <f>SUM(B46:C51)</f>
        <v>0</v>
      </c>
    </row>
    <row r="53" spans="1:7" x14ac:dyDescent="0.3">
      <c r="A53" s="331" t="s">
        <v>295</v>
      </c>
      <c r="B53" s="332"/>
      <c r="C53" s="333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9" t="s">
        <v>8</v>
      </c>
      <c r="B55" s="330"/>
      <c r="C55" s="330"/>
      <c r="D55" s="330"/>
      <c r="E55" s="330"/>
      <c r="F55" s="330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1" t="s">
        <v>36</v>
      </c>
      <c r="B63" s="332"/>
      <c r="C63" s="333"/>
      <c r="D63" s="257">
        <f>SUM(B56:C62)</f>
        <v>0</v>
      </c>
    </row>
    <row r="64" spans="1:7" x14ac:dyDescent="0.3">
      <c r="A64" s="331" t="s">
        <v>295</v>
      </c>
      <c r="B64" s="332"/>
      <c r="C64" s="333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9" t="s">
        <v>130</v>
      </c>
      <c r="B66" s="330"/>
      <c r="C66" s="330"/>
      <c r="D66" s="330"/>
      <c r="E66" s="330"/>
      <c r="F66" s="330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1" t="s">
        <v>36</v>
      </c>
      <c r="B84" s="332"/>
      <c r="C84" s="333"/>
      <c r="D84" s="257">
        <f>SUM(B67:C83)</f>
        <v>0</v>
      </c>
    </row>
    <row r="85" spans="1:7" x14ac:dyDescent="0.3">
      <c r="A85" s="331" t="s">
        <v>295</v>
      </c>
      <c r="B85" s="332"/>
      <c r="C85" s="333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9" t="s">
        <v>211</v>
      </c>
      <c r="B87" s="330"/>
      <c r="C87" s="330"/>
      <c r="D87" s="330"/>
      <c r="E87" s="330"/>
      <c r="F87" s="330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1" t="s">
        <v>36</v>
      </c>
      <c r="B102" s="332"/>
      <c r="C102" s="333"/>
      <c r="D102" s="257">
        <f>SUM(B88:C101)</f>
        <v>0</v>
      </c>
    </row>
    <row r="103" spans="1:7" x14ac:dyDescent="0.3">
      <c r="A103" s="331" t="s">
        <v>295</v>
      </c>
      <c r="B103" s="332"/>
      <c r="C103" s="333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9" t="s">
        <v>212</v>
      </c>
      <c r="B106" s="330"/>
      <c r="C106" s="330"/>
      <c r="D106" s="330"/>
      <c r="E106" s="330"/>
      <c r="F106" s="330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1" t="s">
        <v>36</v>
      </c>
      <c r="B118" s="332"/>
      <c r="C118" s="333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1" t="s">
        <v>295</v>
      </c>
      <c r="B119" s="332"/>
      <c r="C119" s="333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9" t="s">
        <v>185</v>
      </c>
      <c r="B121" s="330"/>
      <c r="C121" s="330"/>
      <c r="D121" s="330"/>
      <c r="E121" s="330"/>
      <c r="F121" s="330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1" t="s">
        <v>36</v>
      </c>
      <c r="B133" s="332"/>
      <c r="C133" s="333"/>
      <c r="D133" s="257">
        <f>SUM(B122:C132)</f>
        <v>0</v>
      </c>
    </row>
    <row r="134" spans="1:7" x14ac:dyDescent="0.3">
      <c r="A134" s="331" t="s">
        <v>295</v>
      </c>
      <c r="B134" s="332"/>
      <c r="C134" s="333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9" t="s">
        <v>71</v>
      </c>
      <c r="B136" s="330"/>
      <c r="C136" s="330"/>
      <c r="D136" s="330"/>
      <c r="E136" s="330"/>
      <c r="F136" s="330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1" t="s">
        <v>36</v>
      </c>
      <c r="B149" s="332"/>
      <c r="C149" s="333"/>
      <c r="D149" s="257">
        <f>SUM(B137:C148)</f>
        <v>0</v>
      </c>
    </row>
    <row r="150" spans="1:7" x14ac:dyDescent="0.3">
      <c r="A150" s="331" t="s">
        <v>295</v>
      </c>
      <c r="B150" s="332"/>
      <c r="C150" s="333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9" t="s">
        <v>217</v>
      </c>
      <c r="B152" s="330"/>
      <c r="C152" s="330"/>
      <c r="D152" s="330"/>
      <c r="E152" s="330"/>
      <c r="F152" s="330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1" t="s">
        <v>36</v>
      </c>
      <c r="B161" s="336"/>
      <c r="C161" s="337"/>
      <c r="D161" s="258">
        <f>SUM(B153:C160)</f>
        <v>0</v>
      </c>
    </row>
    <row r="162" spans="1:7" x14ac:dyDescent="0.3">
      <c r="A162" s="331" t="s">
        <v>295</v>
      </c>
      <c r="B162" s="332"/>
      <c r="C162" s="333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9" t="s">
        <v>77</v>
      </c>
      <c r="B164" s="330"/>
      <c r="C164" s="330"/>
      <c r="D164" s="330"/>
      <c r="E164" s="330"/>
      <c r="F164" s="330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1" t="s">
        <v>36</v>
      </c>
      <c r="B169" s="332"/>
      <c r="C169" s="333"/>
      <c r="D169" s="257">
        <f>SUM(B165:C168)</f>
        <v>0</v>
      </c>
    </row>
    <row r="170" spans="1:7" x14ac:dyDescent="0.3">
      <c r="A170" s="331" t="s">
        <v>295</v>
      </c>
      <c r="B170" s="332"/>
      <c r="C170" s="333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4" t="s">
        <v>17</v>
      </c>
      <c r="B172" s="335"/>
      <c r="C172" s="335"/>
      <c r="D172" s="335"/>
      <c r="E172" s="335"/>
      <c r="F172" s="335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1" t="s">
        <v>36</v>
      </c>
      <c r="B177" s="332"/>
      <c r="C177" s="333"/>
      <c r="D177" s="257">
        <f>SUM(B173:C176)</f>
        <v>0</v>
      </c>
    </row>
    <row r="178" spans="1:7" x14ac:dyDescent="0.3">
      <c r="A178" s="331" t="s">
        <v>295</v>
      </c>
      <c r="B178" s="332"/>
      <c r="C178" s="333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9" t="s">
        <v>78</v>
      </c>
      <c r="B180" s="330"/>
      <c r="C180" s="330"/>
      <c r="D180" s="330"/>
      <c r="E180" s="330"/>
      <c r="F180" s="330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1" t="s">
        <v>36</v>
      </c>
      <c r="B186" s="332"/>
      <c r="C186" s="333"/>
      <c r="D186" s="257">
        <f>SUM(B181:C185)</f>
        <v>0</v>
      </c>
    </row>
    <row r="187" spans="1:7" x14ac:dyDescent="0.3">
      <c r="A187" s="331" t="s">
        <v>295</v>
      </c>
      <c r="B187" s="332"/>
      <c r="C187" s="333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9" t="s">
        <v>216</v>
      </c>
      <c r="B189" s="330"/>
      <c r="C189" s="330"/>
      <c r="D189" s="330"/>
      <c r="E189" s="330"/>
      <c r="F189" s="330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1" t="s">
        <v>36</v>
      </c>
      <c r="B194" s="332"/>
      <c r="C194" s="333"/>
      <c r="D194" s="54">
        <f>SUM(B190:C193)</f>
        <v>0</v>
      </c>
    </row>
    <row r="195" spans="1:6" x14ac:dyDescent="0.3">
      <c r="A195" s="331" t="s">
        <v>295</v>
      </c>
      <c r="B195" s="332"/>
      <c r="C195" s="333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COUNTIF('A5 Technique'!F17:F193,"ok")</f>
        <v>0</v>
      </c>
      <c r="F197" s="288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8" zoomScale="70" zoomScaleSheetLayoutView="70" workbookViewId="0">
      <selection activeCell="D279" sqref="D279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4"/>
      <c r="E1" s="324"/>
      <c r="F1" s="324"/>
      <c r="G1" s="324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5" t="s">
        <v>179</v>
      </c>
      <c r="B7" s="325"/>
      <c r="C7" s="325"/>
      <c r="D7" s="325"/>
      <c r="E7" s="325"/>
      <c r="F7" s="325"/>
      <c r="G7" s="125"/>
    </row>
    <row r="8" spans="1:7" ht="29.25" x14ac:dyDescent="0.45">
      <c r="A8" s="326" t="str">
        <f>'Page de garde'!D18</f>
        <v>Sfax Lafrane</v>
      </c>
      <c r="B8" s="326"/>
      <c r="C8" s="326"/>
      <c r="D8" s="326"/>
      <c r="E8" s="326"/>
      <c r="F8" s="326"/>
      <c r="G8" s="125"/>
    </row>
    <row r="9" spans="1:7" ht="24" x14ac:dyDescent="0.45">
      <c r="A9" s="14" t="s">
        <v>42</v>
      </c>
      <c r="B9" s="327" t="s">
        <v>409</v>
      </c>
      <c r="C9" s="327"/>
      <c r="D9" s="327"/>
      <c r="E9" s="327"/>
      <c r="F9" s="327"/>
      <c r="G9" s="125"/>
    </row>
    <row r="10" spans="1:7" ht="24" x14ac:dyDescent="0.45">
      <c r="A10" s="15" t="s">
        <v>44</v>
      </c>
      <c r="B10" s="328" t="s">
        <v>410</v>
      </c>
      <c r="C10" s="328"/>
      <c r="D10" s="328"/>
      <c r="E10" s="328"/>
      <c r="F10" s="328"/>
      <c r="G10" s="125"/>
    </row>
    <row r="11" spans="1:7" ht="24" x14ac:dyDescent="0.45">
      <c r="A11" s="14" t="s">
        <v>43</v>
      </c>
      <c r="B11" s="323">
        <v>43180</v>
      </c>
      <c r="C11" s="323"/>
      <c r="D11" s="323"/>
      <c r="E11" s="323"/>
      <c r="F11" s="323"/>
      <c r="G11" s="125"/>
    </row>
    <row r="12" spans="1:7" ht="24" x14ac:dyDescent="0.45">
      <c r="A12" s="14" t="s">
        <v>239</v>
      </c>
      <c r="B12" s="321">
        <f>D549</f>
        <v>0.87296416938110755</v>
      </c>
      <c r="C12" s="321"/>
      <c r="D12" s="321"/>
      <c r="E12" s="321"/>
      <c r="F12" s="321"/>
      <c r="G12" s="125"/>
    </row>
    <row r="13" spans="1:7" ht="22.5" x14ac:dyDescent="0.45">
      <c r="D13" s="322"/>
      <c r="E13" s="322"/>
      <c r="F13" s="322"/>
      <c r="G13" s="32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43180</v>
      </c>
      <c r="B16" s="188"/>
      <c r="C16" s="188"/>
      <c r="D16" s="188"/>
      <c r="E16" s="188"/>
      <c r="F16" s="202"/>
    </row>
    <row r="17" spans="1:8" ht="16.5" customHeight="1" x14ac:dyDescent="0.3">
      <c r="A17" s="305" t="s">
        <v>30</v>
      </c>
      <c r="B17" s="306" t="s">
        <v>31</v>
      </c>
      <c r="C17" s="306"/>
      <c r="D17" s="306" t="s">
        <v>46</v>
      </c>
      <c r="E17" s="307" t="s">
        <v>310</v>
      </c>
      <c r="F17" s="307" t="s">
        <v>358</v>
      </c>
    </row>
    <row r="18" spans="1:8" ht="16.5" customHeight="1" x14ac:dyDescent="0.3">
      <c r="A18" s="305"/>
      <c r="B18" s="41" t="s">
        <v>34</v>
      </c>
      <c r="C18" s="41" t="s">
        <v>33</v>
      </c>
      <c r="D18" s="306"/>
      <c r="E18" s="307"/>
      <c r="F18" s="30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1" customHeight="1" x14ac:dyDescent="0.3">
      <c r="A34" s="216" t="s">
        <v>153</v>
      </c>
      <c r="B34" s="130">
        <v>2</v>
      </c>
      <c r="C34" s="291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5" t="s">
        <v>379</v>
      </c>
      <c r="B38" s="316"/>
      <c r="C38" s="316"/>
      <c r="D38" s="316"/>
      <c r="E38" s="316"/>
      <c r="F38" s="317"/>
    </row>
    <row r="39" spans="1:7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v>2</v>
      </c>
      <c r="C41" s="130"/>
      <c r="D41" s="293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43180</v>
      </c>
      <c r="B49" s="124"/>
      <c r="C49" s="135"/>
      <c r="D49" s="124"/>
    </row>
    <row r="50" spans="1:7" x14ac:dyDescent="0.3">
      <c r="A50" s="305" t="s">
        <v>30</v>
      </c>
      <c r="B50" s="306" t="s">
        <v>31</v>
      </c>
      <c r="C50" s="306"/>
      <c r="D50" s="306" t="s">
        <v>46</v>
      </c>
      <c r="E50" s="307" t="s">
        <v>310</v>
      </c>
      <c r="F50" s="307" t="s">
        <v>360</v>
      </c>
      <c r="G50" s="127"/>
    </row>
    <row r="51" spans="1:7" x14ac:dyDescent="0.3">
      <c r="A51" s="305"/>
      <c r="B51" s="41" t="s">
        <v>34</v>
      </c>
      <c r="C51" s="41" t="s">
        <v>33</v>
      </c>
      <c r="D51" s="306"/>
      <c r="E51" s="307"/>
      <c r="F51" s="30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14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ht="49.5" x14ac:dyDescent="0.3">
      <c r="A65" s="247" t="s">
        <v>376</v>
      </c>
      <c r="B65" s="130">
        <v>0</v>
      </c>
      <c r="C65" s="290">
        <f>IF(B65=0, -5, "0")</f>
        <v>-5</v>
      </c>
      <c r="D65" s="149" t="s">
        <v>411</v>
      </c>
      <c r="E65" s="116" t="s">
        <v>412</v>
      </c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90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 t="s">
        <v>413</v>
      </c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23</v>
      </c>
    </row>
    <row r="85" spans="1:7" x14ac:dyDescent="0.3">
      <c r="A85" s="5" t="s">
        <v>35</v>
      </c>
      <c r="B85" s="132"/>
      <c r="C85" s="133"/>
      <c r="D85" s="134">
        <f>D84/(COUNT(B65:C83)*2)</f>
        <v>0.71875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15" t="s">
        <v>379</v>
      </c>
      <c r="B94" s="316"/>
      <c r="C94" s="316"/>
      <c r="D94" s="316"/>
      <c r="E94" s="316"/>
      <c r="F94" s="317"/>
    </row>
    <row r="95" spans="1:7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x14ac:dyDescent="0.3">
      <c r="A96" s="55" t="s">
        <v>438</v>
      </c>
      <c r="B96" s="130">
        <v>2</v>
      </c>
      <c r="C96" s="213"/>
      <c r="D96" s="223"/>
      <c r="E96" s="106"/>
      <c r="F96" s="204"/>
      <c r="G96" s="127"/>
    </row>
    <row r="97" spans="1:7" s="112" customFormat="1" x14ac:dyDescent="0.3">
      <c r="A97" s="219" t="s">
        <v>439</v>
      </c>
      <c r="B97" s="130">
        <v>2</v>
      </c>
      <c r="C97" s="213"/>
      <c r="D97" s="223"/>
      <c r="E97" s="106"/>
      <c r="F97" s="204"/>
      <c r="G97" s="127"/>
    </row>
    <row r="98" spans="1:7" s="112" customForma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v>2</v>
      </c>
      <c r="C99" s="213"/>
      <c r="D99" s="293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22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59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0.86764705882352944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43180</v>
      </c>
      <c r="B106" s="124"/>
      <c r="C106" s="135"/>
      <c r="D106" s="124"/>
    </row>
    <row r="107" spans="1:7" x14ac:dyDescent="0.3">
      <c r="A107" s="305" t="s">
        <v>30</v>
      </c>
      <c r="B107" s="306" t="s">
        <v>31</v>
      </c>
      <c r="C107" s="306"/>
      <c r="D107" s="306" t="s">
        <v>46</v>
      </c>
      <c r="E107" s="307" t="s">
        <v>310</v>
      </c>
      <c r="F107" s="307" t="s">
        <v>360</v>
      </c>
    </row>
    <row r="108" spans="1:7" x14ac:dyDescent="0.3">
      <c r="A108" s="305"/>
      <c r="B108" s="41" t="s">
        <v>34</v>
      </c>
      <c r="C108" s="41" t="s">
        <v>33</v>
      </c>
      <c r="D108" s="306"/>
      <c r="E108" s="307"/>
      <c r="F108" s="30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103.5" customHeight="1" x14ac:dyDescent="0.3">
      <c r="A125" s="209" t="s">
        <v>159</v>
      </c>
      <c r="B125" s="130">
        <v>1</v>
      </c>
      <c r="C125" s="280" t="str">
        <f>IF(B125=0, -5, "0")</f>
        <v>0</v>
      </c>
      <c r="D125" s="226" t="s">
        <v>451</v>
      </c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x14ac:dyDescent="0.3">
      <c r="A129" s="238" t="s">
        <v>452</v>
      </c>
      <c r="B129" s="130">
        <v>2</v>
      </c>
      <c r="C129" s="292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92" t="str">
        <f>IF(B131=0, -5, "0")</f>
        <v>0</v>
      </c>
      <c r="D131" s="95"/>
      <c r="E131" s="95"/>
      <c r="F131" s="204"/>
      <c r="G131" s="127"/>
    </row>
    <row r="132" spans="1:7" ht="214.5" x14ac:dyDescent="0.3">
      <c r="A132" s="210" t="s">
        <v>157</v>
      </c>
      <c r="B132" s="130">
        <v>0</v>
      </c>
      <c r="C132" s="150">
        <f>IF(B132=0, -5, "0")</f>
        <v>-5</v>
      </c>
      <c r="D132" s="296" t="s">
        <v>453</v>
      </c>
      <c r="E132" s="95" t="s">
        <v>443</v>
      </c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28</v>
      </c>
    </row>
    <row r="140" spans="1:7" x14ac:dyDescent="0.3">
      <c r="A140" s="5" t="s">
        <v>35</v>
      </c>
      <c r="B140" s="132"/>
      <c r="C140" s="133"/>
      <c r="D140" s="134">
        <f>D139/(COUNT(B121:C138)*2)</f>
        <v>0.73684210526315785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8" t="s">
        <v>379</v>
      </c>
      <c r="B148" s="319"/>
      <c r="C148" s="319"/>
      <c r="D148" s="320"/>
      <c r="E148" s="116"/>
      <c r="F148" s="204"/>
      <c r="G148" s="127"/>
    </row>
    <row r="149" spans="1:7" s="112" customForma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438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439</v>
      </c>
      <c r="B151" s="130">
        <v>2</v>
      </c>
      <c r="C151" s="225"/>
      <c r="D151" s="116"/>
      <c r="E151" s="116"/>
      <c r="F151" s="204"/>
      <c r="G151" s="127"/>
    </row>
    <row r="152" spans="1:7" s="112" customFormat="1" ht="33" x14ac:dyDescent="0.3">
      <c r="A152" s="219" t="s">
        <v>392</v>
      </c>
      <c r="B152" s="130">
        <v>1</v>
      </c>
      <c r="C152" s="150"/>
      <c r="D152" s="116" t="s">
        <v>454</v>
      </c>
      <c r="E152" s="116"/>
      <c r="F152" s="204"/>
      <c r="G152" s="127"/>
    </row>
    <row r="153" spans="1:7" ht="45" x14ac:dyDescent="0.3">
      <c r="A153" s="55" t="s">
        <v>249</v>
      </c>
      <c r="B153" s="280">
        <v>2</v>
      </c>
      <c r="C153" s="140"/>
      <c r="D153" s="293">
        <v>1</v>
      </c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19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0.95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61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0.84722222222222221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43180</v>
      </c>
      <c r="B161" s="124"/>
      <c r="C161" s="135"/>
      <c r="D161" s="127"/>
    </row>
    <row r="162" spans="1:7" x14ac:dyDescent="0.3">
      <c r="A162" s="305" t="s">
        <v>30</v>
      </c>
      <c r="B162" s="306" t="s">
        <v>31</v>
      </c>
      <c r="C162" s="306"/>
      <c r="D162" s="306" t="s">
        <v>46</v>
      </c>
      <c r="E162" s="307" t="s">
        <v>310</v>
      </c>
      <c r="F162" s="307" t="s">
        <v>360</v>
      </c>
      <c r="G162" s="127"/>
    </row>
    <row r="163" spans="1:7" x14ac:dyDescent="0.3">
      <c r="A163" s="305"/>
      <c r="B163" s="41" t="s">
        <v>34</v>
      </c>
      <c r="C163" s="41" t="s">
        <v>33</v>
      </c>
      <c r="D163" s="306"/>
      <c r="E163" s="307"/>
      <c r="F163" s="30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49.5" x14ac:dyDescent="0.35">
      <c r="A182" s="260" t="s">
        <v>223</v>
      </c>
      <c r="B182" s="130">
        <v>1</v>
      </c>
      <c r="C182" s="136">
        <f>IF(B182=0, -10, IF(B182=1, -5, "0"))</f>
        <v>-5</v>
      </c>
      <c r="D182" s="157" t="s">
        <v>424</v>
      </c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17.25" x14ac:dyDescent="0.35">
      <c r="A186" s="266" t="s">
        <v>186</v>
      </c>
      <c r="B186" s="130">
        <v>2</v>
      </c>
      <c r="C186" s="136" t="str">
        <f>IF(B186=0, -10, "0")</f>
        <v>0</v>
      </c>
      <c r="D186" s="294" t="s">
        <v>423</v>
      </c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1" t="s">
        <v>379</v>
      </c>
      <c r="B195" s="311"/>
      <c r="C195" s="311"/>
      <c r="D195" s="311"/>
      <c r="E195" s="311"/>
      <c r="F195" s="311"/>
      <c r="G195" s="127"/>
    </row>
    <row r="196" spans="1:7" s="112" customForma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x14ac:dyDescent="0.3">
      <c r="A197" s="70" t="s">
        <v>438</v>
      </c>
      <c r="B197" s="130">
        <v>2</v>
      </c>
      <c r="C197" s="131"/>
      <c r="D197" s="116"/>
      <c r="E197" s="106"/>
      <c r="F197" s="204"/>
      <c r="G197" s="127"/>
    </row>
    <row r="198" spans="1:7" s="112" customFormat="1" x14ac:dyDescent="0.3">
      <c r="A198" s="10" t="s">
        <v>439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v>2</v>
      </c>
      <c r="C200" s="130"/>
      <c r="D200" s="293">
        <v>1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42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0.84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56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0.875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43180</v>
      </c>
      <c r="B208" s="124"/>
      <c r="C208" s="135"/>
      <c r="D208" s="124"/>
    </row>
    <row r="209" spans="1:7" x14ac:dyDescent="0.3">
      <c r="A209" s="305" t="s">
        <v>30</v>
      </c>
      <c r="B209" s="306" t="s">
        <v>31</v>
      </c>
      <c r="C209" s="306"/>
      <c r="D209" s="306" t="s">
        <v>46</v>
      </c>
      <c r="E209" s="307" t="s">
        <v>310</v>
      </c>
      <c r="F209" s="307" t="s">
        <v>360</v>
      </c>
      <c r="G209" s="127"/>
    </row>
    <row r="210" spans="1:7" x14ac:dyDescent="0.3">
      <c r="A210" s="305"/>
      <c r="B210" s="41" t="s">
        <v>34</v>
      </c>
      <c r="C210" s="41" t="s">
        <v>33</v>
      </c>
      <c r="D210" s="306"/>
      <c r="E210" s="307"/>
      <c r="F210" s="30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30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115.5" customHeight="1" x14ac:dyDescent="0.3">
      <c r="A238" s="209" t="s">
        <v>66</v>
      </c>
      <c r="B238" s="130">
        <v>0</v>
      </c>
      <c r="C238" s="150">
        <f>IF(B238=0, -5, "0")</f>
        <v>-5</v>
      </c>
      <c r="D238" s="294" t="s">
        <v>426</v>
      </c>
      <c r="E238" s="95" t="s">
        <v>427</v>
      </c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ht="33" x14ac:dyDescent="0.3">
      <c r="A241" s="8" t="s">
        <v>75</v>
      </c>
      <c r="B241" s="130">
        <v>1</v>
      </c>
      <c r="C241" s="130"/>
      <c r="D241" s="95" t="s">
        <v>414</v>
      </c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28</v>
      </c>
    </row>
    <row r="245" spans="1:7" x14ac:dyDescent="0.3">
      <c r="A245" s="5" t="s">
        <v>35</v>
      </c>
      <c r="B245" s="132"/>
      <c r="C245" s="133"/>
      <c r="D245" s="134">
        <f>D244/(COUNT(B226:C243)*2)</f>
        <v>0.73684210526315785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455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11" t="s">
        <v>379</v>
      </c>
      <c r="B256" s="311"/>
      <c r="C256" s="311"/>
      <c r="D256" s="311"/>
      <c r="E256" s="311"/>
      <c r="F256" s="311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438</v>
      </c>
      <c r="B258" s="130">
        <v>2</v>
      </c>
      <c r="C258" s="131"/>
      <c r="D258" s="147"/>
      <c r="E258" s="106"/>
      <c r="F258" s="204"/>
      <c r="G258" s="127"/>
    </row>
    <row r="259" spans="1:7" x14ac:dyDescent="0.3">
      <c r="A259" s="219" t="s">
        <v>439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v>2</v>
      </c>
      <c r="C261" s="140"/>
      <c r="D261" s="293">
        <v>1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74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0.88095238095238093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43180</v>
      </c>
      <c r="B269" s="124"/>
      <c r="C269" s="135"/>
      <c r="D269" s="124"/>
      <c r="F269" s="206"/>
      <c r="G269" s="214"/>
    </row>
    <row r="270" spans="1:7" s="16" customFormat="1" x14ac:dyDescent="0.3">
      <c r="A270" s="305" t="s">
        <v>30</v>
      </c>
      <c r="B270" s="306" t="s">
        <v>31</v>
      </c>
      <c r="C270" s="306"/>
      <c r="D270" s="306" t="s">
        <v>46</v>
      </c>
      <c r="E270" s="307" t="s">
        <v>310</v>
      </c>
      <c r="F270" s="307" t="s">
        <v>360</v>
      </c>
      <c r="G270" s="214"/>
    </row>
    <row r="271" spans="1:7" s="16" customFormat="1" x14ac:dyDescent="0.3">
      <c r="A271" s="305"/>
      <c r="B271" s="41" t="s">
        <v>34</v>
      </c>
      <c r="C271" s="41" t="s">
        <v>33</v>
      </c>
      <c r="D271" s="306"/>
      <c r="E271" s="307"/>
      <c r="F271" s="30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48.75" customHeight="1" x14ac:dyDescent="0.3">
      <c r="A279" s="10" t="s">
        <v>174</v>
      </c>
      <c r="B279" s="130">
        <v>0</v>
      </c>
      <c r="C279" s="130"/>
      <c r="D279" s="149" t="s">
        <v>457</v>
      </c>
      <c r="E279" s="116" t="s">
        <v>415</v>
      </c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ht="36.75" customHeight="1" x14ac:dyDescent="0.3">
      <c r="A281" s="7" t="s">
        <v>62</v>
      </c>
      <c r="B281" s="130">
        <v>0</v>
      </c>
      <c r="C281" s="130"/>
      <c r="D281" s="116" t="s">
        <v>411</v>
      </c>
      <c r="E281" s="106" t="s">
        <v>444</v>
      </c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0.83333333333333337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ht="33" customHeight="1" x14ac:dyDescent="0.3">
      <c r="A295" s="269" t="s">
        <v>375</v>
      </c>
      <c r="B295" s="130">
        <v>0</v>
      </c>
      <c r="C295" s="136">
        <f>IF(B295=0, -10, "0")</f>
        <v>-10</v>
      </c>
      <c r="D295" s="220" t="s">
        <v>448</v>
      </c>
      <c r="E295" s="116" t="s">
        <v>447</v>
      </c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ht="33" x14ac:dyDescent="0.3">
      <c r="A302" s="209" t="s">
        <v>157</v>
      </c>
      <c r="B302" s="130">
        <v>0</v>
      </c>
      <c r="C302" s="150">
        <f>IF(B302=0, -5, "0")</f>
        <v>-5</v>
      </c>
      <c r="D302" s="165" t="s">
        <v>449</v>
      </c>
      <c r="E302" s="116" t="s">
        <v>456</v>
      </c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12" t="s">
        <v>396</v>
      </c>
      <c r="B308" s="313"/>
      <c r="C308" s="313"/>
      <c r="D308" s="313"/>
      <c r="E308" s="313"/>
      <c r="F308" s="314"/>
      <c r="G308" s="214"/>
    </row>
    <row r="309" spans="1:7" s="16" customForma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438</v>
      </c>
      <c r="B310" s="130">
        <v>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439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v>2</v>
      </c>
      <c r="C313" s="140"/>
      <c r="D313" s="293">
        <v>1</v>
      </c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27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0.54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47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0.63513513513513509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43180</v>
      </c>
      <c r="B321" s="124"/>
      <c r="C321" s="135"/>
      <c r="D321" s="127"/>
    </row>
    <row r="322" spans="1:7" x14ac:dyDescent="0.3">
      <c r="A322" s="305" t="s">
        <v>30</v>
      </c>
      <c r="B322" s="306" t="s">
        <v>31</v>
      </c>
      <c r="C322" s="306"/>
      <c r="D322" s="306" t="s">
        <v>46</v>
      </c>
      <c r="E322" s="307" t="s">
        <v>310</v>
      </c>
      <c r="F322" s="307" t="s">
        <v>360</v>
      </c>
      <c r="G322" s="127"/>
    </row>
    <row r="323" spans="1:7" x14ac:dyDescent="0.3">
      <c r="A323" s="305"/>
      <c r="B323" s="41" t="s">
        <v>34</v>
      </c>
      <c r="C323" s="41" t="s">
        <v>33</v>
      </c>
      <c r="D323" s="306"/>
      <c r="E323" s="307"/>
      <c r="F323" s="30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 t="s">
        <v>32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14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 t="s">
        <v>32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 t="s">
        <v>32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2" t="s">
        <v>379</v>
      </c>
      <c r="B349" s="313"/>
      <c r="C349" s="313"/>
      <c r="D349" s="313"/>
      <c r="E349" s="313"/>
      <c r="F349" s="313"/>
    </row>
    <row r="350" spans="1:7" s="112" customFormat="1" ht="18" x14ac:dyDescent="0.3">
      <c r="A350" s="55" t="s">
        <v>361</v>
      </c>
      <c r="B350" s="130">
        <v>2</v>
      </c>
      <c r="C350" s="227"/>
      <c r="D350" s="289"/>
      <c r="E350" s="289"/>
      <c r="F350" s="204"/>
      <c r="G350" s="127"/>
    </row>
    <row r="351" spans="1:7" s="112" customFormat="1" x14ac:dyDescent="0.3">
      <c r="A351" s="219" t="s">
        <v>439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v>2</v>
      </c>
      <c r="C353" s="130"/>
      <c r="D353" s="293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26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43180</v>
      </c>
      <c r="B361" s="124"/>
      <c r="C361" s="135"/>
      <c r="D361" s="124"/>
    </row>
    <row r="362" spans="1:7" x14ac:dyDescent="0.3">
      <c r="A362" s="305" t="s">
        <v>30</v>
      </c>
      <c r="B362" s="306" t="s">
        <v>31</v>
      </c>
      <c r="C362" s="306"/>
      <c r="D362" s="306" t="s">
        <v>46</v>
      </c>
      <c r="E362" s="307" t="s">
        <v>310</v>
      </c>
      <c r="F362" s="307" t="s">
        <v>360</v>
      </c>
      <c r="G362" s="127"/>
    </row>
    <row r="363" spans="1:7" x14ac:dyDescent="0.3">
      <c r="A363" s="305"/>
      <c r="B363" s="41" t="s">
        <v>34</v>
      </c>
      <c r="C363" s="41" t="s">
        <v>33</v>
      </c>
      <c r="D363" s="306"/>
      <c r="E363" s="307"/>
      <c r="F363" s="30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1</v>
      </c>
      <c r="C365" s="130"/>
      <c r="D365" s="113" t="s">
        <v>433</v>
      </c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54" customHeight="1" x14ac:dyDescent="0.35">
      <c r="A369" s="261" t="s">
        <v>56</v>
      </c>
      <c r="B369" s="130">
        <v>1</v>
      </c>
      <c r="C369" s="136">
        <f>IF(B369=0, -10, IF(B369=1, -5, "0"))</f>
        <v>-5</v>
      </c>
      <c r="D369" s="113" t="s">
        <v>416</v>
      </c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9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0.5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 t="s">
        <v>32</v>
      </c>
      <c r="C382" s="130"/>
      <c r="D382" s="149"/>
      <c r="E382" s="94"/>
      <c r="F382" s="204"/>
      <c r="G382" s="127"/>
    </row>
    <row r="383" spans="1:7" ht="22.5" customHeight="1" x14ac:dyDescent="0.3">
      <c r="A383" s="311" t="s">
        <v>379</v>
      </c>
      <c r="B383" s="311"/>
      <c r="C383" s="311"/>
      <c r="D383" s="311"/>
      <c r="E383" s="311"/>
      <c r="F383" s="311"/>
      <c r="G383" s="127"/>
    </row>
    <row r="384" spans="1:7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x14ac:dyDescent="0.3">
      <c r="A385" s="10" t="s">
        <v>439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v>2</v>
      </c>
      <c r="C386" s="130"/>
      <c r="D386" s="293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25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0.73529411764705888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43180</v>
      </c>
      <c r="B394" s="124"/>
      <c r="C394" s="135"/>
      <c r="D394" s="127"/>
      <c r="G394" s="127"/>
    </row>
    <row r="395" spans="1:7" x14ac:dyDescent="0.3">
      <c r="A395" s="305" t="s">
        <v>30</v>
      </c>
      <c r="B395" s="306" t="s">
        <v>31</v>
      </c>
      <c r="C395" s="306"/>
      <c r="D395" s="306" t="s">
        <v>46</v>
      </c>
      <c r="E395" s="307" t="s">
        <v>310</v>
      </c>
      <c r="F395" s="307" t="s">
        <v>360</v>
      </c>
      <c r="G395" s="127"/>
    </row>
    <row r="396" spans="1:7" x14ac:dyDescent="0.3">
      <c r="A396" s="305"/>
      <c r="B396" s="41" t="s">
        <v>34</v>
      </c>
      <c r="C396" s="41" t="s">
        <v>33</v>
      </c>
      <c r="D396" s="306"/>
      <c r="E396" s="307"/>
      <c r="F396" s="30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ht="99" x14ac:dyDescent="0.3">
      <c r="A410" s="4" t="s">
        <v>96</v>
      </c>
      <c r="B410" s="130">
        <v>0</v>
      </c>
      <c r="C410" s="130"/>
      <c r="D410" s="113" t="s">
        <v>436</v>
      </c>
      <c r="E410" s="95" t="s">
        <v>450</v>
      </c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12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0.8571428571428571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11" t="s">
        <v>379</v>
      </c>
      <c r="B435" s="311"/>
      <c r="C435" s="311"/>
      <c r="D435" s="311"/>
      <c r="E435" s="311"/>
      <c r="F435" s="311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x14ac:dyDescent="0.3">
      <c r="A437" s="10" t="s">
        <v>439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v>2</v>
      </c>
      <c r="C439" s="130"/>
      <c r="D439" s="293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56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0.96551724137931039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43180</v>
      </c>
      <c r="B447" s="124"/>
      <c r="C447" s="135"/>
      <c r="D447" s="124"/>
    </row>
    <row r="448" spans="1:7" x14ac:dyDescent="0.3">
      <c r="A448" s="305" t="s">
        <v>30</v>
      </c>
      <c r="B448" s="306" t="s">
        <v>31</v>
      </c>
      <c r="C448" s="306"/>
      <c r="D448" s="306" t="s">
        <v>46</v>
      </c>
      <c r="E448" s="307" t="s">
        <v>310</v>
      </c>
      <c r="F448" s="307" t="s">
        <v>360</v>
      </c>
      <c r="G448" s="127"/>
    </row>
    <row r="449" spans="1:6" x14ac:dyDescent="0.3">
      <c r="A449" s="305"/>
      <c r="B449" s="41" t="s">
        <v>34</v>
      </c>
      <c r="C449" s="41" t="s">
        <v>33</v>
      </c>
      <c r="D449" s="306"/>
      <c r="E449" s="307"/>
      <c r="F449" s="30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 t="s">
        <v>32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 t="s">
        <v>32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 t="s">
        <v>32</v>
      </c>
      <c r="C470" s="130"/>
      <c r="D470" s="95"/>
      <c r="E470" s="94"/>
      <c r="F470" s="204"/>
    </row>
    <row r="471" spans="1:7" x14ac:dyDescent="0.3">
      <c r="A471" s="308" t="s">
        <v>379</v>
      </c>
      <c r="B471" s="309"/>
      <c r="C471" s="309"/>
      <c r="D471" s="309"/>
      <c r="E471" s="309"/>
      <c r="F471" s="309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438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439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v>2</v>
      </c>
      <c r="C476" s="140"/>
      <c r="D476" s="293">
        <v>1</v>
      </c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24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36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0" t="s">
        <v>367</v>
      </c>
      <c r="B483" s="310"/>
      <c r="C483" s="310"/>
      <c r="D483" s="310"/>
      <c r="E483" s="185"/>
      <c r="F483" s="201"/>
    </row>
    <row r="484" spans="1:7" x14ac:dyDescent="0.3">
      <c r="A484" s="74">
        <f>B11</f>
        <v>43180</v>
      </c>
      <c r="B484" s="124"/>
      <c r="C484" s="135"/>
      <c r="D484" s="124"/>
    </row>
    <row r="485" spans="1:7" x14ac:dyDescent="0.3">
      <c r="A485" s="305" t="s">
        <v>30</v>
      </c>
      <c r="B485" s="306" t="s">
        <v>31</v>
      </c>
      <c r="C485" s="306"/>
      <c r="D485" s="306" t="s">
        <v>46</v>
      </c>
      <c r="E485" s="307" t="s">
        <v>310</v>
      </c>
      <c r="F485" s="307" t="s">
        <v>360</v>
      </c>
      <c r="G485" s="127"/>
    </row>
    <row r="486" spans="1:7" x14ac:dyDescent="0.3">
      <c r="A486" s="305"/>
      <c r="B486" s="41" t="s">
        <v>34</v>
      </c>
      <c r="C486" s="41" t="s">
        <v>33</v>
      </c>
      <c r="D486" s="306"/>
      <c r="E486" s="307"/>
      <c r="F486" s="30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ht="33" x14ac:dyDescent="0.3">
      <c r="A490" s="209" t="s">
        <v>319</v>
      </c>
      <c r="B490" s="130">
        <v>1</v>
      </c>
      <c r="C490" s="150" t="str">
        <f>IF(B490=0, -5, "0")</f>
        <v>0</v>
      </c>
      <c r="D490" s="95" t="s">
        <v>435</v>
      </c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9</v>
      </c>
    </row>
    <row r="494" spans="1:7" x14ac:dyDescent="0.3">
      <c r="A494" s="5" t="s">
        <v>35</v>
      </c>
      <c r="B494" s="132"/>
      <c r="C494" s="133"/>
      <c r="D494" s="134">
        <f>D493/(COUNT(B488:C492)*2)</f>
        <v>0.9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v>2</v>
      </c>
      <c r="C498" s="213"/>
      <c r="D498" s="293">
        <v>1</v>
      </c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15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0.9375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43180</v>
      </c>
      <c r="B506" s="124"/>
      <c r="C506" s="135"/>
      <c r="D506" s="124"/>
    </row>
    <row r="507" spans="1:7" x14ac:dyDescent="0.3">
      <c r="A507" s="305" t="s">
        <v>30</v>
      </c>
      <c r="B507" s="306" t="s">
        <v>31</v>
      </c>
      <c r="C507" s="306"/>
      <c r="D507" s="306" t="s">
        <v>46</v>
      </c>
      <c r="E507" s="307" t="s">
        <v>310</v>
      </c>
      <c r="F507" s="307" t="s">
        <v>360</v>
      </c>
      <c r="G507" s="127"/>
    </row>
    <row r="508" spans="1:7" x14ac:dyDescent="0.3">
      <c r="A508" s="305"/>
      <c r="B508" s="41" t="s">
        <v>34</v>
      </c>
      <c r="C508" s="41" t="s">
        <v>33</v>
      </c>
      <c r="D508" s="306"/>
      <c r="E508" s="307"/>
      <c r="F508" s="307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v>2</v>
      </c>
      <c r="C512" s="140"/>
      <c r="D512" s="293">
        <v>1</v>
      </c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43180</v>
      </c>
      <c r="B517" s="124"/>
      <c r="C517" s="135"/>
      <c r="D517" s="124"/>
    </row>
    <row r="518" spans="1:7" x14ac:dyDescent="0.3">
      <c r="A518" s="305" t="s">
        <v>30</v>
      </c>
      <c r="B518" s="306" t="s">
        <v>31</v>
      </c>
      <c r="C518" s="306"/>
      <c r="D518" s="306" t="s">
        <v>46</v>
      </c>
      <c r="E518" s="307" t="s">
        <v>310</v>
      </c>
      <c r="F518" s="307" t="s">
        <v>360</v>
      </c>
      <c r="G518" s="127"/>
    </row>
    <row r="519" spans="1:7" x14ac:dyDescent="0.3">
      <c r="A519" s="305"/>
      <c r="B519" s="41" t="s">
        <v>34</v>
      </c>
      <c r="C519" s="41" t="s">
        <v>33</v>
      </c>
      <c r="D519" s="306"/>
      <c r="E519" s="307"/>
      <c r="F519" s="307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ht="33" x14ac:dyDescent="0.3">
      <c r="A525" s="4" t="s">
        <v>79</v>
      </c>
      <c r="B525" s="130">
        <v>1</v>
      </c>
      <c r="C525" s="130"/>
      <c r="D525" s="95" t="s">
        <v>417</v>
      </c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2</v>
      </c>
      <c r="C529" s="140"/>
      <c r="D529" s="174"/>
      <c r="E529" s="94"/>
      <c r="F529" s="204"/>
    </row>
    <row r="530" spans="1:7" s="112" customForma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v>2</v>
      </c>
      <c r="C532" s="140"/>
      <c r="D532" s="251"/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21</v>
      </c>
    </row>
    <row r="534" spans="1:7" x14ac:dyDescent="0.3">
      <c r="A534" s="5" t="s">
        <v>35</v>
      </c>
      <c r="B534" s="132"/>
      <c r="C534" s="133"/>
      <c r="D534" s="134">
        <f>D533/(COUNT(B520:C532)*2)</f>
        <v>0.95454545454545459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43180</v>
      </c>
      <c r="B537" s="124"/>
      <c r="C537" s="135"/>
      <c r="D537" s="124"/>
      <c r="G537" s="127"/>
    </row>
    <row r="538" spans="1:7" x14ac:dyDescent="0.3">
      <c r="A538" s="305" t="s">
        <v>30</v>
      </c>
      <c r="B538" s="306" t="s">
        <v>31</v>
      </c>
      <c r="C538" s="306"/>
      <c r="D538" s="306" t="s">
        <v>46</v>
      </c>
      <c r="E538" s="307" t="s">
        <v>310</v>
      </c>
      <c r="F538" s="307" t="s">
        <v>360</v>
      </c>
      <c r="G538" s="127"/>
    </row>
    <row r="539" spans="1:7" x14ac:dyDescent="0.3">
      <c r="A539" s="305"/>
      <c r="B539" s="41" t="s">
        <v>34</v>
      </c>
      <c r="C539" s="41" t="s">
        <v>33</v>
      </c>
      <c r="D539" s="306"/>
      <c r="E539" s="307"/>
      <c r="F539" s="307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28.5" customHeight="1" x14ac:dyDescent="0.3">
      <c r="A543" s="66" t="s">
        <v>249</v>
      </c>
      <c r="B543" s="280">
        <v>2</v>
      </c>
      <c r="C543" s="130"/>
      <c r="D543" s="293">
        <v>1</v>
      </c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536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0.87296416938110755</v>
      </c>
    </row>
  </sheetData>
  <sheetProtection algorithmName="SHA-512" hashValue="obZRjS7rmCUP5rDNTm1HKzIaCn3cCC4pSMxXEwZAmt0FDPysETZ1kGu70r9wn90ECu4bQMXXWwas7snB/vmKcg==" saltValue="BWI9HsfBePPTDwjoT35rdA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abSelected="1" view="pageBreakPreview" topLeftCell="A182" zoomScale="82" zoomScaleNormal="90" zoomScaleSheetLayoutView="82" workbookViewId="0">
      <selection activeCell="D101" sqref="D101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4"/>
      <c r="E1" s="324"/>
      <c r="F1" s="324"/>
      <c r="G1" s="324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5" t="s">
        <v>50</v>
      </c>
      <c r="B6" s="345"/>
      <c r="C6" s="345"/>
      <c r="D6" s="345"/>
      <c r="E6" s="345"/>
      <c r="F6" s="345"/>
      <c r="G6" s="125"/>
    </row>
    <row r="7" spans="1:7" s="12" customFormat="1" ht="21.75" customHeight="1" x14ac:dyDescent="0.45">
      <c r="A7" s="326" t="str">
        <f>'A1 Exploitation'!A8:F8</f>
        <v>Sfax Lafrane</v>
      </c>
      <c r="B7" s="326"/>
      <c r="C7" s="326"/>
      <c r="D7" s="326"/>
      <c r="E7" s="326"/>
      <c r="F7" s="326"/>
      <c r="G7" s="125"/>
    </row>
    <row r="8" spans="1:7" s="12" customFormat="1" ht="24" x14ac:dyDescent="0.45">
      <c r="A8" s="14" t="s">
        <v>42</v>
      </c>
      <c r="B8" s="346" t="str">
        <f>'A1 Exploitation'!B9:F9</f>
        <v>Mme Meriam CHOUCHENE</v>
      </c>
      <c r="C8" s="346"/>
      <c r="D8" s="346"/>
      <c r="E8" s="346"/>
      <c r="F8" s="346"/>
      <c r="G8" s="125"/>
    </row>
    <row r="9" spans="1:7" s="12" customFormat="1" ht="24" x14ac:dyDescent="0.45">
      <c r="A9" s="15" t="s">
        <v>44</v>
      </c>
      <c r="B9" s="347" t="str">
        <f>'A1 Exploitation'!B10:F10</f>
        <v>Directeur magasin &amp; chefs rayons</v>
      </c>
      <c r="C9" s="347"/>
      <c r="D9" s="347"/>
      <c r="E9" s="347"/>
      <c r="F9" s="347"/>
      <c r="G9" s="125"/>
    </row>
    <row r="10" spans="1:7" s="12" customFormat="1" ht="24" x14ac:dyDescent="0.45">
      <c r="A10" s="14" t="s">
        <v>43</v>
      </c>
      <c r="B10" s="344">
        <f>'A1 Exploitation'!B11:F11</f>
        <v>43180</v>
      </c>
      <c r="C10" s="344"/>
      <c r="D10" s="344"/>
      <c r="E10" s="344"/>
      <c r="F10" s="344"/>
      <c r="G10" s="125"/>
    </row>
    <row r="11" spans="1:7" s="12" customFormat="1" ht="24" x14ac:dyDescent="0.45">
      <c r="A11" s="14" t="s">
        <v>294</v>
      </c>
      <c r="B11" s="343">
        <f>D199</f>
        <v>0.95412844036697253</v>
      </c>
      <c r="C11" s="343"/>
      <c r="D11" s="343"/>
      <c r="E11" s="343"/>
      <c r="F11" s="343"/>
      <c r="G11" s="125"/>
    </row>
    <row r="12" spans="1:7" s="12" customFormat="1" ht="22.5" x14ac:dyDescent="0.45">
      <c r="A12" s="11"/>
      <c r="D12" s="322"/>
      <c r="E12" s="322"/>
      <c r="F12" s="322"/>
      <c r="G12" s="322"/>
    </row>
    <row r="13" spans="1:7" s="12" customFormat="1" ht="11.25" customHeight="1" x14ac:dyDescent="0.3">
      <c r="A13" s="305" t="s">
        <v>30</v>
      </c>
      <c r="B13" s="306" t="s">
        <v>31</v>
      </c>
      <c r="C13" s="306"/>
      <c r="D13" s="306" t="s">
        <v>46</v>
      </c>
      <c r="E13" s="306" t="s">
        <v>190</v>
      </c>
      <c r="F13" s="306" t="s">
        <v>191</v>
      </c>
      <c r="G13" s="112"/>
    </row>
    <row r="14" spans="1:7" s="12" customFormat="1" ht="12.75" customHeight="1" x14ac:dyDescent="0.3">
      <c r="A14" s="305"/>
      <c r="B14" s="34" t="s">
        <v>34</v>
      </c>
      <c r="C14" s="34" t="s">
        <v>33</v>
      </c>
      <c r="D14" s="306"/>
      <c r="E14" s="306"/>
      <c r="F14" s="30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8" t="s">
        <v>0</v>
      </c>
      <c r="B16" s="339"/>
      <c r="C16" s="339"/>
      <c r="D16" s="339"/>
      <c r="E16" s="339"/>
      <c r="F16" s="339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0" t="s">
        <v>36</v>
      </c>
      <c r="B22" s="336"/>
      <c r="C22" s="337"/>
      <c r="D22" s="250">
        <f>SUM(B17:C21)</f>
        <v>10</v>
      </c>
    </row>
    <row r="23" spans="1:7" x14ac:dyDescent="0.3">
      <c r="A23" s="331" t="s">
        <v>295</v>
      </c>
      <c r="B23" s="332"/>
      <c r="C23" s="333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9" t="s">
        <v>4</v>
      </c>
      <c r="B25" s="330"/>
      <c r="C25" s="330"/>
      <c r="D25" s="330"/>
      <c r="E25" s="330"/>
      <c r="F25" s="330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1" t="s">
        <v>36</v>
      </c>
      <c r="B33" s="332"/>
      <c r="C33" s="333"/>
      <c r="D33" s="248">
        <f>SUM(B26:C32)</f>
        <v>14</v>
      </c>
    </row>
    <row r="34" spans="1:7" x14ac:dyDescent="0.3">
      <c r="A34" s="331" t="s">
        <v>295</v>
      </c>
      <c r="B34" s="332"/>
      <c r="C34" s="333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9" t="s">
        <v>219</v>
      </c>
      <c r="B36" s="330"/>
      <c r="C36" s="330"/>
      <c r="D36" s="330"/>
      <c r="E36" s="330"/>
      <c r="F36" s="330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1" t="s">
        <v>36</v>
      </c>
      <c r="B42" s="332"/>
      <c r="C42" s="333"/>
      <c r="D42" s="248">
        <f>SUM(B37:C41)</f>
        <v>10</v>
      </c>
      <c r="E42" s="13"/>
      <c r="F42" s="13"/>
      <c r="G42" s="126"/>
    </row>
    <row r="43" spans="1:7" s="22" customFormat="1" x14ac:dyDescent="0.3">
      <c r="A43" s="331" t="s">
        <v>295</v>
      </c>
      <c r="B43" s="332"/>
      <c r="C43" s="333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1" t="s">
        <v>21</v>
      </c>
      <c r="B45" s="342"/>
      <c r="C45" s="342"/>
      <c r="D45" s="342"/>
      <c r="E45" s="342"/>
      <c r="F45" s="342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ht="33" x14ac:dyDescent="0.3">
      <c r="A48" s="17" t="s">
        <v>231</v>
      </c>
      <c r="B48" s="94">
        <v>1</v>
      </c>
      <c r="C48" s="94"/>
      <c r="D48" s="95" t="s">
        <v>432</v>
      </c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418</v>
      </c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1" t="s">
        <v>36</v>
      </c>
      <c r="B52" s="332"/>
      <c r="C52" s="333"/>
      <c r="D52" s="248">
        <f>SUM(B46:C51)</f>
        <v>9</v>
      </c>
    </row>
    <row r="53" spans="1:7" x14ac:dyDescent="0.3">
      <c r="A53" s="331" t="s">
        <v>295</v>
      </c>
      <c r="B53" s="332"/>
      <c r="C53" s="333"/>
      <c r="D53" s="33">
        <f>D52/(COUNT(B46:C51)*2)</f>
        <v>0.9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9" t="s">
        <v>8</v>
      </c>
      <c r="B55" s="330"/>
      <c r="C55" s="330"/>
      <c r="D55" s="330"/>
      <c r="E55" s="330"/>
      <c r="F55" s="330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ht="65.25" customHeight="1" x14ac:dyDescent="0.3">
      <c r="A58" s="23" t="s">
        <v>244</v>
      </c>
      <c r="B58" s="94">
        <v>1</v>
      </c>
      <c r="C58" s="94"/>
      <c r="D58" s="95" t="s">
        <v>440</v>
      </c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22.5" customHeight="1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1" t="s">
        <v>36</v>
      </c>
      <c r="B63" s="332"/>
      <c r="C63" s="333"/>
      <c r="D63" s="248">
        <f>SUM(B56:C62)</f>
        <v>13</v>
      </c>
    </row>
    <row r="64" spans="1:7" x14ac:dyDescent="0.3">
      <c r="A64" s="331" t="s">
        <v>295</v>
      </c>
      <c r="B64" s="332"/>
      <c r="C64" s="333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9" t="s">
        <v>130</v>
      </c>
      <c r="B66" s="330"/>
      <c r="C66" s="330"/>
      <c r="D66" s="330"/>
      <c r="E66" s="330"/>
      <c r="F66" s="330"/>
    </row>
    <row r="67" spans="1:7" ht="19.5" x14ac:dyDescent="0.4">
      <c r="A67" s="17" t="s">
        <v>271</v>
      </c>
      <c r="B67" s="100" t="s">
        <v>32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 t="s">
        <v>32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95" t="s">
        <v>430</v>
      </c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1" t="s">
        <v>36</v>
      </c>
      <c r="B84" s="332"/>
      <c r="C84" s="333"/>
      <c r="D84" s="248">
        <f>SUM(B67:C83)</f>
        <v>22</v>
      </c>
    </row>
    <row r="85" spans="1:7" x14ac:dyDescent="0.3">
      <c r="A85" s="331" t="s">
        <v>295</v>
      </c>
      <c r="B85" s="332"/>
      <c r="C85" s="333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9" t="s">
        <v>211</v>
      </c>
      <c r="B87" s="330"/>
      <c r="C87" s="330"/>
      <c r="D87" s="330"/>
      <c r="E87" s="330"/>
      <c r="F87" s="330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4" t="s">
        <v>420</v>
      </c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 t="s">
        <v>421</v>
      </c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 t="s">
        <v>419</v>
      </c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 t="s">
        <v>422</v>
      </c>
      <c r="E101" s="94"/>
      <c r="F101" s="94"/>
    </row>
    <row r="102" spans="1:7" x14ac:dyDescent="0.3">
      <c r="A102" s="331" t="s">
        <v>36</v>
      </c>
      <c r="B102" s="332"/>
      <c r="C102" s="333"/>
      <c r="D102" s="248">
        <f>SUM(B88:C101)</f>
        <v>28</v>
      </c>
    </row>
    <row r="103" spans="1:7" x14ac:dyDescent="0.3">
      <c r="A103" s="331" t="s">
        <v>295</v>
      </c>
      <c r="B103" s="332"/>
      <c r="C103" s="333"/>
      <c r="D103" s="33">
        <f>D102/(COUNT(B88:C101)*2)</f>
        <v>1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9" t="s">
        <v>212</v>
      </c>
      <c r="B106" s="330"/>
      <c r="C106" s="330"/>
      <c r="D106" s="330"/>
      <c r="E106" s="330"/>
      <c r="F106" s="330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22.5" customHeight="1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18.75" customHeight="1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1" t="s">
        <v>36</v>
      </c>
      <c r="B118" s="332"/>
      <c r="C118" s="333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31" t="s">
        <v>295</v>
      </c>
      <c r="B119" s="332"/>
      <c r="C119" s="333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9" t="s">
        <v>185</v>
      </c>
      <c r="B121" s="330"/>
      <c r="C121" s="330"/>
      <c r="D121" s="330"/>
      <c r="E121" s="330"/>
      <c r="F121" s="330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21" customHeight="1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 t="s">
        <v>425</v>
      </c>
      <c r="E128" s="95"/>
      <c r="F128" s="94"/>
    </row>
    <row r="129" spans="1:7" x14ac:dyDescent="0.3">
      <c r="A129" s="20" t="s">
        <v>166</v>
      </c>
      <c r="B129" s="111">
        <v>1</v>
      </c>
      <c r="C129" s="121"/>
      <c r="D129" s="95" t="s">
        <v>445</v>
      </c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 t="s">
        <v>446</v>
      </c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1" t="s">
        <v>36</v>
      </c>
      <c r="B133" s="332"/>
      <c r="C133" s="333"/>
      <c r="D133" s="248">
        <f>SUM(B122:C132)</f>
        <v>21</v>
      </c>
    </row>
    <row r="134" spans="1:7" x14ac:dyDescent="0.3">
      <c r="A134" s="331" t="s">
        <v>295</v>
      </c>
      <c r="B134" s="332"/>
      <c r="C134" s="333"/>
      <c r="D134" s="32">
        <f>D133/(COUNT(B122:C132)*2)</f>
        <v>0.95454545454545459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9" t="s">
        <v>71</v>
      </c>
      <c r="B136" s="330"/>
      <c r="C136" s="330"/>
      <c r="D136" s="330"/>
      <c r="E136" s="330"/>
      <c r="F136" s="330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ht="33.75" customHeight="1" x14ac:dyDescent="0.3">
      <c r="A140" s="52" t="s">
        <v>278</v>
      </c>
      <c r="B140" s="110">
        <v>0</v>
      </c>
      <c r="C140" s="95"/>
      <c r="D140" s="137" t="s">
        <v>437</v>
      </c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1" t="s">
        <v>36</v>
      </c>
      <c r="B149" s="332"/>
      <c r="C149" s="333"/>
      <c r="D149" s="248">
        <f>SUM(B137:C148)</f>
        <v>20</v>
      </c>
    </row>
    <row r="150" spans="1:7" x14ac:dyDescent="0.3">
      <c r="A150" s="331" t="s">
        <v>295</v>
      </c>
      <c r="B150" s="332"/>
      <c r="C150" s="333"/>
      <c r="D150" s="33">
        <f>D149/(COUNT(B137:C148)*2)</f>
        <v>0.90909090909090906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9" t="s">
        <v>217</v>
      </c>
      <c r="B152" s="330"/>
      <c r="C152" s="330"/>
      <c r="D152" s="330"/>
      <c r="E152" s="330"/>
      <c r="F152" s="330"/>
    </row>
    <row r="153" spans="1:7" ht="36" customHeight="1" x14ac:dyDescent="0.3">
      <c r="A153" s="50" t="s">
        <v>279</v>
      </c>
      <c r="B153" s="94">
        <v>1</v>
      </c>
      <c r="C153" s="94"/>
      <c r="D153" s="113" t="s">
        <v>434</v>
      </c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5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1" t="s">
        <v>36</v>
      </c>
      <c r="B161" s="336"/>
      <c r="C161" s="337"/>
      <c r="D161" s="250">
        <f>SUM(B153:C160)</f>
        <v>15</v>
      </c>
    </row>
    <row r="162" spans="1:7" x14ac:dyDescent="0.3">
      <c r="A162" s="331" t="s">
        <v>295</v>
      </c>
      <c r="B162" s="332"/>
      <c r="C162" s="333"/>
      <c r="D162" s="33">
        <f>D161/(COUNT(B153:C160)*2)</f>
        <v>0.9375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9" t="s">
        <v>77</v>
      </c>
      <c r="B164" s="330"/>
      <c r="C164" s="330"/>
      <c r="D164" s="330"/>
      <c r="E164" s="330"/>
      <c r="F164" s="330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ht="66" x14ac:dyDescent="0.3">
      <c r="A167" s="44" t="s">
        <v>215</v>
      </c>
      <c r="B167" s="94">
        <v>0</v>
      </c>
      <c r="C167" s="94"/>
      <c r="D167" s="95" t="s">
        <v>429</v>
      </c>
      <c r="E167" s="95" t="s">
        <v>441</v>
      </c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1" t="s">
        <v>36</v>
      </c>
      <c r="B169" s="332"/>
      <c r="C169" s="333"/>
      <c r="D169" s="248">
        <f>SUM(B165:C168)</f>
        <v>6</v>
      </c>
    </row>
    <row r="170" spans="1:7" x14ac:dyDescent="0.3">
      <c r="A170" s="331" t="s">
        <v>295</v>
      </c>
      <c r="B170" s="332"/>
      <c r="C170" s="333"/>
      <c r="D170" s="33">
        <f>D169/(COUNT(B165:C168)*2)</f>
        <v>0.75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4" t="s">
        <v>17</v>
      </c>
      <c r="B172" s="335"/>
      <c r="C172" s="335"/>
      <c r="D172" s="335"/>
      <c r="E172" s="335"/>
      <c r="F172" s="335"/>
    </row>
    <row r="173" spans="1:7" ht="33" x14ac:dyDescent="0.3">
      <c r="A173" s="20" t="s">
        <v>180</v>
      </c>
      <c r="B173" s="94">
        <v>1</v>
      </c>
      <c r="C173" s="94"/>
      <c r="D173" s="95" t="s">
        <v>428</v>
      </c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1" t="s">
        <v>36</v>
      </c>
      <c r="B177" s="332"/>
      <c r="C177" s="333"/>
      <c r="D177" s="248">
        <f>SUM(B173:C176)</f>
        <v>7</v>
      </c>
    </row>
    <row r="178" spans="1:7" x14ac:dyDescent="0.3">
      <c r="A178" s="331" t="s">
        <v>295</v>
      </c>
      <c r="B178" s="332"/>
      <c r="C178" s="333"/>
      <c r="D178" s="33">
        <f>D177/(COUNT(B173:C176)*2)</f>
        <v>0.875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9" t="s">
        <v>78</v>
      </c>
      <c r="B180" s="330"/>
      <c r="C180" s="330"/>
      <c r="D180" s="330"/>
      <c r="E180" s="330"/>
      <c r="F180" s="330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ht="33" x14ac:dyDescent="0.3">
      <c r="A182" s="52" t="s">
        <v>220</v>
      </c>
      <c r="B182" s="94">
        <v>1</v>
      </c>
      <c r="C182" s="94"/>
      <c r="D182" s="95" t="s">
        <v>431</v>
      </c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1" t="s">
        <v>36</v>
      </c>
      <c r="B186" s="332"/>
      <c r="C186" s="333"/>
      <c r="D186" s="248">
        <f>SUM(B181:C185)</f>
        <v>9</v>
      </c>
    </row>
    <row r="187" spans="1:7" x14ac:dyDescent="0.3">
      <c r="A187" s="331" t="s">
        <v>295</v>
      </c>
      <c r="B187" s="332"/>
      <c r="C187" s="333"/>
      <c r="D187" s="33">
        <f>D186/(COUNT(B181:C185)*2)</f>
        <v>0.9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9" t="s">
        <v>216</v>
      </c>
      <c r="B189" s="330"/>
      <c r="C189" s="330"/>
      <c r="D189" s="330"/>
      <c r="E189" s="330"/>
      <c r="F189" s="330"/>
    </row>
    <row r="190" spans="1:7" x14ac:dyDescent="0.3">
      <c r="A190" s="44" t="s">
        <v>371</v>
      </c>
      <c r="B190" s="94" t="s">
        <v>32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31" t="s">
        <v>36</v>
      </c>
      <c r="B194" s="332"/>
      <c r="C194" s="333"/>
      <c r="D194" s="54">
        <f>SUM(B190:C193)</f>
        <v>2</v>
      </c>
    </row>
    <row r="195" spans="1:6" x14ac:dyDescent="0.3">
      <c r="A195" s="331" t="s">
        <v>295</v>
      </c>
      <c r="B195" s="332"/>
      <c r="C195" s="333"/>
      <c r="D195" s="33">
        <f>D194/(COUNT(B190:C193)*2)</f>
        <v>1</v>
      </c>
    </row>
    <row r="197" spans="1:6" ht="18" x14ac:dyDescent="0.35">
      <c r="A197" s="64" t="s">
        <v>442</v>
      </c>
      <c r="B197" s="63"/>
      <c r="C197" s="63"/>
      <c r="D197" s="295">
        <v>1</v>
      </c>
      <c r="E197" s="287"/>
      <c r="F197" s="288"/>
    </row>
    <row r="198" spans="1:6" ht="22.5" x14ac:dyDescent="0.3">
      <c r="A198" s="35" t="s">
        <v>45</v>
      </c>
      <c r="B198" s="36"/>
      <c r="C198" s="37"/>
      <c r="D198" s="38">
        <f>SUM(D194,D186,D177,D169,D161,D63,D52,D33,D22,D118,D149,D133,D102,D84,D42)</f>
        <v>208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0.95412844036697253</v>
      </c>
    </row>
  </sheetData>
  <sheetProtection algorithmName="SHA-512" hashValue="b2rZqmVUTaY8tuy/tfVBkJF9v5i0rsRdbTQcZEaFtifaZvjwiMjDuG+2TFNc5lvpzLUPIblW9ycsfm7YhlECVA==" saltValue="G5UH/i/ez91HAFdyzzCEBw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100" zoomScale="60" workbookViewId="0">
      <selection activeCell="C1" sqref="A1:G75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4"/>
      <c r="E1" s="324"/>
      <c r="F1" s="324"/>
      <c r="G1" s="324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25" t="s">
        <v>179</v>
      </c>
      <c r="B7" s="325"/>
      <c r="C7" s="325"/>
      <c r="D7" s="325"/>
      <c r="E7" s="325"/>
      <c r="F7" s="325"/>
      <c r="G7" s="125"/>
    </row>
    <row r="8" spans="1:7" ht="29.25" x14ac:dyDescent="0.45">
      <c r="A8" s="326" t="str">
        <f>'Page de garde'!D18</f>
        <v>Sfax Lafrane</v>
      </c>
      <c r="B8" s="326"/>
      <c r="C8" s="326"/>
      <c r="D8" s="326"/>
      <c r="E8" s="326"/>
      <c r="F8" s="326"/>
      <c r="G8" s="125"/>
    </row>
    <row r="9" spans="1:7" ht="24" x14ac:dyDescent="0.45">
      <c r="A9" s="14" t="s">
        <v>42</v>
      </c>
      <c r="B9" s="327"/>
      <c r="C9" s="327"/>
      <c r="D9" s="327"/>
      <c r="E9" s="327"/>
      <c r="F9" s="327"/>
      <c r="G9" s="125"/>
    </row>
    <row r="10" spans="1:7" ht="24" x14ac:dyDescent="0.45">
      <c r="A10" s="15" t="s">
        <v>44</v>
      </c>
      <c r="B10" s="328"/>
      <c r="C10" s="328"/>
      <c r="D10" s="328"/>
      <c r="E10" s="328"/>
      <c r="F10" s="328"/>
      <c r="G10" s="125"/>
    </row>
    <row r="11" spans="1:7" ht="24" x14ac:dyDescent="0.45">
      <c r="A11" s="14" t="s">
        <v>43</v>
      </c>
      <c r="B11" s="323"/>
      <c r="C11" s="323"/>
      <c r="D11" s="323"/>
      <c r="E11" s="323"/>
      <c r="F11" s="323"/>
      <c r="G11" s="125"/>
    </row>
    <row r="12" spans="1:7" ht="24" x14ac:dyDescent="0.45">
      <c r="A12" s="14" t="s">
        <v>239</v>
      </c>
      <c r="B12" s="321">
        <f>D549</f>
        <v>0</v>
      </c>
      <c r="C12" s="321"/>
      <c r="D12" s="321"/>
      <c r="E12" s="321"/>
      <c r="F12" s="321"/>
      <c r="G12" s="125"/>
    </row>
    <row r="13" spans="1:7" ht="22.5" x14ac:dyDescent="0.45">
      <c r="D13" s="322"/>
      <c r="E13" s="322"/>
      <c r="F13" s="322"/>
      <c r="G13" s="32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5" t="s">
        <v>30</v>
      </c>
      <c r="B17" s="306" t="s">
        <v>31</v>
      </c>
      <c r="C17" s="306"/>
      <c r="D17" s="306" t="s">
        <v>46</v>
      </c>
      <c r="E17" s="307" t="s">
        <v>310</v>
      </c>
      <c r="F17" s="307" t="s">
        <v>358</v>
      </c>
    </row>
    <row r="18" spans="1:8" ht="16.5" customHeight="1" x14ac:dyDescent="0.3">
      <c r="A18" s="305"/>
      <c r="B18" s="41" t="s">
        <v>34</v>
      </c>
      <c r="C18" s="41" t="s">
        <v>33</v>
      </c>
      <c r="D18" s="306"/>
      <c r="E18" s="307"/>
      <c r="F18" s="30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5" t="s">
        <v>379</v>
      </c>
      <c r="B38" s="316"/>
      <c r="C38" s="316"/>
      <c r="D38" s="316"/>
      <c r="E38" s="316"/>
      <c r="F38" s="317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COUNTIF('A1 Exploitation'!F21:F40,"ok")</f>
        <v>0</v>
      </c>
      <c r="F41" s="283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05" t="s">
        <v>30</v>
      </c>
      <c r="B50" s="306" t="s">
        <v>31</v>
      </c>
      <c r="C50" s="306"/>
      <c r="D50" s="306" t="s">
        <v>46</v>
      </c>
      <c r="E50" s="307" t="s">
        <v>310</v>
      </c>
      <c r="F50" s="307" t="s">
        <v>360</v>
      </c>
      <c r="G50" s="127"/>
    </row>
    <row r="51" spans="1:7" x14ac:dyDescent="0.3">
      <c r="A51" s="305"/>
      <c r="B51" s="41" t="s">
        <v>34</v>
      </c>
      <c r="C51" s="41" t="s">
        <v>33</v>
      </c>
      <c r="D51" s="306"/>
      <c r="E51" s="307"/>
      <c r="F51" s="30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4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5" t="s">
        <v>379</v>
      </c>
      <c r="B94" s="316"/>
      <c r="C94" s="316"/>
      <c r="D94" s="316"/>
      <c r="E94" s="316"/>
      <c r="F94" s="317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COUNTIF('A1 Exploitation'!F53:F98,"ok")</f>
        <v>0</v>
      </c>
      <c r="F99" s="283">
        <f>COUNTA('A1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05" t="s">
        <v>30</v>
      </c>
      <c r="B107" s="306" t="s">
        <v>31</v>
      </c>
      <c r="C107" s="306"/>
      <c r="D107" s="306" t="s">
        <v>46</v>
      </c>
      <c r="E107" s="307" t="s">
        <v>310</v>
      </c>
      <c r="F107" s="307" t="s">
        <v>360</v>
      </c>
    </row>
    <row r="108" spans="1:7" x14ac:dyDescent="0.3">
      <c r="A108" s="305"/>
      <c r="B108" s="41" t="s">
        <v>34</v>
      </c>
      <c r="C108" s="41" t="s">
        <v>33</v>
      </c>
      <c r="D108" s="306"/>
      <c r="E108" s="307"/>
      <c r="F108" s="30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8" t="s">
        <v>379</v>
      </c>
      <c r="B148" s="319"/>
      <c r="C148" s="319"/>
      <c r="D148" s="32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COUNTIF('A1 Exploitation'!F110:F152,"ok")</f>
        <v>0</v>
      </c>
      <c r="F153" s="283">
        <f>COUNTA('A1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05" t="s">
        <v>30</v>
      </c>
      <c r="B162" s="306" t="s">
        <v>31</v>
      </c>
      <c r="C162" s="306"/>
      <c r="D162" s="306" t="s">
        <v>46</v>
      </c>
      <c r="E162" s="307" t="s">
        <v>310</v>
      </c>
      <c r="F162" s="307" t="s">
        <v>360</v>
      </c>
      <c r="G162" s="127"/>
    </row>
    <row r="163" spans="1:7" x14ac:dyDescent="0.3">
      <c r="A163" s="305"/>
      <c r="B163" s="41" t="s">
        <v>34</v>
      </c>
      <c r="C163" s="41" t="s">
        <v>33</v>
      </c>
      <c r="D163" s="306"/>
      <c r="E163" s="307"/>
      <c r="F163" s="30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1" t="s">
        <v>379</v>
      </c>
      <c r="B195" s="311"/>
      <c r="C195" s="311"/>
      <c r="D195" s="311"/>
      <c r="E195" s="311"/>
      <c r="F195" s="311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COUNTIF('A1 Exploitation'!F165:F199,"ok")</f>
        <v>0</v>
      </c>
      <c r="F200" s="283">
        <f>COUNTA('A1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05" t="s">
        <v>30</v>
      </c>
      <c r="B209" s="306" t="s">
        <v>31</v>
      </c>
      <c r="C209" s="306"/>
      <c r="D209" s="306" t="s">
        <v>46</v>
      </c>
      <c r="E209" s="307" t="s">
        <v>310</v>
      </c>
      <c r="F209" s="307" t="s">
        <v>360</v>
      </c>
      <c r="G209" s="127"/>
    </row>
    <row r="210" spans="1:7" x14ac:dyDescent="0.3">
      <c r="A210" s="305"/>
      <c r="B210" s="41" t="s">
        <v>34</v>
      </c>
      <c r="C210" s="41" t="s">
        <v>33</v>
      </c>
      <c r="D210" s="306"/>
      <c r="E210" s="307"/>
      <c r="F210" s="30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1" t="s">
        <v>379</v>
      </c>
      <c r="B256" s="311"/>
      <c r="C256" s="311"/>
      <c r="D256" s="311"/>
      <c r="E256" s="311"/>
      <c r="F256" s="311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05" t="s">
        <v>30</v>
      </c>
      <c r="B270" s="306" t="s">
        <v>31</v>
      </c>
      <c r="C270" s="306"/>
      <c r="D270" s="306" t="s">
        <v>46</v>
      </c>
      <c r="E270" s="307" t="s">
        <v>310</v>
      </c>
      <c r="F270" s="307" t="s">
        <v>360</v>
      </c>
      <c r="G270" s="214"/>
    </row>
    <row r="271" spans="1:7" s="16" customFormat="1" x14ac:dyDescent="0.3">
      <c r="A271" s="305"/>
      <c r="B271" s="41" t="s">
        <v>34</v>
      </c>
      <c r="C271" s="41" t="s">
        <v>33</v>
      </c>
      <c r="D271" s="306"/>
      <c r="E271" s="307"/>
      <c r="F271" s="30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2" t="s">
        <v>396</v>
      </c>
      <c r="B308" s="313"/>
      <c r="C308" s="313"/>
      <c r="D308" s="313"/>
      <c r="E308" s="313"/>
      <c r="F308" s="314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COUNTIF('A1 Exploitation'!F273:F312,"ok")</f>
        <v>0</v>
      </c>
      <c r="F313" s="283">
        <f>COUNTA('A1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05" t="s">
        <v>30</v>
      </c>
      <c r="B322" s="306" t="s">
        <v>31</v>
      </c>
      <c r="C322" s="306"/>
      <c r="D322" s="306" t="s">
        <v>46</v>
      </c>
      <c r="E322" s="307" t="s">
        <v>310</v>
      </c>
      <c r="F322" s="307" t="s">
        <v>360</v>
      </c>
      <c r="G322" s="127"/>
    </row>
    <row r="323" spans="1:7" x14ac:dyDescent="0.3">
      <c r="A323" s="305"/>
      <c r="B323" s="41" t="s">
        <v>34</v>
      </c>
      <c r="C323" s="41" t="s">
        <v>33</v>
      </c>
      <c r="D323" s="306"/>
      <c r="E323" s="307"/>
      <c r="F323" s="30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2" t="s">
        <v>379</v>
      </c>
      <c r="B349" s="313"/>
      <c r="C349" s="313"/>
      <c r="D349" s="313"/>
      <c r="E349" s="313"/>
      <c r="F349" s="313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COUNTIF('A1 Exploitation'!F325:F352,"ok")</f>
        <v>0</v>
      </c>
      <c r="F353" s="283">
        <f>COUNTA('A1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05" t="s">
        <v>30</v>
      </c>
      <c r="B362" s="306" t="s">
        <v>31</v>
      </c>
      <c r="C362" s="306"/>
      <c r="D362" s="306" t="s">
        <v>46</v>
      </c>
      <c r="E362" s="307" t="s">
        <v>310</v>
      </c>
      <c r="F362" s="307" t="s">
        <v>360</v>
      </c>
      <c r="G362" s="127"/>
    </row>
    <row r="363" spans="1:7" x14ac:dyDescent="0.3">
      <c r="A363" s="305"/>
      <c r="B363" s="41" t="s">
        <v>34</v>
      </c>
      <c r="C363" s="41" t="s">
        <v>33</v>
      </c>
      <c r="D363" s="306"/>
      <c r="E363" s="307"/>
      <c r="F363" s="30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1" t="s">
        <v>379</v>
      </c>
      <c r="B383" s="311"/>
      <c r="C383" s="311"/>
      <c r="D383" s="311"/>
      <c r="E383" s="311"/>
      <c r="F383" s="311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COUNTIF('A1 Exploitation'!F365:F385,"ok")</f>
        <v>0</v>
      </c>
      <c r="F386" s="283">
        <f>COUNTA('A1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05" t="s">
        <v>30</v>
      </c>
      <c r="B395" s="306" t="s">
        <v>31</v>
      </c>
      <c r="C395" s="306"/>
      <c r="D395" s="306" t="s">
        <v>46</v>
      </c>
      <c r="E395" s="307" t="s">
        <v>310</v>
      </c>
      <c r="F395" s="307" t="s">
        <v>360</v>
      </c>
      <c r="G395" s="127"/>
    </row>
    <row r="396" spans="1:7" x14ac:dyDescent="0.3">
      <c r="A396" s="305"/>
      <c r="B396" s="41" t="s">
        <v>34</v>
      </c>
      <c r="C396" s="41" t="s">
        <v>33</v>
      </c>
      <c r="D396" s="306"/>
      <c r="E396" s="307"/>
      <c r="F396" s="30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1" t="s">
        <v>379</v>
      </c>
      <c r="B435" s="311"/>
      <c r="C435" s="311"/>
      <c r="D435" s="311"/>
      <c r="E435" s="311"/>
      <c r="F435" s="311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COUNTIF('A1 Exploitation'!F398:F438,"ok")</f>
        <v>0</v>
      </c>
      <c r="F439" s="283">
        <f>COUNTA('A1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05" t="s">
        <v>30</v>
      </c>
      <c r="B448" s="306" t="s">
        <v>31</v>
      </c>
      <c r="C448" s="306"/>
      <c r="D448" s="306" t="s">
        <v>46</v>
      </c>
      <c r="E448" s="307" t="s">
        <v>310</v>
      </c>
      <c r="F448" s="307" t="s">
        <v>360</v>
      </c>
      <c r="G448" s="127"/>
    </row>
    <row r="449" spans="1:6" x14ac:dyDescent="0.3">
      <c r="A449" s="305"/>
      <c r="B449" s="41" t="s">
        <v>34</v>
      </c>
      <c r="C449" s="41" t="s">
        <v>33</v>
      </c>
      <c r="D449" s="306"/>
      <c r="E449" s="307"/>
      <c r="F449" s="30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8" t="s">
        <v>379</v>
      </c>
      <c r="B471" s="309"/>
      <c r="C471" s="309"/>
      <c r="D471" s="309"/>
      <c r="E471" s="309"/>
      <c r="F471" s="30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0" t="s">
        <v>367</v>
      </c>
      <c r="B483" s="310"/>
      <c r="C483" s="310"/>
      <c r="D483" s="31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05" t="s">
        <v>30</v>
      </c>
      <c r="B485" s="306" t="s">
        <v>31</v>
      </c>
      <c r="C485" s="306"/>
      <c r="D485" s="306" t="s">
        <v>46</v>
      </c>
      <c r="E485" s="307" t="s">
        <v>310</v>
      </c>
      <c r="F485" s="307" t="s">
        <v>360</v>
      </c>
      <c r="G485" s="127"/>
    </row>
    <row r="486" spans="1:7" x14ac:dyDescent="0.3">
      <c r="A486" s="305"/>
      <c r="B486" s="41" t="s">
        <v>34</v>
      </c>
      <c r="C486" s="41" t="s">
        <v>33</v>
      </c>
      <c r="D486" s="306"/>
      <c r="E486" s="307"/>
      <c r="F486" s="30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COUNTIF('A1 Exploitation'!F488:F497,"ok")</f>
        <v>0</v>
      </c>
      <c r="F498" s="283">
        <f>COUNTA('A1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05" t="s">
        <v>30</v>
      </c>
      <c r="B507" s="306" t="s">
        <v>31</v>
      </c>
      <c r="C507" s="306"/>
      <c r="D507" s="306" t="s">
        <v>46</v>
      </c>
      <c r="E507" s="307" t="s">
        <v>310</v>
      </c>
      <c r="F507" s="307" t="s">
        <v>360</v>
      </c>
      <c r="G507" s="127"/>
    </row>
    <row r="508" spans="1:7" x14ac:dyDescent="0.3">
      <c r="A508" s="305"/>
      <c r="B508" s="41" t="s">
        <v>34</v>
      </c>
      <c r="C508" s="41" t="s">
        <v>33</v>
      </c>
      <c r="D508" s="348"/>
      <c r="E508" s="307"/>
      <c r="F508" s="30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COUNTIF('A1 Exploitation'!F509:F511,"ok")</f>
        <v>0</v>
      </c>
      <c r="F512" s="285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05" t="s">
        <v>30</v>
      </c>
      <c r="B518" s="306" t="s">
        <v>31</v>
      </c>
      <c r="C518" s="306"/>
      <c r="D518" s="306" t="s">
        <v>46</v>
      </c>
      <c r="E518" s="307" t="s">
        <v>310</v>
      </c>
      <c r="F518" s="307" t="s">
        <v>360</v>
      </c>
      <c r="G518" s="127"/>
    </row>
    <row r="519" spans="1:7" x14ac:dyDescent="0.3">
      <c r="A519" s="305"/>
      <c r="B519" s="41" t="s">
        <v>34</v>
      </c>
      <c r="C519" s="41" t="s">
        <v>33</v>
      </c>
      <c r="D519" s="348"/>
      <c r="E519" s="307"/>
      <c r="F519" s="30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COUNTIF('A1 Exploitation'!F520:F531,"ok")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05" t="s">
        <v>30</v>
      </c>
      <c r="B538" s="306" t="s">
        <v>31</v>
      </c>
      <c r="C538" s="306"/>
      <c r="D538" s="306" t="s">
        <v>46</v>
      </c>
      <c r="E538" s="307" t="s">
        <v>310</v>
      </c>
      <c r="F538" s="307" t="s">
        <v>360</v>
      </c>
      <c r="G538" s="127"/>
    </row>
    <row r="539" spans="1:7" x14ac:dyDescent="0.3">
      <c r="A539" s="305"/>
      <c r="B539" s="41" t="s">
        <v>34</v>
      </c>
      <c r="C539" s="41" t="s">
        <v>33</v>
      </c>
      <c r="D539" s="348"/>
      <c r="E539" s="307"/>
      <c r="F539" s="30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COUNTA('A2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55" zoomScale="60" zoomScaleNormal="90" workbookViewId="0">
      <selection activeCell="B8" sqref="B8:F11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4"/>
      <c r="E1" s="324"/>
      <c r="F1" s="324"/>
      <c r="G1" s="324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5" t="s">
        <v>50</v>
      </c>
      <c r="B6" s="345"/>
      <c r="C6" s="345"/>
      <c r="D6" s="345"/>
      <c r="E6" s="345"/>
      <c r="F6" s="345"/>
      <c r="G6" s="125"/>
    </row>
    <row r="7" spans="1:7" s="12" customFormat="1" ht="21.75" customHeight="1" x14ac:dyDescent="0.45">
      <c r="A7" s="326" t="str">
        <f>'A2 Exploitation'!A8:F8</f>
        <v>Sfax Lafrane</v>
      </c>
      <c r="B7" s="326"/>
      <c r="C7" s="326"/>
      <c r="D7" s="326"/>
      <c r="E7" s="326"/>
      <c r="F7" s="326"/>
      <c r="G7" s="125"/>
    </row>
    <row r="8" spans="1:7" s="12" customFormat="1" ht="24" x14ac:dyDescent="0.45">
      <c r="A8" s="14" t="s">
        <v>42</v>
      </c>
      <c r="B8" s="346">
        <f>'A2 Exploitation'!B9:F9</f>
        <v>0</v>
      </c>
      <c r="C8" s="346"/>
      <c r="D8" s="346"/>
      <c r="E8" s="346"/>
      <c r="F8" s="346"/>
      <c r="G8" s="125"/>
    </row>
    <row r="9" spans="1:7" s="12" customFormat="1" ht="24" x14ac:dyDescent="0.45">
      <c r="A9" s="15" t="s">
        <v>44</v>
      </c>
      <c r="B9" s="347">
        <f>'A2 Exploitation'!B10:F10</f>
        <v>0</v>
      </c>
      <c r="C9" s="347"/>
      <c r="D9" s="347"/>
      <c r="E9" s="347"/>
      <c r="F9" s="347"/>
      <c r="G9" s="125"/>
    </row>
    <row r="10" spans="1:7" s="12" customFormat="1" ht="24" x14ac:dyDescent="0.45">
      <c r="A10" s="14" t="s">
        <v>43</v>
      </c>
      <c r="B10" s="344">
        <f>'A2 Exploitation'!B11:F11</f>
        <v>0</v>
      </c>
      <c r="C10" s="344"/>
      <c r="D10" s="344"/>
      <c r="E10" s="344"/>
      <c r="F10" s="344"/>
      <c r="G10" s="125"/>
    </row>
    <row r="11" spans="1:7" s="12" customFormat="1" ht="24" x14ac:dyDescent="0.45">
      <c r="A11" s="14" t="s">
        <v>294</v>
      </c>
      <c r="B11" s="343">
        <f>D199</f>
        <v>0</v>
      </c>
      <c r="C11" s="343"/>
      <c r="D11" s="343"/>
      <c r="E11" s="343"/>
      <c r="F11" s="343"/>
      <c r="G11" s="125"/>
    </row>
    <row r="12" spans="1:7" s="12" customFormat="1" ht="22.5" x14ac:dyDescent="0.45">
      <c r="A12" s="11"/>
      <c r="D12" s="322"/>
      <c r="E12" s="322"/>
      <c r="F12" s="322"/>
      <c r="G12" s="322"/>
    </row>
    <row r="13" spans="1:7" s="12" customFormat="1" ht="11.25" customHeight="1" x14ac:dyDescent="0.3">
      <c r="A13" s="305" t="s">
        <v>30</v>
      </c>
      <c r="B13" s="306" t="s">
        <v>31</v>
      </c>
      <c r="C13" s="306"/>
      <c r="D13" s="306" t="s">
        <v>46</v>
      </c>
      <c r="E13" s="306" t="s">
        <v>190</v>
      </c>
      <c r="F13" s="306" t="s">
        <v>191</v>
      </c>
      <c r="G13" s="112"/>
    </row>
    <row r="14" spans="1:7" s="12" customFormat="1" ht="12.75" customHeight="1" x14ac:dyDescent="0.3">
      <c r="A14" s="305"/>
      <c r="B14" s="34" t="s">
        <v>34</v>
      </c>
      <c r="C14" s="34" t="s">
        <v>33</v>
      </c>
      <c r="D14" s="306"/>
      <c r="E14" s="306"/>
      <c r="F14" s="30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8" t="s">
        <v>0</v>
      </c>
      <c r="B16" s="339"/>
      <c r="C16" s="339"/>
      <c r="D16" s="339"/>
      <c r="E16" s="339"/>
      <c r="F16" s="339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0" t="s">
        <v>36</v>
      </c>
      <c r="B22" s="336"/>
      <c r="C22" s="337"/>
      <c r="D22" s="250">
        <f>SUM(B17:C21)</f>
        <v>0</v>
      </c>
    </row>
    <row r="23" spans="1:7" x14ac:dyDescent="0.3">
      <c r="A23" s="331" t="s">
        <v>295</v>
      </c>
      <c r="B23" s="332"/>
      <c r="C23" s="333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9" t="s">
        <v>4</v>
      </c>
      <c r="B25" s="330"/>
      <c r="C25" s="330"/>
      <c r="D25" s="330"/>
      <c r="E25" s="330"/>
      <c r="F25" s="330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1" t="s">
        <v>36</v>
      </c>
      <c r="B33" s="332"/>
      <c r="C33" s="333"/>
      <c r="D33" s="248">
        <f>SUM(B26:C32)</f>
        <v>0</v>
      </c>
    </row>
    <row r="34" spans="1:7" x14ac:dyDescent="0.3">
      <c r="A34" s="331" t="s">
        <v>295</v>
      </c>
      <c r="B34" s="332"/>
      <c r="C34" s="333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9" t="s">
        <v>219</v>
      </c>
      <c r="B36" s="330"/>
      <c r="C36" s="330"/>
      <c r="D36" s="330"/>
      <c r="E36" s="330"/>
      <c r="F36" s="330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1" t="s">
        <v>36</v>
      </c>
      <c r="B42" s="332"/>
      <c r="C42" s="333"/>
      <c r="D42" s="248">
        <f>SUM(B37:C41)</f>
        <v>0</v>
      </c>
      <c r="E42" s="13"/>
      <c r="F42" s="13"/>
      <c r="G42" s="126"/>
    </row>
    <row r="43" spans="1:7" s="22" customFormat="1" x14ac:dyDescent="0.3">
      <c r="A43" s="331" t="s">
        <v>295</v>
      </c>
      <c r="B43" s="332"/>
      <c r="C43" s="333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1" t="s">
        <v>21</v>
      </c>
      <c r="B45" s="342"/>
      <c r="C45" s="342"/>
      <c r="D45" s="342"/>
      <c r="E45" s="342"/>
      <c r="F45" s="342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1" t="s">
        <v>36</v>
      </c>
      <c r="B52" s="332"/>
      <c r="C52" s="333"/>
      <c r="D52" s="248">
        <f>SUM(B46:C51)</f>
        <v>0</v>
      </c>
    </row>
    <row r="53" spans="1:7" x14ac:dyDescent="0.3">
      <c r="A53" s="331" t="s">
        <v>295</v>
      </c>
      <c r="B53" s="332"/>
      <c r="C53" s="333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9" t="s">
        <v>8</v>
      </c>
      <c r="B55" s="330"/>
      <c r="C55" s="330"/>
      <c r="D55" s="330"/>
      <c r="E55" s="330"/>
      <c r="F55" s="330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1" t="s">
        <v>36</v>
      </c>
      <c r="B63" s="332"/>
      <c r="C63" s="333"/>
      <c r="D63" s="248">
        <f>SUM(B56:C62)</f>
        <v>0</v>
      </c>
    </row>
    <row r="64" spans="1:7" x14ac:dyDescent="0.3">
      <c r="A64" s="331" t="s">
        <v>295</v>
      </c>
      <c r="B64" s="332"/>
      <c r="C64" s="333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9" t="s">
        <v>130</v>
      </c>
      <c r="B66" s="330"/>
      <c r="C66" s="330"/>
      <c r="D66" s="330"/>
      <c r="E66" s="330"/>
      <c r="F66" s="330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1" t="s">
        <v>36</v>
      </c>
      <c r="B84" s="332"/>
      <c r="C84" s="333"/>
      <c r="D84" s="248">
        <f>SUM(B67:C83)</f>
        <v>0</v>
      </c>
    </row>
    <row r="85" spans="1:7" x14ac:dyDescent="0.3">
      <c r="A85" s="331" t="s">
        <v>295</v>
      </c>
      <c r="B85" s="332"/>
      <c r="C85" s="333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9" t="s">
        <v>211</v>
      </c>
      <c r="B87" s="330"/>
      <c r="C87" s="330"/>
      <c r="D87" s="330"/>
      <c r="E87" s="330"/>
      <c r="F87" s="330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1" t="s">
        <v>36</v>
      </c>
      <c r="B102" s="332"/>
      <c r="C102" s="333"/>
      <c r="D102" s="248">
        <f>SUM(B88:C101)</f>
        <v>0</v>
      </c>
    </row>
    <row r="103" spans="1:7" x14ac:dyDescent="0.3">
      <c r="A103" s="331" t="s">
        <v>295</v>
      </c>
      <c r="B103" s="332"/>
      <c r="C103" s="333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9" t="s">
        <v>212</v>
      </c>
      <c r="B106" s="330"/>
      <c r="C106" s="330"/>
      <c r="D106" s="330"/>
      <c r="E106" s="330"/>
      <c r="F106" s="330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1" t="s">
        <v>36</v>
      </c>
      <c r="B118" s="332"/>
      <c r="C118" s="333"/>
      <c r="D118" s="248">
        <f>SUM(B107:C117)</f>
        <v>0</v>
      </c>
      <c r="E118" s="13"/>
      <c r="F118" s="13"/>
      <c r="G118" s="126"/>
    </row>
    <row r="119" spans="1:7" s="22" customFormat="1" x14ac:dyDescent="0.3">
      <c r="A119" s="331" t="s">
        <v>295</v>
      </c>
      <c r="B119" s="332"/>
      <c r="C119" s="333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9" t="s">
        <v>185</v>
      </c>
      <c r="B121" s="330"/>
      <c r="C121" s="330"/>
      <c r="D121" s="330"/>
      <c r="E121" s="330"/>
      <c r="F121" s="330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1" t="s">
        <v>36</v>
      </c>
      <c r="B133" s="332"/>
      <c r="C133" s="333"/>
      <c r="D133" s="248">
        <f>SUM(B122:C132)</f>
        <v>0</v>
      </c>
    </row>
    <row r="134" spans="1:7" x14ac:dyDescent="0.3">
      <c r="A134" s="331" t="s">
        <v>295</v>
      </c>
      <c r="B134" s="332"/>
      <c r="C134" s="333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9" t="s">
        <v>71</v>
      </c>
      <c r="B136" s="330"/>
      <c r="C136" s="330"/>
      <c r="D136" s="330"/>
      <c r="E136" s="330"/>
      <c r="F136" s="330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1" t="s">
        <v>36</v>
      </c>
      <c r="B149" s="332"/>
      <c r="C149" s="333"/>
      <c r="D149" s="248">
        <f>SUM(B137:C148)</f>
        <v>0</v>
      </c>
    </row>
    <row r="150" spans="1:7" x14ac:dyDescent="0.3">
      <c r="A150" s="331" t="s">
        <v>295</v>
      </c>
      <c r="B150" s="332"/>
      <c r="C150" s="333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9" t="s">
        <v>217</v>
      </c>
      <c r="B152" s="330"/>
      <c r="C152" s="330"/>
      <c r="D152" s="330"/>
      <c r="E152" s="330"/>
      <c r="F152" s="330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1" t="s">
        <v>36</v>
      </c>
      <c r="B161" s="336"/>
      <c r="C161" s="337"/>
      <c r="D161" s="250">
        <f>SUM(B153:C160)</f>
        <v>0</v>
      </c>
    </row>
    <row r="162" spans="1:7" x14ac:dyDescent="0.3">
      <c r="A162" s="331" t="s">
        <v>295</v>
      </c>
      <c r="B162" s="332"/>
      <c r="C162" s="333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9" t="s">
        <v>77</v>
      </c>
      <c r="B164" s="330"/>
      <c r="C164" s="330"/>
      <c r="D164" s="330"/>
      <c r="E164" s="330"/>
      <c r="F164" s="330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1" t="s">
        <v>36</v>
      </c>
      <c r="B169" s="332"/>
      <c r="C169" s="333"/>
      <c r="D169" s="248">
        <f>SUM(B165:C168)</f>
        <v>0</v>
      </c>
    </row>
    <row r="170" spans="1:7" x14ac:dyDescent="0.3">
      <c r="A170" s="331" t="s">
        <v>295</v>
      </c>
      <c r="B170" s="332"/>
      <c r="C170" s="333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4" t="s">
        <v>17</v>
      </c>
      <c r="B172" s="335"/>
      <c r="C172" s="335"/>
      <c r="D172" s="335"/>
      <c r="E172" s="335"/>
      <c r="F172" s="335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1" t="s">
        <v>36</v>
      </c>
      <c r="B177" s="332"/>
      <c r="C177" s="333"/>
      <c r="D177" s="248">
        <f>SUM(B173:C176)</f>
        <v>0</v>
      </c>
    </row>
    <row r="178" spans="1:7" x14ac:dyDescent="0.3">
      <c r="A178" s="331" t="s">
        <v>295</v>
      </c>
      <c r="B178" s="332"/>
      <c r="C178" s="333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9" t="s">
        <v>78</v>
      </c>
      <c r="B180" s="330"/>
      <c r="C180" s="330"/>
      <c r="D180" s="330"/>
      <c r="E180" s="330"/>
      <c r="F180" s="330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1" t="s">
        <v>36</v>
      </c>
      <c r="B186" s="332"/>
      <c r="C186" s="333"/>
      <c r="D186" s="248">
        <f>SUM(B181:C185)</f>
        <v>0</v>
      </c>
    </row>
    <row r="187" spans="1:7" x14ac:dyDescent="0.3">
      <c r="A187" s="331" t="s">
        <v>295</v>
      </c>
      <c r="B187" s="332"/>
      <c r="C187" s="333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9" t="s">
        <v>216</v>
      </c>
      <c r="B189" s="330"/>
      <c r="C189" s="330"/>
      <c r="D189" s="330"/>
      <c r="E189" s="330"/>
      <c r="F189" s="330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1" t="s">
        <v>36</v>
      </c>
      <c r="B194" s="332"/>
      <c r="C194" s="333"/>
      <c r="D194" s="54">
        <f>SUM(B190:C193)</f>
        <v>0</v>
      </c>
    </row>
    <row r="195" spans="1:6" x14ac:dyDescent="0.3">
      <c r="A195" s="331" t="s">
        <v>295</v>
      </c>
      <c r="B195" s="332"/>
      <c r="C195" s="333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COUNTIF('A1 Technique'!F17:F193,"ok")</f>
        <v>0</v>
      </c>
      <c r="F197" s="288">
        <f>COUNTA('A1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4"/>
      <c r="E1" s="324"/>
      <c r="F1" s="324"/>
      <c r="G1" s="324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5" t="s">
        <v>179</v>
      </c>
      <c r="B7" s="325"/>
      <c r="C7" s="325"/>
      <c r="D7" s="325"/>
      <c r="E7" s="325"/>
      <c r="F7" s="325"/>
      <c r="G7" s="125"/>
    </row>
    <row r="8" spans="1:7" ht="29.25" x14ac:dyDescent="0.45">
      <c r="A8" s="326" t="str">
        <f>'Page de garde'!D18</f>
        <v>Sfax Lafrane</v>
      </c>
      <c r="B8" s="326"/>
      <c r="C8" s="326"/>
      <c r="D8" s="326"/>
      <c r="E8" s="326"/>
      <c r="F8" s="326"/>
      <c r="G8" s="125"/>
    </row>
    <row r="9" spans="1:7" ht="24" x14ac:dyDescent="0.45">
      <c r="A9" s="14" t="s">
        <v>42</v>
      </c>
      <c r="B9" s="327"/>
      <c r="C9" s="327"/>
      <c r="D9" s="327"/>
      <c r="E9" s="327"/>
      <c r="F9" s="327"/>
      <c r="G9" s="125"/>
    </row>
    <row r="10" spans="1:7" ht="24" x14ac:dyDescent="0.45">
      <c r="A10" s="15" t="s">
        <v>44</v>
      </c>
      <c r="B10" s="328"/>
      <c r="C10" s="328"/>
      <c r="D10" s="328"/>
      <c r="E10" s="328"/>
      <c r="F10" s="328"/>
      <c r="G10" s="125"/>
    </row>
    <row r="11" spans="1:7" ht="24" x14ac:dyDescent="0.45">
      <c r="A11" s="14" t="s">
        <v>43</v>
      </c>
      <c r="B11" s="323"/>
      <c r="C11" s="323"/>
      <c r="D11" s="323"/>
      <c r="E11" s="323"/>
      <c r="F11" s="323"/>
      <c r="G11" s="125"/>
    </row>
    <row r="12" spans="1:7" ht="24" x14ac:dyDescent="0.45">
      <c r="A12" s="14" t="s">
        <v>239</v>
      </c>
      <c r="B12" s="321">
        <f>D549</f>
        <v>0</v>
      </c>
      <c r="C12" s="321"/>
      <c r="D12" s="321"/>
      <c r="E12" s="321"/>
      <c r="F12" s="321"/>
      <c r="G12" s="125"/>
    </row>
    <row r="13" spans="1:7" ht="22.5" x14ac:dyDescent="0.45">
      <c r="D13" s="322"/>
      <c r="E13" s="322"/>
      <c r="F13" s="322"/>
      <c r="G13" s="32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5" t="s">
        <v>30</v>
      </c>
      <c r="B17" s="306" t="s">
        <v>31</v>
      </c>
      <c r="C17" s="306"/>
      <c r="D17" s="306" t="s">
        <v>46</v>
      </c>
      <c r="E17" s="307" t="s">
        <v>310</v>
      </c>
      <c r="F17" s="307" t="s">
        <v>358</v>
      </c>
    </row>
    <row r="18" spans="1:8" ht="16.5" customHeight="1" x14ac:dyDescent="0.3">
      <c r="A18" s="305"/>
      <c r="B18" s="41" t="s">
        <v>34</v>
      </c>
      <c r="C18" s="41" t="s">
        <v>33</v>
      </c>
      <c r="D18" s="306"/>
      <c r="E18" s="307"/>
      <c r="F18" s="30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5" t="s">
        <v>379</v>
      </c>
      <c r="B38" s="316"/>
      <c r="C38" s="316"/>
      <c r="D38" s="316"/>
      <c r="E38" s="316"/>
      <c r="F38" s="317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05" t="s">
        <v>30</v>
      </c>
      <c r="B50" s="306" t="s">
        <v>31</v>
      </c>
      <c r="C50" s="306"/>
      <c r="D50" s="306" t="s">
        <v>46</v>
      </c>
      <c r="E50" s="307" t="s">
        <v>310</v>
      </c>
      <c r="F50" s="307" t="s">
        <v>360</v>
      </c>
      <c r="G50" s="127"/>
    </row>
    <row r="51" spans="1:7" x14ac:dyDescent="0.3">
      <c r="A51" s="305"/>
      <c r="B51" s="41" t="s">
        <v>34</v>
      </c>
      <c r="C51" s="41" t="s">
        <v>33</v>
      </c>
      <c r="D51" s="306"/>
      <c r="E51" s="307"/>
      <c r="F51" s="30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5" t="s">
        <v>379</v>
      </c>
      <c r="B94" s="316"/>
      <c r="C94" s="316"/>
      <c r="D94" s="316"/>
      <c r="E94" s="316"/>
      <c r="F94" s="317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05" t="s">
        <v>30</v>
      </c>
      <c r="B107" s="306" t="s">
        <v>31</v>
      </c>
      <c r="C107" s="306"/>
      <c r="D107" s="306" t="s">
        <v>46</v>
      </c>
      <c r="E107" s="307" t="s">
        <v>310</v>
      </c>
      <c r="F107" s="307" t="s">
        <v>360</v>
      </c>
    </row>
    <row r="108" spans="1:7" x14ac:dyDescent="0.3">
      <c r="A108" s="305"/>
      <c r="B108" s="41" t="s">
        <v>34</v>
      </c>
      <c r="C108" s="41" t="s">
        <v>33</v>
      </c>
      <c r="D108" s="306"/>
      <c r="E108" s="307"/>
      <c r="F108" s="30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8" t="s">
        <v>379</v>
      </c>
      <c r="B148" s="319"/>
      <c r="C148" s="319"/>
      <c r="D148" s="32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05" t="s">
        <v>30</v>
      </c>
      <c r="B162" s="306" t="s">
        <v>31</v>
      </c>
      <c r="C162" s="306"/>
      <c r="D162" s="306" t="s">
        <v>46</v>
      </c>
      <c r="E162" s="307" t="s">
        <v>310</v>
      </c>
      <c r="F162" s="307" t="s">
        <v>360</v>
      </c>
      <c r="G162" s="127"/>
    </row>
    <row r="163" spans="1:7" x14ac:dyDescent="0.3">
      <c r="A163" s="305"/>
      <c r="B163" s="41" t="s">
        <v>34</v>
      </c>
      <c r="C163" s="41" t="s">
        <v>33</v>
      </c>
      <c r="D163" s="306"/>
      <c r="E163" s="307"/>
      <c r="F163" s="30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1" t="s">
        <v>379</v>
      </c>
      <c r="B195" s="311"/>
      <c r="C195" s="311"/>
      <c r="D195" s="311"/>
      <c r="E195" s="311"/>
      <c r="F195" s="311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05" t="s">
        <v>30</v>
      </c>
      <c r="B209" s="306" t="s">
        <v>31</v>
      </c>
      <c r="C209" s="306"/>
      <c r="D209" s="306" t="s">
        <v>46</v>
      </c>
      <c r="E209" s="307" t="s">
        <v>310</v>
      </c>
      <c r="F209" s="307" t="s">
        <v>360</v>
      </c>
      <c r="G209" s="127"/>
    </row>
    <row r="210" spans="1:7" x14ac:dyDescent="0.3">
      <c r="A210" s="305"/>
      <c r="B210" s="41" t="s">
        <v>34</v>
      </c>
      <c r="C210" s="41" t="s">
        <v>33</v>
      </c>
      <c r="D210" s="306"/>
      <c r="E210" s="307"/>
      <c r="F210" s="30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1" t="s">
        <v>379</v>
      </c>
      <c r="B256" s="311"/>
      <c r="C256" s="311"/>
      <c r="D256" s="311"/>
      <c r="E256" s="311"/>
      <c r="F256" s="311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05" t="s">
        <v>30</v>
      </c>
      <c r="B270" s="306" t="s">
        <v>31</v>
      </c>
      <c r="C270" s="306"/>
      <c r="D270" s="306" t="s">
        <v>46</v>
      </c>
      <c r="E270" s="307" t="s">
        <v>310</v>
      </c>
      <c r="F270" s="307" t="s">
        <v>360</v>
      </c>
      <c r="G270" s="214"/>
    </row>
    <row r="271" spans="1:7" s="16" customFormat="1" x14ac:dyDescent="0.3">
      <c r="A271" s="305"/>
      <c r="B271" s="41" t="s">
        <v>34</v>
      </c>
      <c r="C271" s="41" t="s">
        <v>33</v>
      </c>
      <c r="D271" s="306"/>
      <c r="E271" s="307"/>
      <c r="F271" s="30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2" t="s">
        <v>396</v>
      </c>
      <c r="B308" s="313"/>
      <c r="C308" s="313"/>
      <c r="D308" s="313"/>
      <c r="E308" s="313"/>
      <c r="F308" s="314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05" t="s">
        <v>30</v>
      </c>
      <c r="B322" s="306" t="s">
        <v>31</v>
      </c>
      <c r="C322" s="306"/>
      <c r="D322" s="306" t="s">
        <v>46</v>
      </c>
      <c r="E322" s="307" t="s">
        <v>310</v>
      </c>
      <c r="F322" s="307" t="s">
        <v>360</v>
      </c>
      <c r="G322" s="127"/>
    </row>
    <row r="323" spans="1:7" x14ac:dyDescent="0.3">
      <c r="A323" s="305"/>
      <c r="B323" s="41" t="s">
        <v>34</v>
      </c>
      <c r="C323" s="41" t="s">
        <v>33</v>
      </c>
      <c r="D323" s="306"/>
      <c r="E323" s="307"/>
      <c r="F323" s="30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2" t="s">
        <v>379</v>
      </c>
      <c r="B349" s="313"/>
      <c r="C349" s="313"/>
      <c r="D349" s="313"/>
      <c r="E349" s="313"/>
      <c r="F349" s="313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05" t="s">
        <v>30</v>
      </c>
      <c r="B362" s="306" t="s">
        <v>31</v>
      </c>
      <c r="C362" s="306"/>
      <c r="D362" s="306" t="s">
        <v>46</v>
      </c>
      <c r="E362" s="307" t="s">
        <v>310</v>
      </c>
      <c r="F362" s="307" t="s">
        <v>360</v>
      </c>
      <c r="G362" s="127"/>
    </row>
    <row r="363" spans="1:7" x14ac:dyDescent="0.3">
      <c r="A363" s="305"/>
      <c r="B363" s="41" t="s">
        <v>34</v>
      </c>
      <c r="C363" s="41" t="s">
        <v>33</v>
      </c>
      <c r="D363" s="306"/>
      <c r="E363" s="307"/>
      <c r="F363" s="30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1" t="s">
        <v>379</v>
      </c>
      <c r="B383" s="311"/>
      <c r="C383" s="311"/>
      <c r="D383" s="311"/>
      <c r="E383" s="311"/>
      <c r="F383" s="311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05" t="s">
        <v>30</v>
      </c>
      <c r="B395" s="306" t="s">
        <v>31</v>
      </c>
      <c r="C395" s="306"/>
      <c r="D395" s="306" t="s">
        <v>46</v>
      </c>
      <c r="E395" s="307" t="s">
        <v>310</v>
      </c>
      <c r="F395" s="307" t="s">
        <v>360</v>
      </c>
      <c r="G395" s="127"/>
    </row>
    <row r="396" spans="1:7" x14ac:dyDescent="0.3">
      <c r="A396" s="305"/>
      <c r="B396" s="41" t="s">
        <v>34</v>
      </c>
      <c r="C396" s="41" t="s">
        <v>33</v>
      </c>
      <c r="D396" s="306"/>
      <c r="E396" s="307"/>
      <c r="F396" s="30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1" t="s">
        <v>379</v>
      </c>
      <c r="B435" s="311"/>
      <c r="C435" s="311"/>
      <c r="D435" s="311"/>
      <c r="E435" s="311"/>
      <c r="F435" s="311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05" t="s">
        <v>30</v>
      </c>
      <c r="B448" s="306" t="s">
        <v>31</v>
      </c>
      <c r="C448" s="306"/>
      <c r="D448" s="306" t="s">
        <v>46</v>
      </c>
      <c r="E448" s="307" t="s">
        <v>310</v>
      </c>
      <c r="F448" s="307" t="s">
        <v>360</v>
      </c>
      <c r="G448" s="127"/>
    </row>
    <row r="449" spans="1:6" x14ac:dyDescent="0.3">
      <c r="A449" s="305"/>
      <c r="B449" s="41" t="s">
        <v>34</v>
      </c>
      <c r="C449" s="41" t="s">
        <v>33</v>
      </c>
      <c r="D449" s="306"/>
      <c r="E449" s="307"/>
      <c r="F449" s="30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8" t="s">
        <v>379</v>
      </c>
      <c r="B471" s="309"/>
      <c r="C471" s="309"/>
      <c r="D471" s="309"/>
      <c r="E471" s="309"/>
      <c r="F471" s="30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0" t="s">
        <v>367</v>
      </c>
      <c r="B483" s="310"/>
      <c r="C483" s="310"/>
      <c r="D483" s="31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05" t="s">
        <v>30</v>
      </c>
      <c r="B485" s="306" t="s">
        <v>31</v>
      </c>
      <c r="C485" s="306"/>
      <c r="D485" s="306" t="s">
        <v>46</v>
      </c>
      <c r="E485" s="307" t="s">
        <v>310</v>
      </c>
      <c r="F485" s="307" t="s">
        <v>360</v>
      </c>
      <c r="G485" s="127"/>
    </row>
    <row r="486" spans="1:7" x14ac:dyDescent="0.3">
      <c r="A486" s="305"/>
      <c r="B486" s="41" t="s">
        <v>34</v>
      </c>
      <c r="C486" s="41" t="s">
        <v>33</v>
      </c>
      <c r="D486" s="306"/>
      <c r="E486" s="307"/>
      <c r="F486" s="30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05" t="s">
        <v>30</v>
      </c>
      <c r="B507" s="306" t="s">
        <v>31</v>
      </c>
      <c r="C507" s="306"/>
      <c r="D507" s="306" t="s">
        <v>46</v>
      </c>
      <c r="E507" s="307" t="s">
        <v>310</v>
      </c>
      <c r="F507" s="307" t="s">
        <v>360</v>
      </c>
      <c r="G507" s="127"/>
    </row>
    <row r="508" spans="1:7" x14ac:dyDescent="0.3">
      <c r="A508" s="305"/>
      <c r="B508" s="41" t="s">
        <v>34</v>
      </c>
      <c r="C508" s="41" t="s">
        <v>33</v>
      </c>
      <c r="D508" s="306"/>
      <c r="E508" s="307"/>
      <c r="F508" s="30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05" t="s">
        <v>30</v>
      </c>
      <c r="B518" s="306" t="s">
        <v>31</v>
      </c>
      <c r="C518" s="306"/>
      <c r="D518" s="306" t="s">
        <v>46</v>
      </c>
      <c r="E518" s="307" t="s">
        <v>310</v>
      </c>
      <c r="F518" s="307" t="s">
        <v>360</v>
      </c>
      <c r="G518" s="127"/>
    </row>
    <row r="519" spans="1:7" x14ac:dyDescent="0.3">
      <c r="A519" s="305"/>
      <c r="B519" s="41" t="s">
        <v>34</v>
      </c>
      <c r="C519" s="41" t="s">
        <v>33</v>
      </c>
      <c r="D519" s="306"/>
      <c r="E519" s="307"/>
      <c r="F519" s="30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05" t="s">
        <v>30</v>
      </c>
      <c r="B538" s="306" t="s">
        <v>31</v>
      </c>
      <c r="C538" s="306"/>
      <c r="D538" s="306" t="s">
        <v>46</v>
      </c>
      <c r="E538" s="307" t="s">
        <v>310</v>
      </c>
      <c r="F538" s="307" t="s">
        <v>360</v>
      </c>
      <c r="G538" s="127"/>
    </row>
    <row r="539" spans="1:7" x14ac:dyDescent="0.3">
      <c r="A539" s="305"/>
      <c r="B539" s="41" t="s">
        <v>34</v>
      </c>
      <c r="C539" s="41" t="s">
        <v>33</v>
      </c>
      <c r="D539" s="306"/>
      <c r="E539" s="307"/>
      <c r="F539" s="30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A8" sqref="A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4"/>
      <c r="E1" s="324"/>
      <c r="F1" s="324"/>
      <c r="G1" s="324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45" t="s">
        <v>50</v>
      </c>
      <c r="B6" s="345"/>
      <c r="C6" s="345"/>
      <c r="D6" s="345"/>
      <c r="E6" s="345"/>
      <c r="F6" s="345"/>
      <c r="G6" s="125"/>
    </row>
    <row r="7" spans="1:7" s="12" customFormat="1" ht="21.75" customHeight="1" x14ac:dyDescent="0.45">
      <c r="A7" s="326" t="str">
        <f>'A3 Exploitation'!A8:F8</f>
        <v>Sfax Lafrane</v>
      </c>
      <c r="B7" s="326"/>
      <c r="C7" s="326"/>
      <c r="D7" s="326"/>
      <c r="E7" s="326"/>
      <c r="F7" s="326"/>
      <c r="G7" s="125"/>
    </row>
    <row r="8" spans="1:7" s="12" customFormat="1" ht="24" x14ac:dyDescent="0.45">
      <c r="A8" s="14" t="s">
        <v>42</v>
      </c>
      <c r="B8" s="346">
        <f>'A3 Exploitation'!B9:F9</f>
        <v>0</v>
      </c>
      <c r="C8" s="346"/>
      <c r="D8" s="346"/>
      <c r="E8" s="346"/>
      <c r="F8" s="346"/>
      <c r="G8" s="125"/>
    </row>
    <row r="9" spans="1:7" s="12" customFormat="1" ht="24" x14ac:dyDescent="0.45">
      <c r="A9" s="15" t="s">
        <v>44</v>
      </c>
      <c r="B9" s="347">
        <f>'A3 Exploitation'!B10:F10</f>
        <v>0</v>
      </c>
      <c r="C9" s="347"/>
      <c r="D9" s="347"/>
      <c r="E9" s="347"/>
      <c r="F9" s="347"/>
      <c r="G9" s="125"/>
    </row>
    <row r="10" spans="1:7" s="12" customFormat="1" ht="24" x14ac:dyDescent="0.45">
      <c r="A10" s="14" t="s">
        <v>43</v>
      </c>
      <c r="B10" s="344">
        <f>'A3 Exploitation'!B11:F11</f>
        <v>0</v>
      </c>
      <c r="C10" s="344"/>
      <c r="D10" s="344"/>
      <c r="E10" s="344"/>
      <c r="F10" s="344"/>
      <c r="G10" s="125"/>
    </row>
    <row r="11" spans="1:7" s="12" customFormat="1" ht="24" x14ac:dyDescent="0.45">
      <c r="A11" s="14" t="s">
        <v>294</v>
      </c>
      <c r="B11" s="343">
        <f>D199</f>
        <v>0</v>
      </c>
      <c r="C11" s="343"/>
      <c r="D11" s="343"/>
      <c r="E11" s="343"/>
      <c r="F11" s="343"/>
      <c r="G11" s="125"/>
    </row>
    <row r="12" spans="1:7" s="12" customFormat="1" ht="22.5" x14ac:dyDescent="0.45">
      <c r="A12" s="11"/>
      <c r="D12" s="322"/>
      <c r="E12" s="322"/>
      <c r="F12" s="322"/>
      <c r="G12" s="322"/>
    </row>
    <row r="13" spans="1:7" s="12" customFormat="1" ht="11.25" customHeight="1" x14ac:dyDescent="0.3">
      <c r="A13" s="305" t="s">
        <v>30</v>
      </c>
      <c r="B13" s="306" t="s">
        <v>31</v>
      </c>
      <c r="C13" s="306"/>
      <c r="D13" s="306" t="s">
        <v>46</v>
      </c>
      <c r="E13" s="306" t="s">
        <v>190</v>
      </c>
      <c r="F13" s="306" t="s">
        <v>191</v>
      </c>
      <c r="G13" s="112"/>
    </row>
    <row r="14" spans="1:7" s="12" customFormat="1" ht="12.75" customHeight="1" x14ac:dyDescent="0.3">
      <c r="A14" s="305"/>
      <c r="B14" s="34" t="s">
        <v>34</v>
      </c>
      <c r="C14" s="34" t="s">
        <v>33</v>
      </c>
      <c r="D14" s="306"/>
      <c r="E14" s="306"/>
      <c r="F14" s="30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8" t="s">
        <v>0</v>
      </c>
      <c r="B16" s="339"/>
      <c r="C16" s="339"/>
      <c r="D16" s="339"/>
      <c r="E16" s="339"/>
      <c r="F16" s="339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0" t="s">
        <v>36</v>
      </c>
      <c r="B22" s="336"/>
      <c r="C22" s="337"/>
      <c r="D22" s="92">
        <f>SUM(B17:C21)</f>
        <v>0</v>
      </c>
    </row>
    <row r="23" spans="1:7" x14ac:dyDescent="0.3">
      <c r="A23" s="331" t="s">
        <v>295</v>
      </c>
      <c r="B23" s="332"/>
      <c r="C23" s="333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9" t="s">
        <v>4</v>
      </c>
      <c r="B25" s="330"/>
      <c r="C25" s="330"/>
      <c r="D25" s="330"/>
      <c r="E25" s="330"/>
      <c r="F25" s="330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1" t="s">
        <v>36</v>
      </c>
      <c r="B33" s="332"/>
      <c r="C33" s="333"/>
      <c r="D33" s="91">
        <f>SUM(B26:C32)</f>
        <v>0</v>
      </c>
    </row>
    <row r="34" spans="1:7" x14ac:dyDescent="0.3">
      <c r="A34" s="331" t="s">
        <v>295</v>
      </c>
      <c r="B34" s="332"/>
      <c r="C34" s="333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9" t="s">
        <v>219</v>
      </c>
      <c r="B36" s="330"/>
      <c r="C36" s="330"/>
      <c r="D36" s="330"/>
      <c r="E36" s="330"/>
      <c r="F36" s="330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1" t="s">
        <v>36</v>
      </c>
      <c r="B42" s="332"/>
      <c r="C42" s="333"/>
      <c r="D42" s="91">
        <f>SUM(B37:C41)</f>
        <v>0</v>
      </c>
      <c r="E42" s="13"/>
      <c r="F42" s="13"/>
      <c r="G42" s="126"/>
    </row>
    <row r="43" spans="1:7" s="22" customFormat="1" x14ac:dyDescent="0.3">
      <c r="A43" s="331" t="s">
        <v>295</v>
      </c>
      <c r="B43" s="332"/>
      <c r="C43" s="333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1" t="s">
        <v>21</v>
      </c>
      <c r="B45" s="342"/>
      <c r="C45" s="342"/>
      <c r="D45" s="342"/>
      <c r="E45" s="342"/>
      <c r="F45" s="342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1" t="s">
        <v>36</v>
      </c>
      <c r="B52" s="332"/>
      <c r="C52" s="333"/>
      <c r="D52" s="91">
        <f>SUM(B46:C51)</f>
        <v>0</v>
      </c>
    </row>
    <row r="53" spans="1:7" x14ac:dyDescent="0.3">
      <c r="A53" s="331" t="s">
        <v>295</v>
      </c>
      <c r="B53" s="332"/>
      <c r="C53" s="333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9" t="s">
        <v>8</v>
      </c>
      <c r="B55" s="330"/>
      <c r="C55" s="330"/>
      <c r="D55" s="330"/>
      <c r="E55" s="330"/>
      <c r="F55" s="330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1" t="s">
        <v>36</v>
      </c>
      <c r="B63" s="332"/>
      <c r="C63" s="333"/>
      <c r="D63" s="91">
        <f>SUM(B56:C62)</f>
        <v>0</v>
      </c>
    </row>
    <row r="64" spans="1:7" x14ac:dyDescent="0.3">
      <c r="A64" s="331" t="s">
        <v>295</v>
      </c>
      <c r="B64" s="332"/>
      <c r="C64" s="333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9" t="s">
        <v>130</v>
      </c>
      <c r="B66" s="330"/>
      <c r="C66" s="330"/>
      <c r="D66" s="330"/>
      <c r="E66" s="330"/>
      <c r="F66" s="330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1" t="s">
        <v>36</v>
      </c>
      <c r="B84" s="332"/>
      <c r="C84" s="333"/>
      <c r="D84" s="91">
        <f>SUM(B67:C83)</f>
        <v>0</v>
      </c>
    </row>
    <row r="85" spans="1:7" x14ac:dyDescent="0.3">
      <c r="A85" s="331" t="s">
        <v>295</v>
      </c>
      <c r="B85" s="332"/>
      <c r="C85" s="333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9" t="s">
        <v>211</v>
      </c>
      <c r="B87" s="330"/>
      <c r="C87" s="330"/>
      <c r="D87" s="330"/>
      <c r="E87" s="330"/>
      <c r="F87" s="330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1" t="s">
        <v>36</v>
      </c>
      <c r="B102" s="332"/>
      <c r="C102" s="333"/>
      <c r="D102" s="91">
        <f>SUM(B88:C101)</f>
        <v>0</v>
      </c>
    </row>
    <row r="103" spans="1:7" x14ac:dyDescent="0.3">
      <c r="A103" s="331" t="s">
        <v>295</v>
      </c>
      <c r="B103" s="332"/>
      <c r="C103" s="333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9" t="s">
        <v>212</v>
      </c>
      <c r="B106" s="330"/>
      <c r="C106" s="330"/>
      <c r="D106" s="330"/>
      <c r="E106" s="330"/>
      <c r="F106" s="330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1" t="s">
        <v>36</v>
      </c>
      <c r="B118" s="332"/>
      <c r="C118" s="333"/>
      <c r="D118" s="91">
        <f>SUM(B107:C117)</f>
        <v>0</v>
      </c>
      <c r="E118" s="13"/>
      <c r="F118" s="13"/>
      <c r="G118" s="126"/>
    </row>
    <row r="119" spans="1:7" s="22" customFormat="1" x14ac:dyDescent="0.3">
      <c r="A119" s="331" t="s">
        <v>295</v>
      </c>
      <c r="B119" s="332"/>
      <c r="C119" s="333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9" t="s">
        <v>185</v>
      </c>
      <c r="B121" s="330"/>
      <c r="C121" s="330"/>
      <c r="D121" s="330"/>
      <c r="E121" s="330"/>
      <c r="F121" s="330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1" t="s">
        <v>36</v>
      </c>
      <c r="B133" s="332"/>
      <c r="C133" s="333"/>
      <c r="D133" s="91">
        <f>SUM(B122:C132)</f>
        <v>0</v>
      </c>
    </row>
    <row r="134" spans="1:7" x14ac:dyDescent="0.3">
      <c r="A134" s="331" t="s">
        <v>295</v>
      </c>
      <c r="B134" s="332"/>
      <c r="C134" s="333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9" t="s">
        <v>71</v>
      </c>
      <c r="B136" s="330"/>
      <c r="C136" s="330"/>
      <c r="D136" s="330"/>
      <c r="E136" s="330"/>
      <c r="F136" s="330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1" t="s">
        <v>36</v>
      </c>
      <c r="B149" s="332"/>
      <c r="C149" s="333"/>
      <c r="D149" s="91">
        <f>SUM(B137:C148)</f>
        <v>0</v>
      </c>
    </row>
    <row r="150" spans="1:7" x14ac:dyDescent="0.3">
      <c r="A150" s="331" t="s">
        <v>295</v>
      </c>
      <c r="B150" s="332"/>
      <c r="C150" s="333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9" t="s">
        <v>217</v>
      </c>
      <c r="B152" s="330"/>
      <c r="C152" s="330"/>
      <c r="D152" s="330"/>
      <c r="E152" s="330"/>
      <c r="F152" s="330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1" t="s">
        <v>36</v>
      </c>
      <c r="B161" s="336"/>
      <c r="C161" s="337"/>
      <c r="D161" s="92">
        <f>SUM(B153:C160)</f>
        <v>0</v>
      </c>
    </row>
    <row r="162" spans="1:7" x14ac:dyDescent="0.3">
      <c r="A162" s="331" t="s">
        <v>295</v>
      </c>
      <c r="B162" s="332"/>
      <c r="C162" s="333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9" t="s">
        <v>77</v>
      </c>
      <c r="B164" s="330"/>
      <c r="C164" s="330"/>
      <c r="D164" s="330"/>
      <c r="E164" s="330"/>
      <c r="F164" s="330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1" t="s">
        <v>36</v>
      </c>
      <c r="B169" s="332"/>
      <c r="C169" s="333"/>
      <c r="D169" s="91">
        <f>SUM(B165:C168)</f>
        <v>0</v>
      </c>
    </row>
    <row r="170" spans="1:7" x14ac:dyDescent="0.3">
      <c r="A170" s="331" t="s">
        <v>295</v>
      </c>
      <c r="B170" s="332"/>
      <c r="C170" s="333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4" t="s">
        <v>17</v>
      </c>
      <c r="B172" s="335"/>
      <c r="C172" s="335"/>
      <c r="D172" s="335"/>
      <c r="E172" s="335"/>
      <c r="F172" s="335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1" t="s">
        <v>36</v>
      </c>
      <c r="B177" s="332"/>
      <c r="C177" s="333"/>
      <c r="D177" s="91">
        <f>SUM(B173:C176)</f>
        <v>0</v>
      </c>
    </row>
    <row r="178" spans="1:7" x14ac:dyDescent="0.3">
      <c r="A178" s="331" t="s">
        <v>295</v>
      </c>
      <c r="B178" s="332"/>
      <c r="C178" s="333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9" t="s">
        <v>78</v>
      </c>
      <c r="B180" s="330"/>
      <c r="C180" s="330"/>
      <c r="D180" s="330"/>
      <c r="E180" s="330"/>
      <c r="F180" s="330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1" t="s">
        <v>36</v>
      </c>
      <c r="B186" s="332"/>
      <c r="C186" s="333"/>
      <c r="D186" s="91">
        <f>SUM(B181:C185)</f>
        <v>0</v>
      </c>
    </row>
    <row r="187" spans="1:7" x14ac:dyDescent="0.3">
      <c r="A187" s="331" t="s">
        <v>295</v>
      </c>
      <c r="B187" s="332"/>
      <c r="C187" s="333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9" t="s">
        <v>216</v>
      </c>
      <c r="B189" s="330"/>
      <c r="C189" s="330"/>
      <c r="D189" s="330"/>
      <c r="E189" s="330"/>
      <c r="F189" s="330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1" t="s">
        <v>36</v>
      </c>
      <c r="B194" s="332"/>
      <c r="C194" s="333"/>
      <c r="D194" s="54">
        <f>SUM(B190:C193)</f>
        <v>0</v>
      </c>
    </row>
    <row r="195" spans="1:6" x14ac:dyDescent="0.3">
      <c r="A195" s="331" t="s">
        <v>295</v>
      </c>
      <c r="B195" s="332"/>
      <c r="C195" s="333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COUNTIF('A2 Technique'!F17:F193,"ok")</f>
        <v>0</v>
      </c>
      <c r="F197" s="288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4"/>
      <c r="E1" s="324"/>
      <c r="F1" s="324"/>
      <c r="G1" s="324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25" t="s">
        <v>179</v>
      </c>
      <c r="B7" s="325"/>
      <c r="C7" s="325"/>
      <c r="D7" s="325"/>
      <c r="E7" s="325"/>
      <c r="F7" s="325"/>
      <c r="G7" s="125"/>
    </row>
    <row r="8" spans="1:7" ht="29.25" x14ac:dyDescent="0.45">
      <c r="A8" s="326" t="str">
        <f>'Page de garde'!D18</f>
        <v>Sfax Lafrane</v>
      </c>
      <c r="B8" s="326"/>
      <c r="C8" s="326"/>
      <c r="D8" s="326"/>
      <c r="E8" s="326"/>
      <c r="F8" s="326"/>
      <c r="G8" s="125"/>
    </row>
    <row r="9" spans="1:7" ht="24" x14ac:dyDescent="0.45">
      <c r="A9" s="14" t="s">
        <v>42</v>
      </c>
      <c r="B9" s="327"/>
      <c r="C9" s="327"/>
      <c r="D9" s="327"/>
      <c r="E9" s="327"/>
      <c r="F9" s="327"/>
      <c r="G9" s="125"/>
    </row>
    <row r="10" spans="1:7" ht="24" x14ac:dyDescent="0.45">
      <c r="A10" s="15" t="s">
        <v>44</v>
      </c>
      <c r="B10" s="328"/>
      <c r="C10" s="328"/>
      <c r="D10" s="328"/>
      <c r="E10" s="328"/>
      <c r="F10" s="328"/>
      <c r="G10" s="125"/>
    </row>
    <row r="11" spans="1:7" ht="24" x14ac:dyDescent="0.45">
      <c r="A11" s="14" t="s">
        <v>43</v>
      </c>
      <c r="B11" s="323"/>
      <c r="C11" s="323"/>
      <c r="D11" s="323"/>
      <c r="E11" s="323"/>
      <c r="F11" s="323"/>
      <c r="G11" s="125"/>
    </row>
    <row r="12" spans="1:7" ht="24" x14ac:dyDescent="0.45">
      <c r="A12" s="14" t="s">
        <v>239</v>
      </c>
      <c r="B12" s="321">
        <f>D549</f>
        <v>0</v>
      </c>
      <c r="C12" s="321"/>
      <c r="D12" s="321"/>
      <c r="E12" s="321"/>
      <c r="F12" s="321"/>
      <c r="G12" s="125"/>
    </row>
    <row r="13" spans="1:7" ht="22.5" x14ac:dyDescent="0.45">
      <c r="D13" s="322"/>
      <c r="E13" s="322"/>
      <c r="F13" s="322"/>
      <c r="G13" s="32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5" t="s">
        <v>30</v>
      </c>
      <c r="B17" s="306" t="s">
        <v>31</v>
      </c>
      <c r="C17" s="306"/>
      <c r="D17" s="306" t="s">
        <v>46</v>
      </c>
      <c r="E17" s="307" t="s">
        <v>310</v>
      </c>
      <c r="F17" s="307" t="s">
        <v>358</v>
      </c>
    </row>
    <row r="18" spans="1:8" ht="16.5" customHeight="1" x14ac:dyDescent="0.3">
      <c r="A18" s="305"/>
      <c r="B18" s="41" t="s">
        <v>34</v>
      </c>
      <c r="C18" s="41" t="s">
        <v>33</v>
      </c>
      <c r="D18" s="306"/>
      <c r="E18" s="307"/>
      <c r="F18" s="30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5" t="s">
        <v>379</v>
      </c>
      <c r="B38" s="316"/>
      <c r="C38" s="316"/>
      <c r="D38" s="316"/>
      <c r="E38" s="316"/>
      <c r="F38" s="317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5" t="s">
        <v>30</v>
      </c>
      <c r="B50" s="306" t="s">
        <v>31</v>
      </c>
      <c r="C50" s="306"/>
      <c r="D50" s="306" t="s">
        <v>46</v>
      </c>
      <c r="E50" s="307" t="s">
        <v>310</v>
      </c>
      <c r="F50" s="307" t="s">
        <v>360</v>
      </c>
      <c r="G50" s="127"/>
    </row>
    <row r="51" spans="1:7" ht="16.5" customHeight="1" x14ac:dyDescent="0.3">
      <c r="A51" s="305"/>
      <c r="B51" s="41" t="s">
        <v>34</v>
      </c>
      <c r="C51" s="41" t="s">
        <v>33</v>
      </c>
      <c r="D51" s="306"/>
      <c r="E51" s="307"/>
      <c r="F51" s="30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5" t="s">
        <v>379</v>
      </c>
      <c r="B94" s="316"/>
      <c r="C94" s="316"/>
      <c r="D94" s="316"/>
      <c r="E94" s="316"/>
      <c r="F94" s="317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5" t="s">
        <v>30</v>
      </c>
      <c r="B107" s="306" t="s">
        <v>31</v>
      </c>
      <c r="C107" s="306"/>
      <c r="D107" s="306" t="s">
        <v>46</v>
      </c>
      <c r="E107" s="307" t="s">
        <v>310</v>
      </c>
      <c r="F107" s="307" t="s">
        <v>360</v>
      </c>
    </row>
    <row r="108" spans="1:7" ht="16.5" customHeight="1" x14ac:dyDescent="0.3">
      <c r="A108" s="305"/>
      <c r="B108" s="41" t="s">
        <v>34</v>
      </c>
      <c r="C108" s="41" t="s">
        <v>33</v>
      </c>
      <c r="D108" s="306"/>
      <c r="E108" s="307"/>
      <c r="F108" s="30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8" t="s">
        <v>379</v>
      </c>
      <c r="B148" s="319"/>
      <c r="C148" s="319"/>
      <c r="D148" s="32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5" t="s">
        <v>30</v>
      </c>
      <c r="B162" s="306" t="s">
        <v>31</v>
      </c>
      <c r="C162" s="306"/>
      <c r="D162" s="306" t="s">
        <v>46</v>
      </c>
      <c r="E162" s="307" t="s">
        <v>310</v>
      </c>
      <c r="F162" s="307" t="s">
        <v>360</v>
      </c>
      <c r="G162" s="127"/>
    </row>
    <row r="163" spans="1:7" ht="16.5" customHeight="1" x14ac:dyDescent="0.3">
      <c r="A163" s="305"/>
      <c r="B163" s="41" t="s">
        <v>34</v>
      </c>
      <c r="C163" s="41" t="s">
        <v>33</v>
      </c>
      <c r="D163" s="306"/>
      <c r="E163" s="307"/>
      <c r="F163" s="30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1" t="s">
        <v>379</v>
      </c>
      <c r="B195" s="311"/>
      <c r="C195" s="311"/>
      <c r="D195" s="311"/>
      <c r="E195" s="311"/>
      <c r="F195" s="311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5" t="s">
        <v>30</v>
      </c>
      <c r="B209" s="306" t="s">
        <v>31</v>
      </c>
      <c r="C209" s="306"/>
      <c r="D209" s="306" t="s">
        <v>46</v>
      </c>
      <c r="E209" s="307" t="s">
        <v>310</v>
      </c>
      <c r="F209" s="307" t="s">
        <v>360</v>
      </c>
      <c r="G209" s="127"/>
    </row>
    <row r="210" spans="1:7" ht="16.5" customHeight="1" x14ac:dyDescent="0.3">
      <c r="A210" s="305"/>
      <c r="B210" s="41" t="s">
        <v>34</v>
      </c>
      <c r="C210" s="41" t="s">
        <v>33</v>
      </c>
      <c r="D210" s="306"/>
      <c r="E210" s="307"/>
      <c r="F210" s="30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1" t="s">
        <v>379</v>
      </c>
      <c r="B256" s="311"/>
      <c r="C256" s="311"/>
      <c r="D256" s="311"/>
      <c r="E256" s="311"/>
      <c r="F256" s="311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5" t="s">
        <v>30</v>
      </c>
      <c r="B270" s="306" t="s">
        <v>31</v>
      </c>
      <c r="C270" s="306"/>
      <c r="D270" s="306" t="s">
        <v>46</v>
      </c>
      <c r="E270" s="307" t="s">
        <v>310</v>
      </c>
      <c r="F270" s="307" t="s">
        <v>360</v>
      </c>
      <c r="G270" s="214"/>
    </row>
    <row r="271" spans="1:7" s="16" customFormat="1" ht="16.5" customHeight="1" x14ac:dyDescent="0.3">
      <c r="A271" s="305"/>
      <c r="B271" s="41" t="s">
        <v>34</v>
      </c>
      <c r="C271" s="41" t="s">
        <v>33</v>
      </c>
      <c r="D271" s="306"/>
      <c r="E271" s="307"/>
      <c r="F271" s="30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2" t="s">
        <v>396</v>
      </c>
      <c r="B308" s="313"/>
      <c r="C308" s="313"/>
      <c r="D308" s="313"/>
      <c r="E308" s="313"/>
      <c r="F308" s="314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5" t="s">
        <v>30</v>
      </c>
      <c r="B322" s="306" t="s">
        <v>31</v>
      </c>
      <c r="C322" s="306"/>
      <c r="D322" s="306" t="s">
        <v>46</v>
      </c>
      <c r="E322" s="307" t="s">
        <v>310</v>
      </c>
      <c r="F322" s="307" t="s">
        <v>360</v>
      </c>
      <c r="G322" s="127"/>
    </row>
    <row r="323" spans="1:7" ht="16.5" customHeight="1" x14ac:dyDescent="0.3">
      <c r="A323" s="305"/>
      <c r="B323" s="41" t="s">
        <v>34</v>
      </c>
      <c r="C323" s="41" t="s">
        <v>33</v>
      </c>
      <c r="D323" s="306"/>
      <c r="E323" s="307"/>
      <c r="F323" s="30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2" t="s">
        <v>379</v>
      </c>
      <c r="B349" s="313"/>
      <c r="C349" s="313"/>
      <c r="D349" s="313"/>
      <c r="E349" s="313"/>
      <c r="F349" s="313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5" t="s">
        <v>30</v>
      </c>
      <c r="B362" s="306" t="s">
        <v>31</v>
      </c>
      <c r="C362" s="306"/>
      <c r="D362" s="306" t="s">
        <v>46</v>
      </c>
      <c r="E362" s="307" t="s">
        <v>310</v>
      </c>
      <c r="F362" s="307" t="s">
        <v>360</v>
      </c>
      <c r="G362" s="127"/>
    </row>
    <row r="363" spans="1:7" ht="16.5" customHeight="1" x14ac:dyDescent="0.3">
      <c r="A363" s="305"/>
      <c r="B363" s="41" t="s">
        <v>34</v>
      </c>
      <c r="C363" s="41" t="s">
        <v>33</v>
      </c>
      <c r="D363" s="306"/>
      <c r="E363" s="307"/>
      <c r="F363" s="30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1" t="s">
        <v>379</v>
      </c>
      <c r="B383" s="311"/>
      <c r="C383" s="311"/>
      <c r="D383" s="311"/>
      <c r="E383" s="311"/>
      <c r="F383" s="311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5" t="s">
        <v>30</v>
      </c>
      <c r="B395" s="306" t="s">
        <v>31</v>
      </c>
      <c r="C395" s="306"/>
      <c r="D395" s="306" t="s">
        <v>46</v>
      </c>
      <c r="E395" s="307" t="s">
        <v>310</v>
      </c>
      <c r="F395" s="307" t="s">
        <v>360</v>
      </c>
      <c r="G395" s="127"/>
    </row>
    <row r="396" spans="1:7" ht="16.5" customHeight="1" x14ac:dyDescent="0.3">
      <c r="A396" s="305"/>
      <c r="B396" s="41" t="s">
        <v>34</v>
      </c>
      <c r="C396" s="41" t="s">
        <v>33</v>
      </c>
      <c r="D396" s="306"/>
      <c r="E396" s="307"/>
      <c r="F396" s="30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1" t="s">
        <v>379</v>
      </c>
      <c r="B435" s="311"/>
      <c r="C435" s="311"/>
      <c r="D435" s="311"/>
      <c r="E435" s="311"/>
      <c r="F435" s="311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5" t="s">
        <v>30</v>
      </c>
      <c r="B448" s="306" t="s">
        <v>31</v>
      </c>
      <c r="C448" s="306"/>
      <c r="D448" s="306" t="s">
        <v>46</v>
      </c>
      <c r="E448" s="307" t="s">
        <v>310</v>
      </c>
      <c r="F448" s="307" t="s">
        <v>360</v>
      </c>
      <c r="G448" s="127"/>
    </row>
    <row r="449" spans="1:6" ht="16.5" customHeight="1" x14ac:dyDescent="0.3">
      <c r="A449" s="305"/>
      <c r="B449" s="41" t="s">
        <v>34</v>
      </c>
      <c r="C449" s="41" t="s">
        <v>33</v>
      </c>
      <c r="D449" s="306"/>
      <c r="E449" s="307"/>
      <c r="F449" s="30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8" t="s">
        <v>379</v>
      </c>
      <c r="B471" s="309"/>
      <c r="C471" s="309"/>
      <c r="D471" s="309"/>
      <c r="E471" s="309"/>
      <c r="F471" s="30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0" t="s">
        <v>367</v>
      </c>
      <c r="B483" s="310"/>
      <c r="C483" s="310"/>
      <c r="D483" s="31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5" t="s">
        <v>30</v>
      </c>
      <c r="B485" s="306" t="s">
        <v>31</v>
      </c>
      <c r="C485" s="306"/>
      <c r="D485" s="306" t="s">
        <v>46</v>
      </c>
      <c r="E485" s="307" t="s">
        <v>310</v>
      </c>
      <c r="F485" s="307" t="s">
        <v>360</v>
      </c>
      <c r="G485" s="127"/>
    </row>
    <row r="486" spans="1:7" ht="16.5" customHeight="1" x14ac:dyDescent="0.3">
      <c r="A486" s="305"/>
      <c r="B486" s="41" t="s">
        <v>34</v>
      </c>
      <c r="C486" s="41" t="s">
        <v>33</v>
      </c>
      <c r="D486" s="306"/>
      <c r="E486" s="307"/>
      <c r="F486" s="30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5" t="s">
        <v>30</v>
      </c>
      <c r="B507" s="306" t="s">
        <v>31</v>
      </c>
      <c r="C507" s="306"/>
      <c r="D507" s="306" t="s">
        <v>46</v>
      </c>
      <c r="E507" s="307" t="s">
        <v>310</v>
      </c>
      <c r="F507" s="307" t="s">
        <v>360</v>
      </c>
      <c r="G507" s="127"/>
    </row>
    <row r="508" spans="1:7" ht="16.5" customHeight="1" x14ac:dyDescent="0.3">
      <c r="A508" s="305"/>
      <c r="B508" s="41" t="s">
        <v>34</v>
      </c>
      <c r="C508" s="41" t="s">
        <v>33</v>
      </c>
      <c r="D508" s="306"/>
      <c r="E508" s="307"/>
      <c r="F508" s="30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5" t="s">
        <v>30</v>
      </c>
      <c r="B518" s="306" t="s">
        <v>31</v>
      </c>
      <c r="C518" s="306"/>
      <c r="D518" s="306" t="s">
        <v>46</v>
      </c>
      <c r="E518" s="307" t="s">
        <v>310</v>
      </c>
      <c r="F518" s="307" t="s">
        <v>360</v>
      </c>
      <c r="G518" s="127"/>
    </row>
    <row r="519" spans="1:7" ht="16.5" customHeight="1" x14ac:dyDescent="0.3">
      <c r="A519" s="305"/>
      <c r="B519" s="41" t="s">
        <v>34</v>
      </c>
      <c r="C519" s="41" t="s">
        <v>33</v>
      </c>
      <c r="D519" s="306"/>
      <c r="E519" s="307"/>
      <c r="F519" s="30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5" t="s">
        <v>30</v>
      </c>
      <c r="B538" s="306" t="s">
        <v>31</v>
      </c>
      <c r="C538" s="306"/>
      <c r="D538" s="306" t="s">
        <v>46</v>
      </c>
      <c r="E538" s="307" t="s">
        <v>310</v>
      </c>
      <c r="F538" s="307" t="s">
        <v>360</v>
      </c>
      <c r="G538" s="127"/>
    </row>
    <row r="539" spans="1:7" ht="16.5" customHeight="1" x14ac:dyDescent="0.3">
      <c r="A539" s="305"/>
      <c r="B539" s="41" t="s">
        <v>34</v>
      </c>
      <c r="C539" s="41" t="s">
        <v>33</v>
      </c>
      <c r="D539" s="306"/>
      <c r="E539" s="307"/>
      <c r="F539" s="30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B11" sqref="B11:F11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4"/>
      <c r="E1" s="324"/>
      <c r="F1" s="324"/>
      <c r="G1" s="324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45" t="s">
        <v>50</v>
      </c>
      <c r="B6" s="345"/>
      <c r="C6" s="345"/>
      <c r="D6" s="345"/>
      <c r="E6" s="345"/>
      <c r="F6" s="345"/>
      <c r="G6" s="125"/>
    </row>
    <row r="7" spans="1:7" s="12" customFormat="1" ht="21.75" customHeight="1" x14ac:dyDescent="0.45">
      <c r="A7" s="326" t="e">
        <f>#REF!</f>
        <v>#REF!</v>
      </c>
      <c r="B7" s="326"/>
      <c r="C7" s="326"/>
      <c r="D7" s="326"/>
      <c r="E7" s="326"/>
      <c r="F7" s="326"/>
      <c r="G7" s="125"/>
    </row>
    <row r="8" spans="1:7" s="12" customFormat="1" ht="24" x14ac:dyDescent="0.45">
      <c r="A8" s="14" t="s">
        <v>42</v>
      </c>
      <c r="B8" s="346">
        <f>'A4 Exploitation'!B9:F9</f>
        <v>0</v>
      </c>
      <c r="C8" s="346"/>
      <c r="D8" s="346"/>
      <c r="E8" s="346"/>
      <c r="F8" s="346"/>
      <c r="G8" s="125"/>
    </row>
    <row r="9" spans="1:7" s="12" customFormat="1" ht="24" x14ac:dyDescent="0.45">
      <c r="A9" s="15" t="s">
        <v>44</v>
      </c>
      <c r="B9" s="347">
        <f>'A4 Exploitation'!B10:F10</f>
        <v>0</v>
      </c>
      <c r="C9" s="347"/>
      <c r="D9" s="347"/>
      <c r="E9" s="347"/>
      <c r="F9" s="347"/>
      <c r="G9" s="125"/>
    </row>
    <row r="10" spans="1:7" s="12" customFormat="1" ht="24" x14ac:dyDescent="0.45">
      <c r="A10" s="14" t="s">
        <v>43</v>
      </c>
      <c r="B10" s="344">
        <f>'A4 Exploitation'!A8:F8</f>
        <v>0</v>
      </c>
      <c r="C10" s="344"/>
      <c r="D10" s="344"/>
      <c r="E10" s="344"/>
      <c r="F10" s="344"/>
      <c r="G10" s="125"/>
    </row>
    <row r="11" spans="1:7" s="12" customFormat="1" ht="24" x14ac:dyDescent="0.45">
      <c r="A11" s="14" t="s">
        <v>294</v>
      </c>
      <c r="B11" s="343">
        <f>D199</f>
        <v>0</v>
      </c>
      <c r="C11" s="343"/>
      <c r="D11" s="343"/>
      <c r="E11" s="343"/>
      <c r="F11" s="343"/>
      <c r="G11" s="125"/>
    </row>
    <row r="12" spans="1:7" s="12" customFormat="1" ht="22.5" x14ac:dyDescent="0.45">
      <c r="A12" s="11"/>
      <c r="D12" s="322"/>
      <c r="E12" s="322"/>
      <c r="F12" s="322"/>
      <c r="G12" s="322"/>
    </row>
    <row r="13" spans="1:7" s="12" customFormat="1" ht="11.25" customHeight="1" x14ac:dyDescent="0.3">
      <c r="A13" s="305" t="s">
        <v>30</v>
      </c>
      <c r="B13" s="306" t="s">
        <v>31</v>
      </c>
      <c r="C13" s="306"/>
      <c r="D13" s="306" t="s">
        <v>46</v>
      </c>
      <c r="E13" s="306" t="s">
        <v>190</v>
      </c>
      <c r="F13" s="306" t="s">
        <v>191</v>
      </c>
      <c r="G13" s="112"/>
    </row>
    <row r="14" spans="1:7" s="12" customFormat="1" ht="12.75" customHeight="1" x14ac:dyDescent="0.3">
      <c r="A14" s="305"/>
      <c r="B14" s="34" t="s">
        <v>34</v>
      </c>
      <c r="C14" s="34" t="s">
        <v>33</v>
      </c>
      <c r="D14" s="306"/>
      <c r="E14" s="306"/>
      <c r="F14" s="30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8" t="s">
        <v>0</v>
      </c>
      <c r="B16" s="339"/>
      <c r="C16" s="339"/>
      <c r="D16" s="339"/>
      <c r="E16" s="339"/>
      <c r="F16" s="339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0" t="s">
        <v>36</v>
      </c>
      <c r="B22" s="336"/>
      <c r="C22" s="337"/>
      <c r="D22" s="245">
        <f>SUM(B17:C21)</f>
        <v>0</v>
      </c>
    </row>
    <row r="23" spans="1:7" x14ac:dyDescent="0.3">
      <c r="A23" s="331" t="s">
        <v>295</v>
      </c>
      <c r="B23" s="332"/>
      <c r="C23" s="333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9" t="s">
        <v>4</v>
      </c>
      <c r="B25" s="330"/>
      <c r="C25" s="330"/>
      <c r="D25" s="330"/>
      <c r="E25" s="330"/>
      <c r="F25" s="330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1" t="s">
        <v>36</v>
      </c>
      <c r="B33" s="332"/>
      <c r="C33" s="333"/>
      <c r="D33" s="244">
        <f>SUM(B26:C32)</f>
        <v>0</v>
      </c>
    </row>
    <row r="34" spans="1:7" x14ac:dyDescent="0.3">
      <c r="A34" s="331" t="s">
        <v>295</v>
      </c>
      <c r="B34" s="332"/>
      <c r="C34" s="333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9" t="s">
        <v>219</v>
      </c>
      <c r="B36" s="330"/>
      <c r="C36" s="330"/>
      <c r="D36" s="330"/>
      <c r="E36" s="330"/>
      <c r="F36" s="330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1" t="s">
        <v>36</v>
      </c>
      <c r="B42" s="332"/>
      <c r="C42" s="333"/>
      <c r="D42" s="244">
        <f>SUM(B37:C41)</f>
        <v>0</v>
      </c>
      <c r="E42" s="13"/>
      <c r="F42" s="13"/>
      <c r="G42" s="126"/>
    </row>
    <row r="43" spans="1:7" s="22" customFormat="1" x14ac:dyDescent="0.3">
      <c r="A43" s="331" t="s">
        <v>295</v>
      </c>
      <c r="B43" s="332"/>
      <c r="C43" s="333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1" t="s">
        <v>21</v>
      </c>
      <c r="B45" s="342"/>
      <c r="C45" s="342"/>
      <c r="D45" s="342"/>
      <c r="E45" s="342"/>
      <c r="F45" s="342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1" t="s">
        <v>36</v>
      </c>
      <c r="B52" s="332"/>
      <c r="C52" s="333"/>
      <c r="D52" s="244">
        <f>SUM(B46:C51)</f>
        <v>0</v>
      </c>
    </row>
    <row r="53" spans="1:7" x14ac:dyDescent="0.3">
      <c r="A53" s="331" t="s">
        <v>295</v>
      </c>
      <c r="B53" s="332"/>
      <c r="C53" s="333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9" t="s">
        <v>8</v>
      </c>
      <c r="B55" s="330"/>
      <c r="C55" s="330"/>
      <c r="D55" s="330"/>
      <c r="E55" s="330"/>
      <c r="F55" s="330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1" t="s">
        <v>36</v>
      </c>
      <c r="B63" s="332"/>
      <c r="C63" s="333"/>
      <c r="D63" s="244">
        <f>SUM(B56:C62)</f>
        <v>0</v>
      </c>
    </row>
    <row r="64" spans="1:7" x14ac:dyDescent="0.3">
      <c r="A64" s="331" t="s">
        <v>295</v>
      </c>
      <c r="B64" s="332"/>
      <c r="C64" s="333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9" t="s">
        <v>130</v>
      </c>
      <c r="B66" s="330"/>
      <c r="C66" s="330"/>
      <c r="D66" s="330"/>
      <c r="E66" s="330"/>
      <c r="F66" s="330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1" t="s">
        <v>36</v>
      </c>
      <c r="B84" s="332"/>
      <c r="C84" s="333"/>
      <c r="D84" s="244">
        <f>SUM(B67:C83)</f>
        <v>0</v>
      </c>
    </row>
    <row r="85" spans="1:7" x14ac:dyDescent="0.3">
      <c r="A85" s="331" t="s">
        <v>295</v>
      </c>
      <c r="B85" s="332"/>
      <c r="C85" s="333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9" t="s">
        <v>211</v>
      </c>
      <c r="B87" s="330"/>
      <c r="C87" s="330"/>
      <c r="D87" s="330"/>
      <c r="E87" s="330"/>
      <c r="F87" s="330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1" t="s">
        <v>36</v>
      </c>
      <c r="B102" s="332"/>
      <c r="C102" s="333"/>
      <c r="D102" s="244">
        <f>SUM(B88:C101)</f>
        <v>0</v>
      </c>
    </row>
    <row r="103" spans="1:7" x14ac:dyDescent="0.3">
      <c r="A103" s="331" t="s">
        <v>295</v>
      </c>
      <c r="B103" s="332"/>
      <c r="C103" s="333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9" t="s">
        <v>212</v>
      </c>
      <c r="B106" s="330"/>
      <c r="C106" s="330"/>
      <c r="D106" s="330"/>
      <c r="E106" s="330"/>
      <c r="F106" s="330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1" t="s">
        <v>36</v>
      </c>
      <c r="B118" s="332"/>
      <c r="C118" s="333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1" t="s">
        <v>295</v>
      </c>
      <c r="B119" s="332"/>
      <c r="C119" s="333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9" t="s">
        <v>185</v>
      </c>
      <c r="B121" s="330"/>
      <c r="C121" s="330"/>
      <c r="D121" s="330"/>
      <c r="E121" s="330"/>
      <c r="F121" s="330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1" t="s">
        <v>36</v>
      </c>
      <c r="B133" s="332"/>
      <c r="C133" s="333"/>
      <c r="D133" s="244">
        <f>SUM(B122:C132)</f>
        <v>0</v>
      </c>
    </row>
    <row r="134" spans="1:7" x14ac:dyDescent="0.3">
      <c r="A134" s="331" t="s">
        <v>295</v>
      </c>
      <c r="B134" s="332"/>
      <c r="C134" s="333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9" t="s">
        <v>71</v>
      </c>
      <c r="B136" s="330"/>
      <c r="C136" s="330"/>
      <c r="D136" s="330"/>
      <c r="E136" s="330"/>
      <c r="F136" s="330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1" t="s">
        <v>36</v>
      </c>
      <c r="B149" s="332"/>
      <c r="C149" s="333"/>
      <c r="D149" s="244">
        <f>SUM(B137:C148)</f>
        <v>0</v>
      </c>
    </row>
    <row r="150" spans="1:7" x14ac:dyDescent="0.3">
      <c r="A150" s="331" t="s">
        <v>295</v>
      </c>
      <c r="B150" s="332"/>
      <c r="C150" s="333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9" t="s">
        <v>217</v>
      </c>
      <c r="B152" s="330"/>
      <c r="C152" s="330"/>
      <c r="D152" s="330"/>
      <c r="E152" s="330"/>
      <c r="F152" s="330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1" t="s">
        <v>36</v>
      </c>
      <c r="B161" s="336"/>
      <c r="C161" s="337"/>
      <c r="D161" s="245">
        <f>SUM(B153:C160)</f>
        <v>0</v>
      </c>
    </row>
    <row r="162" spans="1:7" x14ac:dyDescent="0.3">
      <c r="A162" s="331" t="s">
        <v>295</v>
      </c>
      <c r="B162" s="332"/>
      <c r="C162" s="333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9" t="s">
        <v>77</v>
      </c>
      <c r="B164" s="330"/>
      <c r="C164" s="330"/>
      <c r="D164" s="330"/>
      <c r="E164" s="330"/>
      <c r="F164" s="330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1" t="s">
        <v>36</v>
      </c>
      <c r="B169" s="332"/>
      <c r="C169" s="333"/>
      <c r="D169" s="244">
        <f>SUM(B165:C168)</f>
        <v>0</v>
      </c>
    </row>
    <row r="170" spans="1:7" x14ac:dyDescent="0.3">
      <c r="A170" s="331" t="s">
        <v>295</v>
      </c>
      <c r="B170" s="332"/>
      <c r="C170" s="333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4" t="s">
        <v>17</v>
      </c>
      <c r="B172" s="335"/>
      <c r="C172" s="335"/>
      <c r="D172" s="335"/>
      <c r="E172" s="335"/>
      <c r="F172" s="335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1" t="s">
        <v>36</v>
      </c>
      <c r="B177" s="332"/>
      <c r="C177" s="333"/>
      <c r="D177" s="244">
        <f>SUM(B173:C176)</f>
        <v>0</v>
      </c>
    </row>
    <row r="178" spans="1:7" x14ac:dyDescent="0.3">
      <c r="A178" s="331" t="s">
        <v>295</v>
      </c>
      <c r="B178" s="332"/>
      <c r="C178" s="333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9" t="s">
        <v>78</v>
      </c>
      <c r="B180" s="330"/>
      <c r="C180" s="330"/>
      <c r="D180" s="330"/>
      <c r="E180" s="330"/>
      <c r="F180" s="330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1" t="s">
        <v>36</v>
      </c>
      <c r="B186" s="332"/>
      <c r="C186" s="333"/>
      <c r="D186" s="244">
        <f>SUM(B181:C185)</f>
        <v>0</v>
      </c>
    </row>
    <row r="187" spans="1:7" x14ac:dyDescent="0.3">
      <c r="A187" s="331" t="s">
        <v>295</v>
      </c>
      <c r="B187" s="332"/>
      <c r="C187" s="333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9" t="s">
        <v>216</v>
      </c>
      <c r="B189" s="330"/>
      <c r="C189" s="330"/>
      <c r="D189" s="330"/>
      <c r="E189" s="330"/>
      <c r="F189" s="330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1" t="s">
        <v>36</v>
      </c>
      <c r="B194" s="332"/>
      <c r="C194" s="333"/>
      <c r="D194" s="54">
        <f>SUM(B190:C193)</f>
        <v>0</v>
      </c>
    </row>
    <row r="195" spans="1:6" x14ac:dyDescent="0.3">
      <c r="A195" s="331" t="s">
        <v>295</v>
      </c>
      <c r="B195" s="332"/>
      <c r="C195" s="333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COUNTIF('A3 Technique'!F17:F193,"ok")</f>
        <v>0</v>
      </c>
      <c r="F197" s="288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</cp:lastModifiedBy>
  <cp:lastPrinted>2018-02-22T14:54:44Z</cp:lastPrinted>
  <dcterms:created xsi:type="dcterms:W3CDTF">2015-10-03T07:44:26Z</dcterms:created>
  <dcterms:modified xsi:type="dcterms:W3CDTF">2018-03-27T14:13:18Z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