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CM Lafrane\04-Avril 2017\"/>
    </mc:Choice>
  </mc:AlternateContent>
  <bookViews>
    <workbookView xWindow="0" yWindow="0" windowWidth="12510" windowHeight="1980" tabRatio="998" activeTab="3"/>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Exploitation'!$A$1:$I$505</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47" i="29" l="1"/>
  <c r="B146" i="29"/>
  <c r="B145" i="29"/>
  <c r="B144" i="29"/>
  <c r="B143" i="29"/>
  <c r="B187" i="29"/>
  <c r="B183" i="29"/>
  <c r="B182" i="29"/>
  <c r="B181" i="29"/>
  <c r="B180" i="29"/>
  <c r="B179" i="29"/>
  <c r="B178" i="29"/>
  <c r="B174" i="29"/>
  <c r="B173" i="29"/>
  <c r="B172" i="29"/>
  <c r="B171" i="29"/>
  <c r="B170" i="29"/>
  <c r="B165" i="29"/>
  <c r="B164" i="29"/>
  <c r="B163" i="29"/>
  <c r="B162" i="29"/>
  <c r="B161" i="29"/>
  <c r="B156" i="29"/>
  <c r="B155" i="29"/>
  <c r="B154" i="29"/>
  <c r="B153" i="29"/>
  <c r="B152" i="29"/>
  <c r="B138" i="29"/>
  <c r="B137" i="29"/>
  <c r="B136" i="29"/>
  <c r="B135" i="29"/>
  <c r="B134" i="29"/>
  <c r="B48" i="29"/>
  <c r="B47" i="29"/>
  <c r="B46" i="29"/>
  <c r="B45" i="29"/>
  <c r="D503" i="18"/>
  <c r="B44" i="29" l="1"/>
  <c r="B39" i="29"/>
  <c r="B38" i="29"/>
  <c r="B37" i="29"/>
  <c r="B36" i="29"/>
  <c r="B35" i="29"/>
  <c r="B9" i="17" l="1"/>
  <c r="B8" i="17"/>
  <c r="C26" i="17"/>
  <c r="B10" i="17"/>
  <c r="D503" i="22" l="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D117" i="27" s="1"/>
  <c r="D118" i="27" s="1"/>
  <c r="C111" i="27"/>
  <c r="C99" i="27"/>
  <c r="C98" i="27"/>
  <c r="C93" i="27"/>
  <c r="C92" i="27"/>
  <c r="C81" i="27"/>
  <c r="C79" i="27"/>
  <c r="C76" i="27"/>
  <c r="C75" i="27"/>
  <c r="C74" i="27"/>
  <c r="C60" i="27"/>
  <c r="C59" i="27"/>
  <c r="C55" i="27"/>
  <c r="D62" i="27" s="1"/>
  <c r="D63" i="27" s="1"/>
  <c r="C50" i="27"/>
  <c r="D51" i="27" s="1"/>
  <c r="D52" i="27" s="1"/>
  <c r="D41" i="27"/>
  <c r="D42" i="27" s="1"/>
  <c r="C36" i="27"/>
  <c r="C26" i="27"/>
  <c r="D32" i="27" s="1"/>
  <c r="D33" i="27" s="1"/>
  <c r="D22" i="27"/>
  <c r="D23" i="27" s="1"/>
  <c r="D193" i="25"/>
  <c r="C190" i="25"/>
  <c r="D185" i="25"/>
  <c r="D186" i="25" s="1"/>
  <c r="D177" i="25"/>
  <c r="D176" i="25"/>
  <c r="C164" i="25"/>
  <c r="D168" i="25" s="1"/>
  <c r="D169" i="25" s="1"/>
  <c r="C156" i="25"/>
  <c r="C155" i="25"/>
  <c r="C154" i="25"/>
  <c r="C144" i="25"/>
  <c r="C143" i="25"/>
  <c r="C137" i="25"/>
  <c r="D148" i="25" s="1"/>
  <c r="D149" i="25" s="1"/>
  <c r="C131" i="25"/>
  <c r="C129" i="25"/>
  <c r="C127" i="25"/>
  <c r="C126" i="25"/>
  <c r="D132" i="25" s="1"/>
  <c r="D133" i="25" s="1"/>
  <c r="C115" i="25"/>
  <c r="C114" i="25"/>
  <c r="C111" i="25"/>
  <c r="C99" i="25"/>
  <c r="C98" i="25"/>
  <c r="C93" i="25"/>
  <c r="C92" i="25"/>
  <c r="C81" i="25"/>
  <c r="C79" i="25"/>
  <c r="C76" i="25"/>
  <c r="C75" i="25"/>
  <c r="C74" i="25"/>
  <c r="D83" i="25" s="1"/>
  <c r="D84" i="25" s="1"/>
  <c r="C60" i="25"/>
  <c r="C59" i="25"/>
  <c r="C55" i="25"/>
  <c r="D62" i="25" s="1"/>
  <c r="D63" i="25" s="1"/>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D148" i="23" s="1"/>
  <c r="D149" i="23" s="1"/>
  <c r="C131" i="23"/>
  <c r="C129" i="23"/>
  <c r="C127" i="23"/>
  <c r="C126" i="23"/>
  <c r="D132" i="23" s="1"/>
  <c r="D133" i="23" s="1"/>
  <c r="C115" i="23"/>
  <c r="C114" i="23"/>
  <c r="C111" i="23"/>
  <c r="C99" i="23"/>
  <c r="C98" i="23"/>
  <c r="C93" i="23"/>
  <c r="C92" i="23"/>
  <c r="C81" i="23"/>
  <c r="C79" i="23"/>
  <c r="C76" i="23"/>
  <c r="C75" i="23"/>
  <c r="C74" i="23"/>
  <c r="D83" i="23" s="1"/>
  <c r="D84" i="23" s="1"/>
  <c r="C60" i="23"/>
  <c r="C59" i="23"/>
  <c r="C55" i="23"/>
  <c r="C50" i="23"/>
  <c r="D51" i="23" s="1"/>
  <c r="D52" i="23" s="1"/>
  <c r="C36" i="23"/>
  <c r="D41" i="23" s="1"/>
  <c r="D42" i="23" s="1"/>
  <c r="C26" i="23"/>
  <c r="D32" i="23" s="1"/>
  <c r="D33" i="23" s="1"/>
  <c r="D22" i="23"/>
  <c r="D23" i="23" s="1"/>
  <c r="D193" i="21"/>
  <c r="C190" i="21"/>
  <c r="D186" i="21"/>
  <c r="D185" i="21"/>
  <c r="D177" i="21"/>
  <c r="D176" i="21"/>
  <c r="C164" i="21"/>
  <c r="D168" i="21" s="1"/>
  <c r="D169" i="21" s="1"/>
  <c r="C156" i="21"/>
  <c r="C155" i="21"/>
  <c r="D160" i="21" s="1"/>
  <c r="D161" i="21" s="1"/>
  <c r="C154" i="21"/>
  <c r="C144" i="21"/>
  <c r="C143" i="21"/>
  <c r="C137" i="21"/>
  <c r="D148" i="21" s="1"/>
  <c r="D149" i="21" s="1"/>
  <c r="C131" i="21"/>
  <c r="C129" i="21"/>
  <c r="C127" i="21"/>
  <c r="C126" i="21"/>
  <c r="D132" i="21" s="1"/>
  <c r="D133" i="21" s="1"/>
  <c r="C115" i="21"/>
  <c r="C114" i="21"/>
  <c r="C111" i="21"/>
  <c r="C99" i="21"/>
  <c r="C98" i="21"/>
  <c r="C93" i="21"/>
  <c r="C92" i="21"/>
  <c r="C81" i="21"/>
  <c r="C79" i="21"/>
  <c r="C76" i="21"/>
  <c r="C75" i="21"/>
  <c r="C74" i="21"/>
  <c r="D83" i="21" s="1"/>
  <c r="D84" i="21" s="1"/>
  <c r="C60" i="21"/>
  <c r="C59" i="21"/>
  <c r="C55" i="21"/>
  <c r="D62" i="21" s="1"/>
  <c r="D63" i="21" s="1"/>
  <c r="C50" i="21"/>
  <c r="D51" i="21" s="1"/>
  <c r="D52" i="21" s="1"/>
  <c r="D41" i="21"/>
  <c r="D42" i="21" s="1"/>
  <c r="C36" i="2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D62" i="19" s="1"/>
  <c r="D63" i="19" s="1"/>
  <c r="C59" i="19"/>
  <c r="C55" i="19"/>
  <c r="C50" i="19"/>
  <c r="D51" i="19" s="1"/>
  <c r="D52" i="19" s="1"/>
  <c r="C36" i="19"/>
  <c r="D41" i="19" s="1"/>
  <c r="D42" i="19" s="1"/>
  <c r="C26" i="19"/>
  <c r="D32" i="19" s="1"/>
  <c r="D33" i="19" s="1"/>
  <c r="D22" i="19"/>
  <c r="D23" i="19" s="1"/>
  <c r="D503" i="26"/>
  <c r="C498" i="26"/>
  <c r="D500" i="26" s="1"/>
  <c r="D491" i="26"/>
  <c r="D492" i="26" s="1"/>
  <c r="C477" i="26"/>
  <c r="C476" i="26"/>
  <c r="D470" i="26"/>
  <c r="D471" i="26" s="1"/>
  <c r="C467" i="26"/>
  <c r="D461" i="26"/>
  <c r="D462" i="26" s="1"/>
  <c r="D448" i="26"/>
  <c r="D443" i="26"/>
  <c r="D442" i="26"/>
  <c r="C439" i="26"/>
  <c r="A436" i="26"/>
  <c r="C426" i="26"/>
  <c r="D429" i="26" s="1"/>
  <c r="C423" i="26"/>
  <c r="C419" i="26"/>
  <c r="C413" i="26"/>
  <c r="D415" i="26" s="1"/>
  <c r="D416" i="26" s="1"/>
  <c r="A406" i="26"/>
  <c r="C396" i="26"/>
  <c r="C395" i="26"/>
  <c r="D399" i="26" s="1"/>
  <c r="C387" i="26"/>
  <c r="C384" i="26"/>
  <c r="C374" i="26"/>
  <c r="C369" i="26"/>
  <c r="D379" i="26" s="1"/>
  <c r="D380" i="26" s="1"/>
  <c r="C359" i="26"/>
  <c r="D363" i="26" s="1"/>
  <c r="D364" i="26" s="1"/>
  <c r="A353" i="26"/>
  <c r="C341" i="26"/>
  <c r="D346" i="26" s="1"/>
  <c r="D349" i="26" s="1"/>
  <c r="D350" i="26" s="1"/>
  <c r="C333" i="26"/>
  <c r="D336" i="26" s="1"/>
  <c r="D337" i="26" s="1"/>
  <c r="C331" i="26"/>
  <c r="C330" i="26"/>
  <c r="A325" i="26"/>
  <c r="C315" i="26"/>
  <c r="D318" i="26" s="1"/>
  <c r="C311" i="26"/>
  <c r="C309" i="26"/>
  <c r="C300" i="26"/>
  <c r="D302" i="26" s="1"/>
  <c r="D303" i="26" s="1"/>
  <c r="A292" i="26"/>
  <c r="C279" i="26"/>
  <c r="C277" i="26"/>
  <c r="C271" i="26"/>
  <c r="D285" i="26" s="1"/>
  <c r="C260" i="26"/>
  <c r="D263" i="26" s="1"/>
  <c r="D264" i="26" s="1"/>
  <c r="C256" i="26"/>
  <c r="C251" i="26"/>
  <c r="A249" i="26"/>
  <c r="C236" i="26"/>
  <c r="D242" i="26" s="1"/>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D110" i="26"/>
  <c r="D111" i="26" s="1"/>
  <c r="C109" i="26"/>
  <c r="C107" i="26"/>
  <c r="A100" i="26"/>
  <c r="C87" i="26"/>
  <c r="D93" i="26" s="1"/>
  <c r="D94" i="26" s="1"/>
  <c r="C76" i="26"/>
  <c r="C75" i="26"/>
  <c r="C70" i="26"/>
  <c r="C64" i="26"/>
  <c r="C62" i="26"/>
  <c r="C53" i="26"/>
  <c r="C51" i="26"/>
  <c r="D54" i="26" s="1"/>
  <c r="D55" i="26" s="1"/>
  <c r="A44" i="26"/>
  <c r="D37" i="26"/>
  <c r="C33" i="26"/>
  <c r="C28" i="26"/>
  <c r="D23" i="26"/>
  <c r="D24" i="26" s="1"/>
  <c r="A17" i="26"/>
  <c r="A8" i="26"/>
  <c r="D503" i="24"/>
  <c r="D501" i="24"/>
  <c r="D500" i="24"/>
  <c r="C498" i="24"/>
  <c r="C477" i="24"/>
  <c r="C476" i="24"/>
  <c r="D491" i="24" s="1"/>
  <c r="D492" i="24" s="1"/>
  <c r="C467" i="24"/>
  <c r="D470" i="24" s="1"/>
  <c r="D471" i="24" s="1"/>
  <c r="D461" i="24"/>
  <c r="D462" i="24" s="1"/>
  <c r="D448" i="24"/>
  <c r="D449" i="24" s="1"/>
  <c r="C439" i="24"/>
  <c r="D442" i="24" s="1"/>
  <c r="A436" i="24"/>
  <c r="C426" i="24"/>
  <c r="C423" i="24"/>
  <c r="C419" i="24"/>
  <c r="D415" i="24"/>
  <c r="D416" i="24" s="1"/>
  <c r="C413" i="24"/>
  <c r="A406" i="24"/>
  <c r="C396" i="24"/>
  <c r="C395" i="24"/>
  <c r="C387" i="24"/>
  <c r="C384" i="24"/>
  <c r="D388" i="24" s="1"/>
  <c r="D389" i="24" s="1"/>
  <c r="C374" i="24"/>
  <c r="C369" i="24"/>
  <c r="C359" i="24"/>
  <c r="D363" i="24" s="1"/>
  <c r="D364" i="24" s="1"/>
  <c r="A353" i="24"/>
  <c r="D346" i="24"/>
  <c r="C341" i="24"/>
  <c r="C333" i="24"/>
  <c r="C331" i="24"/>
  <c r="C330" i="24"/>
  <c r="A325" i="24"/>
  <c r="C315" i="24"/>
  <c r="C311" i="24"/>
  <c r="C309" i="24"/>
  <c r="D302" i="24"/>
  <c r="D303" i="24" s="1"/>
  <c r="C300" i="24"/>
  <c r="A292" i="24"/>
  <c r="C279" i="24"/>
  <c r="C277" i="24"/>
  <c r="C271" i="24"/>
  <c r="C260" i="24"/>
  <c r="C256" i="24"/>
  <c r="D263" i="24" s="1"/>
  <c r="D264" i="24" s="1"/>
  <c r="C251" i="24"/>
  <c r="A249" i="24"/>
  <c r="C236" i="24"/>
  <c r="C235" i="24"/>
  <c r="D242" i="24" s="1"/>
  <c r="C224" i="24"/>
  <c r="C222" i="24"/>
  <c r="C214" i="24"/>
  <c r="C211" i="24"/>
  <c r="D229" i="24" s="1"/>
  <c r="D230" i="24" s="1"/>
  <c r="C204" i="24"/>
  <c r="C203" i="24"/>
  <c r="C195" i="24"/>
  <c r="A193" i="24"/>
  <c r="C180" i="24"/>
  <c r="C176" i="24"/>
  <c r="C174" i="24"/>
  <c r="C172" i="24"/>
  <c r="D186" i="24" s="1"/>
  <c r="D187" i="24" s="1"/>
  <c r="C160" i="24"/>
  <c r="D163" i="24" s="1"/>
  <c r="A153" i="24"/>
  <c r="C143" i="24"/>
  <c r="C141" i="24"/>
  <c r="C140" i="24"/>
  <c r="C129" i="24"/>
  <c r="C127" i="24"/>
  <c r="C125" i="24"/>
  <c r="C121" i="24"/>
  <c r="C109" i="24"/>
  <c r="C107" i="24"/>
  <c r="D110" i="24" s="1"/>
  <c r="D111" i="24" s="1"/>
  <c r="A100" i="24"/>
  <c r="C87" i="24"/>
  <c r="D93" i="24" s="1"/>
  <c r="D94" i="24" s="1"/>
  <c r="C76" i="24"/>
  <c r="C75" i="24"/>
  <c r="C70" i="24"/>
  <c r="C64" i="24"/>
  <c r="C62" i="24"/>
  <c r="D55" i="24"/>
  <c r="D54" i="24"/>
  <c r="C53" i="24"/>
  <c r="C51" i="24"/>
  <c r="A44" i="24"/>
  <c r="D37" i="24"/>
  <c r="C33" i="24"/>
  <c r="C28" i="24"/>
  <c r="D23" i="24"/>
  <c r="D24" i="24" s="1"/>
  <c r="A17" i="24"/>
  <c r="A8" i="24"/>
  <c r="C498" i="22"/>
  <c r="D500" i="22" s="1"/>
  <c r="D491" i="22"/>
  <c r="D492" i="22" s="1"/>
  <c r="C477" i="22"/>
  <c r="C476" i="22"/>
  <c r="C467" i="22"/>
  <c r="D470" i="22" s="1"/>
  <c r="D471" i="22" s="1"/>
  <c r="D461" i="22"/>
  <c r="D462" i="22" s="1"/>
  <c r="D448" i="22"/>
  <c r="D442" i="22"/>
  <c r="D443" i="22" s="1"/>
  <c r="C439" i="22"/>
  <c r="A436" i="22"/>
  <c r="C426" i="22"/>
  <c r="C423" i="22"/>
  <c r="D429" i="22" s="1"/>
  <c r="C419" i="22"/>
  <c r="C413" i="22"/>
  <c r="D415" i="22" s="1"/>
  <c r="D416" i="22" s="1"/>
  <c r="A406" i="22"/>
  <c r="C396" i="22"/>
  <c r="C395" i="22"/>
  <c r="C387" i="22"/>
  <c r="C384" i="22"/>
  <c r="D388" i="22" s="1"/>
  <c r="D389" i="22" s="1"/>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D285" i="22" s="1"/>
  <c r="C260" i="22"/>
  <c r="C256" i="22"/>
  <c r="C251" i="22"/>
  <c r="A249" i="22"/>
  <c r="C236" i="22"/>
  <c r="C235" i="22"/>
  <c r="C224" i="22"/>
  <c r="C222" i="22"/>
  <c r="C214" i="22"/>
  <c r="C211" i="22"/>
  <c r="C204" i="22"/>
  <c r="C203" i="22"/>
  <c r="D206" i="22" s="1"/>
  <c r="D207" i="22" s="1"/>
  <c r="C195" i="22"/>
  <c r="A193" i="22"/>
  <c r="C180" i="22"/>
  <c r="C176" i="22"/>
  <c r="C174" i="22"/>
  <c r="C172" i="22"/>
  <c r="C160" i="22"/>
  <c r="D163" i="22" s="1"/>
  <c r="A153" i="22"/>
  <c r="C143" i="22"/>
  <c r="C141" i="22"/>
  <c r="C140" i="22"/>
  <c r="D146" i="22" s="1"/>
  <c r="C129" i="22"/>
  <c r="C127" i="22"/>
  <c r="C125" i="22"/>
  <c r="C121" i="22"/>
  <c r="C109" i="22"/>
  <c r="C107" i="22"/>
  <c r="A100" i="22"/>
  <c r="C87" i="22"/>
  <c r="D93" i="22" s="1"/>
  <c r="D94" i="22" s="1"/>
  <c r="C76" i="22"/>
  <c r="C75" i="22"/>
  <c r="C70" i="22"/>
  <c r="C64" i="22"/>
  <c r="C62" i="22"/>
  <c r="C53" i="22"/>
  <c r="C51" i="22"/>
  <c r="D54" i="22" s="1"/>
  <c r="D55" i="22" s="1"/>
  <c r="A44" i="22"/>
  <c r="C33" i="22"/>
  <c r="C28" i="22"/>
  <c r="D23" i="22"/>
  <c r="D24" i="22" s="1"/>
  <c r="A17" i="22"/>
  <c r="A8" i="22"/>
  <c r="D503" i="20"/>
  <c r="C498" i="20"/>
  <c r="D500" i="20" s="1"/>
  <c r="C477" i="20"/>
  <c r="C476" i="20"/>
  <c r="D491" i="20" s="1"/>
  <c r="D492" i="20" s="1"/>
  <c r="D470" i="20"/>
  <c r="D471" i="20" s="1"/>
  <c r="C467" i="20"/>
  <c r="D461" i="20"/>
  <c r="D462" i="20" s="1"/>
  <c r="D448" i="20"/>
  <c r="C439" i="20"/>
  <c r="D442" i="20" s="1"/>
  <c r="D443" i="20" s="1"/>
  <c r="A436" i="20"/>
  <c r="C426" i="20"/>
  <c r="C423" i="20"/>
  <c r="C419" i="20"/>
  <c r="C413" i="20"/>
  <c r="D415" i="20" s="1"/>
  <c r="D416" i="20" s="1"/>
  <c r="A406" i="20"/>
  <c r="C396" i="20"/>
  <c r="C395" i="20"/>
  <c r="C387" i="20"/>
  <c r="C384" i="20"/>
  <c r="D388" i="20" s="1"/>
  <c r="D389" i="20" s="1"/>
  <c r="C374" i="20"/>
  <c r="C369" i="20"/>
  <c r="C359" i="20"/>
  <c r="D363" i="20" s="1"/>
  <c r="D364" i="20" s="1"/>
  <c r="A353" i="20"/>
  <c r="D346" i="20"/>
  <c r="C341" i="20"/>
  <c r="C333" i="20"/>
  <c r="C331" i="20"/>
  <c r="C330" i="20"/>
  <c r="A325" i="20"/>
  <c r="C315" i="20"/>
  <c r="C311" i="20"/>
  <c r="C309" i="20"/>
  <c r="C300" i="20"/>
  <c r="D302" i="20" s="1"/>
  <c r="D303" i="20" s="1"/>
  <c r="A292" i="20"/>
  <c r="C279" i="20"/>
  <c r="C277" i="20"/>
  <c r="C271" i="20"/>
  <c r="C260" i="20"/>
  <c r="D263" i="20" s="1"/>
  <c r="D264" i="20" s="1"/>
  <c r="C256" i="20"/>
  <c r="C251" i="20"/>
  <c r="A249" i="20"/>
  <c r="C236" i="20"/>
  <c r="D242" i="20" s="1"/>
  <c r="C235" i="20"/>
  <c r="C224" i="20"/>
  <c r="C222" i="20"/>
  <c r="C214" i="20"/>
  <c r="C211" i="20"/>
  <c r="C204" i="20"/>
  <c r="C203" i="20"/>
  <c r="C195" i="20"/>
  <c r="D206" i="20" s="1"/>
  <c r="D207" i="20" s="1"/>
  <c r="A193" i="20"/>
  <c r="C180" i="20"/>
  <c r="C176" i="20"/>
  <c r="C174" i="20"/>
  <c r="C172" i="20"/>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A44" i="20"/>
  <c r="C33" i="20"/>
  <c r="D37" i="20" s="1"/>
  <c r="D38" i="20" s="1"/>
  <c r="C28" i="20"/>
  <c r="D23" i="20"/>
  <c r="D24" i="20" s="1"/>
  <c r="A17" i="20"/>
  <c r="A8" i="20"/>
  <c r="C498" i="18"/>
  <c r="D500" i="18" s="1"/>
  <c r="C477" i="18"/>
  <c r="C476" i="18"/>
  <c r="D470" i="18"/>
  <c r="D471" i="18" s="1"/>
  <c r="C467" i="18"/>
  <c r="D461" i="18"/>
  <c r="D462" i="18"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37" i="18" s="1"/>
  <c r="D23" i="18"/>
  <c r="D24" i="18" s="1"/>
  <c r="A17" i="18"/>
  <c r="A8" i="18"/>
  <c r="C419" i="16"/>
  <c r="C423" i="16"/>
  <c r="D451" i="24" l="1"/>
  <c r="D452" i="24" s="1"/>
  <c r="D443" i="24"/>
  <c r="D349" i="24"/>
  <c r="D350" i="24" s="1"/>
  <c r="D285" i="20"/>
  <c r="D318" i="20"/>
  <c r="D336" i="20"/>
  <c r="D337" i="20" s="1"/>
  <c r="D429" i="20"/>
  <c r="D432" i="20" s="1"/>
  <c r="D433" i="20" s="1"/>
  <c r="D37" i="22"/>
  <c r="D186" i="22"/>
  <c r="D187" i="22" s="1"/>
  <c r="D81" i="24"/>
  <c r="D206" i="24"/>
  <c r="D207" i="24" s="1"/>
  <c r="D54" i="20"/>
  <c r="D55" i="20" s="1"/>
  <c r="D134" i="20"/>
  <c r="D135" i="20" s="1"/>
  <c r="D146" i="20"/>
  <c r="D379" i="20"/>
  <c r="D380" i="20" s="1"/>
  <c r="D399" i="20"/>
  <c r="D81" i="22"/>
  <c r="D110" i="22"/>
  <c r="D111" i="22" s="1"/>
  <c r="D229" i="22"/>
  <c r="D230" i="22" s="1"/>
  <c r="D242" i="22"/>
  <c r="D263" i="22"/>
  <c r="D264" i="22" s="1"/>
  <c r="D318" i="22"/>
  <c r="D336" i="22"/>
  <c r="D337" i="22" s="1"/>
  <c r="D451" i="22"/>
  <c r="D452" i="22" s="1"/>
  <c r="D285" i="24"/>
  <c r="D186" i="26"/>
  <c r="D187" i="26" s="1"/>
  <c r="D229" i="26"/>
  <c r="D230" i="26" s="1"/>
  <c r="D117" i="21"/>
  <c r="D118" i="21" s="1"/>
  <c r="D62" i="23"/>
  <c r="D63" i="23" s="1"/>
  <c r="D83" i="27"/>
  <c r="D84" i="27" s="1"/>
  <c r="D132" i="27"/>
  <c r="D133" i="27" s="1"/>
  <c r="D148" i="27"/>
  <c r="D149" i="27" s="1"/>
  <c r="D186" i="20"/>
  <c r="D187" i="20" s="1"/>
  <c r="D229" i="20"/>
  <c r="D230" i="20" s="1"/>
  <c r="D134" i="22"/>
  <c r="D135" i="22" s="1"/>
  <c r="D379" i="22"/>
  <c r="D380" i="22" s="1"/>
  <c r="D399" i="22"/>
  <c r="D400" i="22" s="1"/>
  <c r="D134" i="24"/>
  <c r="D135" i="24" s="1"/>
  <c r="D146" i="24"/>
  <c r="D147" i="24" s="1"/>
  <c r="D379" i="24"/>
  <c r="D380" i="24" s="1"/>
  <c r="D399" i="24"/>
  <c r="D400" i="24" s="1"/>
  <c r="D81" i="26"/>
  <c r="D206" i="26"/>
  <c r="D207" i="26" s="1"/>
  <c r="D388" i="26"/>
  <c r="D389" i="26" s="1"/>
  <c r="D160" i="23"/>
  <c r="D161" i="23" s="1"/>
  <c r="D160" i="25"/>
  <c r="D161" i="25" s="1"/>
  <c r="D101" i="27"/>
  <c r="D102" i="27" s="1"/>
  <c r="D81" i="20"/>
  <c r="D318" i="24"/>
  <c r="D321" i="24" s="1"/>
  <c r="D322" i="24" s="1"/>
  <c r="D336" i="24"/>
  <c r="D337" i="24" s="1"/>
  <c r="D429" i="24"/>
  <c r="D432" i="24" s="1"/>
  <c r="D433" i="24" s="1"/>
  <c r="D134" i="26"/>
  <c r="D135" i="26" s="1"/>
  <c r="D146" i="26"/>
  <c r="D149" i="26" s="1"/>
  <c r="D150" i="26" s="1"/>
  <c r="D451" i="26"/>
  <c r="D452" i="26" s="1"/>
  <c r="D101" i="21"/>
  <c r="D102" i="21" s="1"/>
  <c r="D101" i="23"/>
  <c r="D102" i="23" s="1"/>
  <c r="D117" i="23"/>
  <c r="D118" i="23" s="1"/>
  <c r="D101" i="25"/>
  <c r="D102" i="25" s="1"/>
  <c r="D117" i="25"/>
  <c r="D118" i="25" s="1"/>
  <c r="D160" i="27"/>
  <c r="D161" i="27" s="1"/>
  <c r="D160" i="19"/>
  <c r="D161" i="19" s="1"/>
  <c r="D491" i="18"/>
  <c r="D492" i="18" s="1"/>
  <c r="D451" i="18"/>
  <c r="D452" i="18" s="1"/>
  <c r="D429" i="18"/>
  <c r="D430" i="18" s="1"/>
  <c r="D399" i="18"/>
  <c r="D400" i="18" s="1"/>
  <c r="D388" i="18"/>
  <c r="D389" i="18" s="1"/>
  <c r="D379" i="18"/>
  <c r="D380" i="18" s="1"/>
  <c r="D336" i="18"/>
  <c r="D337" i="18" s="1"/>
  <c r="D318" i="18"/>
  <c r="D321" i="18" s="1"/>
  <c r="D322" i="18" s="1"/>
  <c r="D148" i="19"/>
  <c r="D149" i="19" s="1"/>
  <c r="D285" i="18"/>
  <c r="D286" i="18" s="1"/>
  <c r="D263" i="18"/>
  <c r="D264" i="18" s="1"/>
  <c r="D132" i="19"/>
  <c r="D133" i="19" s="1"/>
  <c r="D242" i="18"/>
  <c r="D243" i="18" s="1"/>
  <c r="D229" i="18"/>
  <c r="D230" i="18" s="1"/>
  <c r="D206" i="18"/>
  <c r="D207" i="18" s="1"/>
  <c r="D117" i="19"/>
  <c r="D118" i="19" s="1"/>
  <c r="D186" i="18"/>
  <c r="D187" i="18" s="1"/>
  <c r="D101" i="19"/>
  <c r="D102" i="19" s="1"/>
  <c r="D146" i="18"/>
  <c r="D147" i="18" s="1"/>
  <c r="D134" i="18"/>
  <c r="D135" i="18" s="1"/>
  <c r="D110" i="18"/>
  <c r="D111" i="18" s="1"/>
  <c r="D83" i="19"/>
  <c r="D84" i="19" s="1"/>
  <c r="D81" i="18"/>
  <c r="D82" i="18" s="1"/>
  <c r="D54" i="18"/>
  <c r="D55" i="18" s="1"/>
  <c r="D40" i="18"/>
  <c r="D41" i="18" s="1"/>
  <c r="D40" i="24"/>
  <c r="D41" i="24" s="1"/>
  <c r="D40" i="26"/>
  <c r="D41" i="26" s="1"/>
  <c r="D194" i="27"/>
  <c r="D197" i="25"/>
  <c r="D198" i="25" s="1"/>
  <c r="B11" i="25" s="1"/>
  <c r="D194" i="25"/>
  <c r="D197" i="23"/>
  <c r="D198" i="23" s="1"/>
  <c r="B11" i="23" s="1"/>
  <c r="D194" i="23"/>
  <c r="D197" i="21"/>
  <c r="D198" i="21" s="1"/>
  <c r="B11" i="21" s="1"/>
  <c r="D194" i="21"/>
  <c r="D194" i="19"/>
  <c r="D243" i="26"/>
  <c r="D286" i="26"/>
  <c r="D288" i="26"/>
  <c r="D289" i="26" s="1"/>
  <c r="D321" i="26"/>
  <c r="D322" i="26" s="1"/>
  <c r="D319" i="26"/>
  <c r="D432" i="26"/>
  <c r="D433" i="26" s="1"/>
  <c r="D430" i="26"/>
  <c r="D501" i="26"/>
  <c r="D96" i="26"/>
  <c r="D97" i="26" s="1"/>
  <c r="D82" i="26"/>
  <c r="D147" i="26"/>
  <c r="D164" i="26"/>
  <c r="D189" i="26"/>
  <c r="D190" i="26" s="1"/>
  <c r="D400" i="26"/>
  <c r="D402" i="26"/>
  <c r="D403" i="26" s="1"/>
  <c r="D38" i="26"/>
  <c r="D347" i="26"/>
  <c r="D449" i="26"/>
  <c r="D286" i="24"/>
  <c r="D288" i="24"/>
  <c r="D289" i="24" s="1"/>
  <c r="D243" i="24"/>
  <c r="D149" i="24"/>
  <c r="D150" i="24" s="1"/>
  <c r="D164" i="24"/>
  <c r="D189" i="24"/>
  <c r="D190" i="24" s="1"/>
  <c r="D402" i="24"/>
  <c r="D403" i="24" s="1"/>
  <c r="D96" i="24"/>
  <c r="D97" i="24" s="1"/>
  <c r="D82" i="24"/>
  <c r="D319" i="24"/>
  <c r="D38" i="24"/>
  <c r="D347" i="24"/>
  <c r="D288" i="22"/>
  <c r="D289" i="22" s="1"/>
  <c r="D286" i="22"/>
  <c r="D347" i="22"/>
  <c r="D40" i="22"/>
  <c r="D41" i="22" s="1"/>
  <c r="D38" i="22"/>
  <c r="D501" i="22"/>
  <c r="D402" i="22"/>
  <c r="D403" i="22" s="1"/>
  <c r="D164" i="22"/>
  <c r="D189" i="22"/>
  <c r="D190" i="22" s="1"/>
  <c r="D432" i="22"/>
  <c r="D433" i="22" s="1"/>
  <c r="D430" i="22"/>
  <c r="D82" i="22"/>
  <c r="D96" i="22"/>
  <c r="D97" i="22" s="1"/>
  <c r="D149" i="22"/>
  <c r="D150" i="22" s="1"/>
  <c r="D243" i="22"/>
  <c r="D245" i="22"/>
  <c r="D246" i="22" s="1"/>
  <c r="D319" i="22"/>
  <c r="D321" i="22"/>
  <c r="D322" i="22" s="1"/>
  <c r="D147" i="22"/>
  <c r="D449" i="22"/>
  <c r="D321" i="20"/>
  <c r="D322" i="20" s="1"/>
  <c r="D319" i="20"/>
  <c r="D430" i="20"/>
  <c r="D149" i="20"/>
  <c r="D150" i="20" s="1"/>
  <c r="D147" i="20"/>
  <c r="D349" i="20"/>
  <c r="D350" i="20" s="1"/>
  <c r="D501" i="20"/>
  <c r="D286" i="20"/>
  <c r="D288" i="20"/>
  <c r="D289" i="20" s="1"/>
  <c r="D164" i="20"/>
  <c r="D400" i="20"/>
  <c r="D402" i="20"/>
  <c r="D403" i="20" s="1"/>
  <c r="D96" i="20"/>
  <c r="D97" i="20" s="1"/>
  <c r="D82" i="20"/>
  <c r="D245" i="20"/>
  <c r="D246" i="20" s="1"/>
  <c r="D243" i="20"/>
  <c r="D451" i="20"/>
  <c r="D452" i="20" s="1"/>
  <c r="D347" i="20"/>
  <c r="D40" i="20"/>
  <c r="D41" i="20" s="1"/>
  <c r="D449" i="20"/>
  <c r="D432" i="18"/>
  <c r="D433" i="18" s="1"/>
  <c r="D501" i="18"/>
  <c r="D164" i="18"/>
  <c r="D38" i="18"/>
  <c r="D347" i="18"/>
  <c r="D449" i="18"/>
  <c r="D430" i="24" l="1"/>
  <c r="D197" i="27"/>
  <c r="D198" i="27" s="1"/>
  <c r="B11" i="27" s="1"/>
  <c r="D189" i="20"/>
  <c r="D190" i="20" s="1"/>
  <c r="B81" i="29" s="1"/>
  <c r="D245" i="24"/>
  <c r="D246" i="24" s="1"/>
  <c r="D349" i="22"/>
  <c r="D350" i="22" s="1"/>
  <c r="D245" i="26"/>
  <c r="D246" i="26" s="1"/>
  <c r="D402" i="18"/>
  <c r="D403" i="18" s="1"/>
  <c r="B125" i="29" s="1"/>
  <c r="D349" i="18"/>
  <c r="D350" i="18" s="1"/>
  <c r="B116" i="29" s="1"/>
  <c r="D319" i="18"/>
  <c r="D197" i="19"/>
  <c r="D198" i="19" s="1"/>
  <c r="B11" i="19" s="1"/>
  <c r="D288" i="18"/>
  <c r="D289" i="18" s="1"/>
  <c r="B98" i="29" s="1"/>
  <c r="D245" i="18"/>
  <c r="D246" i="18" s="1"/>
  <c r="B89" i="29" s="1"/>
  <c r="D189" i="18"/>
  <c r="D190" i="18" s="1"/>
  <c r="B80" i="29" s="1"/>
  <c r="D149" i="18"/>
  <c r="D150" i="18" s="1"/>
  <c r="B71" i="29" s="1"/>
  <c r="D96" i="18"/>
  <c r="D97" i="18" s="1"/>
  <c r="D504" i="26"/>
  <c r="D505" i="26" s="1"/>
  <c r="B12" i="26" s="1"/>
  <c r="D504" i="24"/>
  <c r="D505" i="24" s="1"/>
  <c r="B12" i="24" s="1"/>
  <c r="D504" i="22"/>
  <c r="D505" i="22" s="1"/>
  <c r="B12" i="22" s="1"/>
  <c r="D504" i="20"/>
  <c r="D505" i="20" s="1"/>
  <c r="B12" i="20" s="1"/>
  <c r="B53" i="29"/>
  <c r="B93" i="29"/>
  <c r="B75" i="29"/>
  <c r="B128" i="29"/>
  <c r="B101" i="29"/>
  <c r="B100" i="29"/>
  <c r="B55" i="29"/>
  <c r="B99" i="29"/>
  <c r="B126" i="29"/>
  <c r="B107" i="29"/>
  <c r="A8" i="16"/>
  <c r="B192" i="29"/>
  <c r="B191" i="29"/>
  <c r="B129" i="29"/>
  <c r="B127" i="29"/>
  <c r="B120" i="29"/>
  <c r="B119" i="29"/>
  <c r="B118" i="29"/>
  <c r="B117" i="29"/>
  <c r="B111" i="29"/>
  <c r="B110" i="29"/>
  <c r="B109" i="29"/>
  <c r="B108" i="29"/>
  <c r="B102" i="29"/>
  <c r="B92" i="29"/>
  <c r="B91" i="29"/>
  <c r="B90" i="29"/>
  <c r="B84" i="29"/>
  <c r="B83" i="29"/>
  <c r="B82" i="29"/>
  <c r="B73" i="29"/>
  <c r="B72" i="29"/>
  <c r="B74" i="29"/>
  <c r="B66" i="29"/>
  <c r="B65" i="29"/>
  <c r="B64" i="29"/>
  <c r="B63" i="29"/>
  <c r="B57" i="29"/>
  <c r="B56" i="29"/>
  <c r="B54" i="29"/>
  <c r="B188" i="29" l="1"/>
  <c r="D504" i="18"/>
  <c r="D505" i="18" s="1"/>
  <c r="B12" i="18" s="1"/>
  <c r="A7" i="25"/>
  <c r="A7" i="27"/>
  <c r="A7" i="19"/>
  <c r="A7" i="21"/>
  <c r="A7" i="23"/>
  <c r="A7" i="17"/>
  <c r="B62" i="29"/>
  <c r="B190" i="29"/>
  <c r="B189" i="29"/>
  <c r="B26" i="29"/>
  <c r="J186" i="29"/>
  <c r="J177" i="29"/>
  <c r="J168" i="29"/>
  <c r="J159" i="29"/>
  <c r="J150" i="29"/>
  <c r="J141" i="29"/>
  <c r="J132" i="29"/>
  <c r="J123" i="29"/>
  <c r="J114" i="29"/>
  <c r="J105" i="29"/>
  <c r="J96" i="29"/>
  <c r="J87" i="29"/>
  <c r="J78" i="29"/>
  <c r="J69" i="29"/>
  <c r="J60" i="29"/>
  <c r="J51" i="29"/>
  <c r="J42" i="29"/>
  <c r="J33" i="29"/>
  <c r="J23" i="29"/>
  <c r="B29" i="29" l="1"/>
  <c r="B28" i="29"/>
  <c r="B27" i="29"/>
  <c r="C190" i="17"/>
  <c r="D193" i="17" s="1"/>
  <c r="D194" i="17" s="1"/>
  <c r="D185" i="17"/>
  <c r="D186" i="17" s="1"/>
  <c r="D176" i="17"/>
  <c r="D177" i="17" s="1"/>
  <c r="C164" i="17"/>
  <c r="D168" i="17" s="1"/>
  <c r="D169" i="17" s="1"/>
  <c r="C154" i="17"/>
  <c r="B25" i="29" l="1"/>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197" i="17"/>
  <c r="D198" i="17" s="1"/>
  <c r="D318" i="16"/>
  <c r="D319" i="16" s="1"/>
  <c r="D146" i="16"/>
  <c r="D147" i="16" s="1"/>
  <c r="D263" i="16"/>
  <c r="D264" i="16" s="1"/>
  <c r="D336" i="16"/>
  <c r="D337" i="16" s="1"/>
  <c r="D134" i="16"/>
  <c r="D135" i="16" s="1"/>
  <c r="D364" i="16"/>
  <c r="D402" i="16"/>
  <c r="D230" i="16"/>
  <c r="D245" i="16"/>
  <c r="D246" i="16" s="1"/>
  <c r="B88" i="29" s="1"/>
  <c r="D285" i="16"/>
  <c r="D347" i="16"/>
  <c r="D321" i="16" l="1"/>
  <c r="D322" i="16" s="1"/>
  <c r="B106" i="29" s="1"/>
  <c r="B11" i="17"/>
  <c r="D349" i="16"/>
  <c r="D350" i="16" s="1"/>
  <c r="B115" i="29" s="1"/>
  <c r="D149" i="16"/>
  <c r="D150" i="16" s="1"/>
  <c r="B70" i="29" s="1"/>
  <c r="D403" i="16"/>
  <c r="B124" i="29" s="1"/>
  <c r="D286" i="16"/>
  <c r="D288" i="16"/>
  <c r="D289" i="16" s="1"/>
  <c r="B97" i="29" s="1"/>
  <c r="D504" i="16" l="1"/>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<sst xmlns="http://schemas.openxmlformats.org/spreadsheetml/2006/main" count="4459" uniqueCount="527">
  <si>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</si>
  <si>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</si>
  <si>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</si>
  <si>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</si>
  <si>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</si>
  <si>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</si>
  <si>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</si>
  <si>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</si>
  <si>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</si>
  <si>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</si>
  <si>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</si>
  <si>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</si>
  <si>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</si>
  <si>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</si>
  <si>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</si>
  <si>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</si>
  <si>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</si>
  <si>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</si>
  <si>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</si>
  <si>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</si>
  <si>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</si>
  <si>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</si>
  <si>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</si>
  <si>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</si>
  <si>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</si>
  <si>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</si>
  <si>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</si>
  <si>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</si>
  <si>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</si>
  <si>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</si>
  <si>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</si>
  <si>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</si>
  <si>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</si>
  <si>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</si>
  <si>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</si>
  <si>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</si>
  <si>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</si>
  <si>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</si>
  <si>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</si>
  <si>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</si>
  <si>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</si>
  <si>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</si>
  <si>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</si>
  <si>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</si>
  <si>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</si>
  <si>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</si>
  <si>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</si>
  <si>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</si>
  <si>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</si>
  <si>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</si>
  <si>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</si>
  <si>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</si>
  <si>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</si>
  <si>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</si>
  <si>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</si>
  <si>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</si>
  <si>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</si>
  <si>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</si>
  <si>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</si>
  <si>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</si>
  <si>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</si>
  <si>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</si>
  <si>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</si>
  <si>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</si>
  <si>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</si>
  <si>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</si>
  <si>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</si>
  <si>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</si>
  <si>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</si>
  <si>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</si>
  <si>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</si>
  <si>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</si>
  <si>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</si>
  <si>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</si>
  <si>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</si>
  <si>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</si>
  <si>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</si>
  <si>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</si>
  <si>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</si>
  <si>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</si>
  <si>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</si>
  <si>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</si>
  <si>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</si>
  <si>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</si>
  <si>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</si>
  <si>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</si>
  <si>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</si>
  <si>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</si>
  <si>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</si>
  <si>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</si>
  <si>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</si>
  <si>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</si>
  <si>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</si>
  <si>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</si>
  <si>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</si>
  <si>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</si>
  <si>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</si>
  <si>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</si>
  <si>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</si>
  <si>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</si>
  <si>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</si>
  <si>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</si>
  <si>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</si>
  <si>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</si>
  <si>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</si>
  <si>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</si>
  <si>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</si>
  <si>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</si>
  <si>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</si>
  <si>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</si>
  <si>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</si>
  <si>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</si>
  <si>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</si>
  <si>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</si>
  <si>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</si>
  <si>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</si>
  <si>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</si>
  <si>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</si>
  <si>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</si>
  <si>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</si>
  <si>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</si>
  <si>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</si>
  <si>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</si>
  <si>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</si>
  <si>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</si>
  <si>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</si>
  <si>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</si>
  <si>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</si>
  <si>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</si>
  <si>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</si>
  <si>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</si>
  <si>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</si>
  <si>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</si>
  <si>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</si>
  <si>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</si>
  <si>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</si>
  <si>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</si>
  <si>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</si>
  <si>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</si>
  <si>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</si>
  <si>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</si>
  <si>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</si>
  <si>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</si>
  <si>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</si>
  <si>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</si>
  <si>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</si>
  <si>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</si>
  <si>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</si>
  <si>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</si>
  <si>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</si>
  <si>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</si>
  <si>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</si>
  <si>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</si>
  <si>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</si>
  <si>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</si>
  <si>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</si>
  <si>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</si>
  <si>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</si>
  <si>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</si>
  <si>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</si>
  <si>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</si>
  <si>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</si>
  <si>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</si>
  <si>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</si>
  <si>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</si>
  <si>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</si>
  <si>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</si>
  <si>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</si>
  <si>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</si>
  <si>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</si>
  <si>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</si>
  <si>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</si>
  <si>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</si>
  <si>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</si>
  <si>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</si>
  <si>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</si>
  <si>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</si>
  <si>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</si>
  <si>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</si>
  <si>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</si>
  <si>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</si>
  <si>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</si>
  <si>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</si>
  <si>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</si>
  <si>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</si>
  <si>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</si>
  <si>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</si>
  <si>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</si>
  <si>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</si>
  <si>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</si>
  <si>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</si>
  <si>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</si>
  <si>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</si>
  <si>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</si>
  <si>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</si>
  <si>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</si>
  <si>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</si>
  <si>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</si>
  <si>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</si>
  <si>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</si>
  <si>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</si>
  <si>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</si>
  <si>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</si>
  <si>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</si>
  <si>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</si>
  <si>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</si>
  <si>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</si>
  <si>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</si>
  <si>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</si>
  <si>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</si>
  <si>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</si>
  <si>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</si>
  <si>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</si>
  <si>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</si>
  <si>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</si>
  <si>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</si>
  <si>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</si>
  <si>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</si>
  <si>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</si>
  <si>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</si>
  <si>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</si>
  <si>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</si>
  <si>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</si>
  <si>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</si>
  <si>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</si>
  <si>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</si>
  <si>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</si>
  <si>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</si>
  <si>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</si>
  <si>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</si>
  <si>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</si>
  <si>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</si>
  <si>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</si>
  <si>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</si>
  <si>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</si>
  <si>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</si>
  <si>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</si>
  <si>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</si>
  <si>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</si>
  <si>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</si>
  <si>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</si>
  <si>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</si>
  <si>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</si>
  <si>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</si>
  <si>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</si>
  <si>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</si>
  <si>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</si>
  <si>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</si>
  <si>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</si>
  <si>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</si>
  <si>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</si>
  <si>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</si>
  <si>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</si>
  <si>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</si>
  <si>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</si>
  <si>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</si>
  <si>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</si>
  <si>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</si>
  <si>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</si>
  <si>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</si>
  <si>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</si>
  <si>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</si>
  <si>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</si>
  <si>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</si>
  <si>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</si>
  <si>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</si>
  <si>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</si>
  <si>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</si>
  <si>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</si>
  <si>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</si>
  <si>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</si>
  <si>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</si>
  <si>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</si>
  <si>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</si>
  <si>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</si>
  <si>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</si>
  <si>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</si>
  <si>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</si>
  <si>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</si>
  <si>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</si>
  <si>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</si>
  <si>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</si>
  <si>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</si>
  <si>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</si>
  <si>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</si>
  <si>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</si>
  <si>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</si>
  <si>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</si>
  <si>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</si>
  <si>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</si>
  <si>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</si>
  <si>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</si>
  <si>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</si>
  <si>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</si>
  <si>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</si>
  <si>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</si>
  <si>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</si>
  <si>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</si>
  <si>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</si>
  <si>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</si>
  <si>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</si>
  <si>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</si>
  <si>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</si>
  <si>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</si>
  <si>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</si>
  <si>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</si>
  <si>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</si>
  <si>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</si>
  <si>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</si>
  <si>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</si>
  <si>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</si>
  <si>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</si>
  <si>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</si>
  <si>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</si>
  <si>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</si>
  <si>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</si>
  <si>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</si>
  <si>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</si>
  <si>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</si>
  <si>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</si>
  <si>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</si>
  <si>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</si>
  <si>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</si>
  <si>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</si>
  <si>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</si>
  <si>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</si>
  <si>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</si>
  <si>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</si>
  <si>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</si>
  <si>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</si>
  <si>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</si>
  <si>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</si>
  <si>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</si>
  <si>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</si>
  <si>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</si>
  <si>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</si>
  <si>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</si>
  <si>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</si>
  <si>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</si>
  <si>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</si>
  <si>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</si>
  <si>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</si>
  <si>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</si>
  <si>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</si>
  <si>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</si>
  <si>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</si>
  <si>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</si>
  <si>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</si>
  <si>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</si>
  <si>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</si>
  <si>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</si>
  <si>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</si>
  <si>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</si>
  <si>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</si>
  <si>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</si>
  <si>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</si>
  <si>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</si>
  <si>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</si>
  <si>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</si>
  <si>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</si>
  <si>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</si>
  <si>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</si>
  <si>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</si>
  <si>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</si>
  <si>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</si>
  <si>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</si>
  <si>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</si>
  <si>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</si>
  <si>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</si>
  <si>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</si>
  <si>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</si>
  <si>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</si>
  <si>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</si>
  <si>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</si>
  <si>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</si>
  <si>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</si>
  <si>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</si>
  <si>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</si>
  <si>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</si>
  <si>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</si>
  <si>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</si>
  <si>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</si>
  <si>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</si>
  <si>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</si>
  <si>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</si>
  <si>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</si>
  <si>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</si>
  <si>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</si>
  <si>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</si>
  <si>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</si>
  <si>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</si>
  <si>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</si>
  <si>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</si>
  <si>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</si>
  <si>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</si>
  <si>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</si>
  <si>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</si>
  <si>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</si>
  <si>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</si>
  <si>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</si>
  <si>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</si>
  <si>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</si>
  <si>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</si>
  <si>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</si>
  <si>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</si>
  <si>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</si>
  <si>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</si>
  <si>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</si>
  <si>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</si>
  <si>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</si>
  <si>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</si>
  <si>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Une seule chambre froide était utilisée pour le stockage des produits prêts à la consommation et des produits crus.
Une sensibilisation sur les bonnes pratiques de stockage a eu lieu.</t>
  </si>
  <si>
    <t>Présence de piqûres de moisissures sur les grilles de l'évaporateur du laboratoire.</t>
  </si>
  <si>
    <t xml:space="preserve">Températures affichées et mesurées de stockage au froid conformes </t>
  </si>
  <si>
    <t>La température du laboratoire est correcte (T° &lt; 11°C).</t>
  </si>
  <si>
    <t>Absence d'enregistrement de décontamination des œufs et fruits.</t>
  </si>
  <si>
    <t>Une formation a eu lieu sur le protocole de lavage des mains a eu lieu.</t>
  </si>
  <si>
    <t>L'afficheur de la chambre froide était endommagé.
Développement de rouille en bas de la chambre froide.</t>
  </si>
  <si>
    <t>Interdire le port d'épingles aux femmes voilées.</t>
  </si>
  <si>
    <t>Le meuble d'exposition est partiellement protégé.</t>
  </si>
  <si>
    <t>Le rôtissoire prêt à l'utilisation était souillé. Respecter le plan de nettoyage indiqué pour cet équipement.</t>
  </si>
  <si>
    <t>La température affichée est 4,6°C.</t>
  </si>
  <si>
    <t>Présence d'un seul thermomètre pour le rayon traiteur et fromage/charcuterie. Prévoir des thermomètres séparés et identifiés pour chaque rayon.
La vérification du thermomètre n'a pas été réalisée depuis le 30 novembre 2016.</t>
  </si>
  <si>
    <t>Les échantillons vérifiés étaient conformes.
L'enregistrement est réalisé.</t>
  </si>
  <si>
    <t>Les étiquettes des produits 'Makroudh SEGNI' étaient déchirées et illisibles. Il y 'a perte de traçabilité du produit.</t>
  </si>
  <si>
    <t>La température du meuble est 3,2°C.</t>
  </si>
  <si>
    <t>Propres</t>
  </si>
  <si>
    <t>Une sensibilisation sur le protocole a eu lieu le jour de l'audit.</t>
  </si>
  <si>
    <t>Le thermomètre doit être disponible au rayon pour assurer le suivi régulier des températures.</t>
  </si>
  <si>
    <t>Le thermomètre est utilisé pour le rayon traiteur et fromage/ charcuterie.</t>
  </si>
  <si>
    <t>La température du labo est de 10,8°C</t>
  </si>
  <si>
    <t>La température du meuble des viandes rouges libre service est de 0,7°C.</t>
  </si>
  <si>
    <t>Emplacement des DEIV  au dessus des rayons poissonnerie et FLEG.</t>
  </si>
  <si>
    <t>Port de pantalon de ville. Respecter la charte vestimentaire.</t>
  </si>
  <si>
    <t>La température du meuble est 2,6°C.</t>
  </si>
  <si>
    <t>La vérification n'a pas été réalisée en 2017.</t>
  </si>
  <si>
    <t>Les refus des marchandises n'étaient pas enregistrés.</t>
  </si>
  <si>
    <t>Présence de rouille à l'intérieur des casiers.</t>
  </si>
  <si>
    <t>Présence de restes alimentaires à l'intérieur des casiers.</t>
  </si>
  <si>
    <t>Le taux d'hygrométrie est de 42%; correct</t>
  </si>
  <si>
    <t>Entreposage des sacs à sucre sur des palettes en bois.</t>
  </si>
  <si>
    <t>Prévoir des palettes en plastique facilement nettoyables.</t>
  </si>
  <si>
    <t>Le meuble surgelé des gâteaux glacés est dépourvu de cache; la maitrise du froid ambiant ne pourra être assurée.</t>
  </si>
  <si>
    <t>Etat de propreté insatisfaisant des grilles d'aération du meuble des yaourt.</t>
  </si>
  <si>
    <t>Le meuble surgelé des gâteaux glacés ne fait pas l'objet de suivi de température.</t>
  </si>
  <si>
    <t>Les nouveaux paramètres de contrôle ont été communiqués au directeur.</t>
  </si>
  <si>
    <t>Suivi de l'état de santé du personnel à jour (analyses copro, visites médicales…)</t>
  </si>
  <si>
    <t>Les analyses coprologiques n'ont pas été réalisées à l'embauche de l'opérateur de la pâtisserie.</t>
  </si>
  <si>
    <t>Le référentiel qualité  2016 est affiché.</t>
  </si>
  <si>
    <t>Mme Meriam CHOUCHENE</t>
  </si>
  <si>
    <t>Directeur &amp; chefs rayons</t>
  </si>
  <si>
    <t>Etat de propreté insatisfaisant.</t>
  </si>
  <si>
    <t>Etat de fraicheur insatisfaisante des pois réceptionnés le jour de l'audit.
Aviser le service achat sur cet écart.</t>
  </si>
  <si>
    <t>Présence de déchets d’emballage derrière les étagères.
Renforcer le dépoussiérage à ce niveau.</t>
  </si>
  <si>
    <t>Sfax Lafrane</t>
  </si>
  <si>
    <t>Le revêtement du sol du rayon PGC est crevassé à plusieurs niveaux.</t>
  </si>
  <si>
    <t>Absence d'une station de nettoyage au niveau de la réception.</t>
  </si>
  <si>
    <t>La pâtisserie est ouverte (côté chambre froide négative) sur le couloir de la réception; il y a risque de contamination aéroportée.</t>
  </si>
  <si>
    <t>La porte du quai manquait d'étanchéité au niveau du sol.</t>
  </si>
  <si>
    <t>Absence de l'enregistrement des décontaminations.</t>
  </si>
  <si>
    <t>La surveillance de la température était réalisée par thermosonde vu la panne de l'afficheur de l'enceinte frigorifique.</t>
  </si>
  <si>
    <t>La vérification de la fin de cuisson des poulets rôtis était uniquement visuelle le jour de l'audit. Une sensibilisation a eu lieu sur les paramètres de cuisson.</t>
  </si>
  <si>
    <t xml:space="preserve">L'opérateur du rayon assurait simultanément les opérations au rayon volaille trad. Le risque de contamination croisée est accru à ce niveau. </t>
  </si>
  <si>
    <t>Utilisation de planche rouge pour la découpe du fromage. Assurer l'identification des planches.</t>
  </si>
  <si>
    <t>Renforcer le nettoyage de la trancheuse.</t>
  </si>
  <si>
    <t>Les caisses en provenance de l'entrepôt étaient de propreté insatisfaisante.</t>
  </si>
  <si>
    <t>Assurer le suivi régulier de la température de l'enceinte frigorifique.</t>
  </si>
  <si>
    <t xml:space="preserve">La désinfection du matériel était réalisée par un produit à usage domestique (eau de javel). </t>
  </si>
  <si>
    <t>Utiliser les produits référencés Carrefour.
Mettre à jour le plan de nettoyage.</t>
  </si>
  <si>
    <t>Vérifier que la température atteigne 80°C en fin de la cuisson.</t>
  </si>
  <si>
    <t>La procédure de nettoyage est méconnue.
Utilisation de produits à usage domestique pour le nettoyage des tables de travail.</t>
  </si>
  <si>
    <t>Prévoir les produits référencés Carrefour 
Mettre à jour le plan de nettoyage.</t>
  </si>
  <si>
    <t>Durée d'exposition des produits</t>
  </si>
  <si>
    <t>Il est recommandé de séparer le flux du personnel. Le cas échéant, surveiller de plus prêt l'hygiène des mains et l'hygiène vestimentaire. Une sensibilisation aux bonnes pratiques d'hygiène est essentielle pour les opérateurs polyvalents.</t>
  </si>
  <si>
    <t xml:space="preserve">Respect des durées de vie des produits trad. exposés dans le stand </t>
  </si>
  <si>
    <t xml:space="preserve">Glaçage étiquetage des produits </t>
  </si>
  <si>
    <t>Utilisation d'une planche rouge similaire à aux planche boucherie et traiteur. Prévoir une identification pour la planche pour éviter le risque de contamination croisée en cas d'utilisation erronée.</t>
  </si>
  <si>
    <t>Revoir le service achat par rapport à l'ambiguïté de l'étiquetage des produits '4 finger Roll's'.</t>
  </si>
  <si>
    <t xml:space="preserve">Absence d'odeur nauséabonde </t>
  </si>
  <si>
    <t>L'accès de sortie des déchets était bloqué par les palettes des eaux minérales au niveau de la pâtisserie.
Nous rappelons que les horaires de sorties de déchets doivent être affichées dans chaque rayon et dans la réception.</t>
  </si>
  <si>
    <t>Le thermomètre infra rouge était abimé. Remplacer cet équipement.</t>
  </si>
  <si>
    <t xml:space="preserve">Nous rappelons que la décontamination des fruits et des œufs doit avoir lieu en fin de journée pour le 
lendemain. 
Ces produits seront protégés et maintenus au froid le 
soir. </t>
  </si>
  <si>
    <t>Dépassement de la date de retrait du thon déconditionné depuis le 23/02/2017. Respecter les dates de retrait des produits entamés indiquées au référentiel qualité en vigueur.</t>
  </si>
  <si>
    <t>Une seule planche était utilisée pour la découpe des aliments de différentes catégories; Il y a risque de contamination croisée.  Prévoir des planches séparées et identifiées pour les aliments crus et les aliments prêts à la consommation.</t>
  </si>
  <si>
    <t xml:space="preserve">L'opératrice ignore le protocole. Nous rappelons que la décontamination des légumes et des œufs doit avoir lieu en fin de journée pour le lendemain
Ces produits seront protégés et maintenus au froid le 
soir. </t>
  </si>
  <si>
    <t>Taux de réalisation du plan d'action précédent</t>
  </si>
  <si>
    <t>Une étiquette de viande rouge était illisible, il y a perte de traçabilité du produit.</t>
  </si>
  <si>
    <t>Les étiquettes des viandes rouges emballées 'Société d'élevage de Monastir' indiquaient des DLC de 01/03/2017 et 02/03/2017. Attention au risque de dépassement de la DLC en cas de découpe ou de préparation des merguez.</t>
  </si>
  <si>
    <t>Nous rappelons que la viande hachée doit être constituée à partir du parage du jour  même. Les stockages sur plusieurs jours sont interdits.</t>
  </si>
  <si>
    <t>Dr Hend KAMOUN</t>
  </si>
  <si>
    <t>DRECTEUR PAR INTERIM ET CHEFS RAYONS</t>
  </si>
  <si>
    <t>Kaak dattes indiqués sur deux produits différents, l’un des produits contenant sésame alors que cet ingrédient (allergène majeur) n’est pas indiqué sur l’étiquetage fournisseur et carrefour. Kaak dattes indiqués sur deux produits différents, Etiquette Cake chocolat contenant la mention produit décongelé à ne pas recongeler alors que le produit n’a pas été congelé, nougat kehili: étiquetage ne comportant pas arachide et sésame (allergènes majeurs) sur l’étiquette fournisseur</t>
  </si>
  <si>
    <t>manque d'enregistrement du contrôle a la reception des poissons livrés par l'entrepot</t>
  </si>
  <si>
    <t>produits surgelés farah acceptés le 14/04/17 dont la température a cœur est -4°C et température du camion -6°C</t>
  </si>
  <si>
    <t>Pains complets poids non conforme: poids verifié est 195g et poids sur etiquette 200g</t>
  </si>
  <si>
    <t>température du linéaire verifiée 2,7°C</t>
  </si>
  <si>
    <t>Manque de verification du thermomètre à sonde</t>
  </si>
  <si>
    <t>les parametres d''exposition sont enregitrés uniquement pour la premiere cuisson de la matinée</t>
  </si>
  <si>
    <t>les parametres de cuisson sont enregitrés uniquement pour la premiere cuisson de la matinée</t>
  </si>
  <si>
    <t>paniers friteuse sales</t>
  </si>
  <si>
    <t>la desinfection des œufs se fait trop a l'avance de leur utilisation parfois une semaine ou plus, assurer la desinfection des œufs la veille de leur utilisation</t>
  </si>
  <si>
    <t>température du meuble réfrigéré  2,6°C</t>
  </si>
  <si>
    <t>température a cœur de la tastira  2,5°C</t>
  </si>
  <si>
    <t>manque de chaussure de travail (commande en cours)</t>
  </si>
  <si>
    <t>barbe non rasée</t>
  </si>
  <si>
    <t>plusieurs produits  non identifiés dans la chambre froide ex: Aloyau de bœuf, pilon de poulet, caille, escalope dinde, poulet andalousia</t>
  </si>
  <si>
    <t>emballage des merguez j fabrication +2j (une formation a été faite dans ce sens)</t>
  </si>
  <si>
    <t>La température verifiée du meuble des viandes rouges libre service est de 2,2°C et celle affichée 1,2°C</t>
  </si>
  <si>
    <t>Manque de plan d'action suite a l'analyse non conforme de poulet tartare chahia</t>
  </si>
  <si>
    <t xml:space="preserve">entreposage de poissons maquereau dans de l’eau et de la glace (cette eau est fortement chargée, elle favorise la multiplication des bactéries psychrophiles) </t>
  </si>
  <si>
    <t>produits mal rangés dans la chambre froide négative</t>
  </si>
  <si>
    <t>manque de glacage et manque du nom des produits sur l'étal</t>
  </si>
  <si>
    <t>manque d'enregistrement des températures du meuble des produits surgelés</t>
  </si>
  <si>
    <t>plonge sale ainsi que les murs qui l'entourent</t>
  </si>
  <si>
    <t>douchette de la plonge non fonctionelle</t>
  </si>
  <si>
    <t>compote materna pommes framboise périmé DLC 10/03/17</t>
  </si>
  <si>
    <t>boite de Tomate concentré cabossée</t>
  </si>
  <si>
    <t>étagères sont rouillées</t>
  </si>
  <si>
    <t>le taux d'hygrométrie est 44%</t>
  </si>
  <si>
    <t>Le revêtement du sol de la reserve PGC est crevassé à plusieurs niveaux.</t>
  </si>
  <si>
    <t>Zone casse non identifiée dans la chambre froide</t>
  </si>
  <si>
    <t>traces de moisissures sur les paniers en osier</t>
  </si>
  <si>
    <t>Manque de protection de la pate d'ail et harissa</t>
  </si>
  <si>
    <t>manque de papier seche main dans les sanitaires femmes</t>
  </si>
  <si>
    <t>suivi réalisé mais pas d'enregistrement</t>
  </si>
  <si>
    <t>DLC des cotelettes poulet tartares est dépassée 13/04/17 dans la chambre froide</t>
  </si>
  <si>
    <t>absence de traçabilité pour les volailles en LS,  manque de traçabilité pour beefsteak emballé le 12/04/17. manque d'indication des boyaux dans la traçabilité des merguez</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</si>
</sst>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09">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9" fontId="0" fillId="0" borderId="1" xfId="0" applyNumberFormat="1" applyBorder="1" applyAlignment="1" applyProtection="1">
      <alignment horizontal="right" wrapText="1"/>
      <protection locked="0"/>
    </xf>
    <xf numFmtId="0" fontId="19" fillId="0" borderId="1" xfId="0"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0" fontId="0" fillId="0" borderId="1" xfId="0" applyBorder="1" applyAlignment="1" applyProtection="1">
      <alignment wrapText="1"/>
    </xf>
    <xf numFmtId="0" fontId="53" fillId="0" borderId="1" xfId="0" applyFont="1" applyBorder="1" applyAlignment="1" applyProtection="1">
      <alignment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165" fontId="0" fillId="0" borderId="1" xfId="0" applyNumberFormat="1" applyBorder="1" applyAlignment="1" applyProtection="1">
      <alignment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0.875</c:v>
                </c:pt>
                <c:pt idx="1">
                  <c:v>0.91666666666666663</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ser>
        <c:dLbls>
          <c:showLegendKey val="0"/>
          <c:showVal val="1"/>
          <c:showCatName val="0"/>
          <c:showSerName val="0"/>
          <c:showPercent val="0"/>
          <c:showBubbleSize val="0"/>
        </c:dLbls>
        <c:gapWidth val="75"/>
        <c:overlap val="40"/>
        <c:axId val="289880592"/>
        <c:axId val="281316608"/>
      </c:barChart>
      <c:catAx>
        <c:axId val="289880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1316608"/>
        <c:crosses val="autoZero"/>
        <c:auto val="1"/>
        <c:lblAlgn val="ctr"/>
        <c:lblOffset val="100"/>
        <c:noMultiLvlLbl val="0"/>
      </c:catAx>
      <c:valAx>
        <c:axId val="281316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9880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0.9375</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ser>
        <c:dLbls>
          <c:showLegendKey val="0"/>
          <c:showVal val="1"/>
          <c:showCatName val="0"/>
          <c:showSerName val="0"/>
          <c:showPercent val="0"/>
          <c:showBubbleSize val="0"/>
        </c:dLbls>
        <c:gapWidth val="75"/>
        <c:overlap val="40"/>
        <c:axId val="112539744"/>
        <c:axId val="112540304"/>
      </c:barChart>
      <c:catAx>
        <c:axId val="112539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2540304"/>
        <c:crosses val="autoZero"/>
        <c:auto val="1"/>
        <c:lblAlgn val="ctr"/>
        <c:lblOffset val="100"/>
        <c:noMultiLvlLbl val="0"/>
      </c:catAx>
      <c:valAx>
        <c:axId val="112540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2539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0.91666666666666663</c:v>
                </c:pt>
                <c:pt idx="1">
                  <c:v>0.91666666666666663</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ser>
        <c:dLbls>
          <c:showLegendKey val="0"/>
          <c:showVal val="1"/>
          <c:showCatName val="0"/>
          <c:showSerName val="0"/>
          <c:showPercent val="0"/>
          <c:showBubbleSize val="0"/>
        </c:dLbls>
        <c:gapWidth val="75"/>
        <c:overlap val="40"/>
        <c:axId val="112543104"/>
        <c:axId val="475726272"/>
      </c:barChart>
      <c:catAx>
        <c:axId val="112543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5726272"/>
        <c:crosses val="autoZero"/>
        <c:auto val="1"/>
        <c:lblAlgn val="ctr"/>
        <c:lblOffset val="100"/>
        <c:noMultiLvlLbl val="0"/>
      </c:catAx>
      <c:valAx>
        <c:axId val="475726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2543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ser>
        <c:dLbls>
          <c:showLegendKey val="0"/>
          <c:showVal val="1"/>
          <c:showCatName val="0"/>
          <c:showSerName val="0"/>
          <c:showPercent val="0"/>
          <c:showBubbleSize val="0"/>
        </c:dLbls>
        <c:gapWidth val="75"/>
        <c:overlap val="40"/>
        <c:axId val="475729072"/>
        <c:axId val="475729632"/>
      </c:barChart>
      <c:catAx>
        <c:axId val="475729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5729632"/>
        <c:crosses val="autoZero"/>
        <c:auto val="1"/>
        <c:lblAlgn val="ctr"/>
        <c:lblOffset val="100"/>
        <c:noMultiLvlLbl val="0"/>
      </c:catAx>
      <c:valAx>
        <c:axId val="475729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5729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1</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ser>
        <c:dLbls>
          <c:showLegendKey val="0"/>
          <c:showVal val="1"/>
          <c:showCatName val="0"/>
          <c:showSerName val="0"/>
          <c:showPercent val="0"/>
          <c:showBubbleSize val="0"/>
        </c:dLbls>
        <c:gapWidth val="75"/>
        <c:overlap val="40"/>
        <c:axId val="475732432"/>
        <c:axId val="475732992"/>
      </c:barChart>
      <c:catAx>
        <c:axId val="475732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5732992"/>
        <c:crosses val="autoZero"/>
        <c:auto val="1"/>
        <c:lblAlgn val="ctr"/>
        <c:lblOffset val="100"/>
        <c:noMultiLvlLbl val="0"/>
      </c:catAx>
      <c:valAx>
        <c:axId val="475732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5732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0.94444444444444442</c:v>
                </c:pt>
                <c:pt idx="1">
                  <c:v>0.96666666666666667</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ser>
        <c:dLbls>
          <c:showLegendKey val="0"/>
          <c:showVal val="1"/>
          <c:showCatName val="0"/>
          <c:showSerName val="0"/>
          <c:showPercent val="0"/>
          <c:showBubbleSize val="0"/>
        </c:dLbls>
        <c:gapWidth val="75"/>
        <c:overlap val="40"/>
        <c:axId val="132559840"/>
        <c:axId val="132560400"/>
      </c:barChart>
      <c:catAx>
        <c:axId val="132559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2560400"/>
        <c:crosses val="autoZero"/>
        <c:auto val="1"/>
        <c:lblAlgn val="ctr"/>
        <c:lblOffset val="100"/>
        <c:noMultiLvlLbl val="0"/>
      </c:catAx>
      <c:valAx>
        <c:axId val="132560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2559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ser>
        <c:dLbls>
          <c:showLegendKey val="0"/>
          <c:showVal val="1"/>
          <c:showCatName val="0"/>
          <c:showSerName val="0"/>
          <c:showPercent val="0"/>
          <c:showBubbleSize val="0"/>
        </c:dLbls>
        <c:gapWidth val="75"/>
        <c:overlap val="40"/>
        <c:axId val="132563200"/>
        <c:axId val="132563760"/>
      </c:barChart>
      <c:catAx>
        <c:axId val="132563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2563760"/>
        <c:crosses val="autoZero"/>
        <c:auto val="1"/>
        <c:lblAlgn val="ctr"/>
        <c:lblOffset val="100"/>
        <c:noMultiLvlLbl val="0"/>
      </c:catAx>
      <c:valAx>
        <c:axId val="132563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2563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0.95327102803738317</c:v>
                </c:pt>
                <c:pt idx="1">
                  <c:v>0.97391304347826091</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ser>
        <c:dLbls>
          <c:showLegendKey val="0"/>
          <c:showVal val="1"/>
          <c:showCatName val="0"/>
          <c:showSerName val="0"/>
          <c:showPercent val="0"/>
          <c:showBubbleSize val="0"/>
        </c:dLbls>
        <c:gapWidth val="75"/>
        <c:overlap val="40"/>
        <c:axId val="204093824"/>
        <c:axId val="204094384"/>
      </c:barChart>
      <c:catAx>
        <c:axId val="204093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094384"/>
        <c:crosses val="autoZero"/>
        <c:auto val="1"/>
        <c:lblAlgn val="ctr"/>
        <c:lblOffset val="100"/>
        <c:noMultiLvlLbl val="0"/>
      </c:catAx>
      <c:valAx>
        <c:axId val="204094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093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0.93536121673003803</c:v>
                </c:pt>
                <c:pt idx="1">
                  <c:v>0.91083916083916083</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ser>
        <c:dLbls>
          <c:showLegendKey val="0"/>
          <c:showVal val="1"/>
          <c:showCatName val="0"/>
          <c:showSerName val="0"/>
          <c:showPercent val="0"/>
          <c:showBubbleSize val="0"/>
        </c:dLbls>
        <c:gapWidth val="75"/>
        <c:overlap val="40"/>
        <c:axId val="204097184"/>
        <c:axId val="204097744"/>
      </c:barChart>
      <c:catAx>
        <c:axId val="204097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097744"/>
        <c:crosses val="autoZero"/>
        <c:auto val="1"/>
        <c:lblAlgn val="ctr"/>
        <c:lblOffset val="100"/>
        <c:noMultiLvlLbl val="0"/>
      </c:catAx>
      <c:valAx>
        <c:axId val="204097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097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0.94431612238371065</c:v>
                </c:pt>
                <c:pt idx="1">
                  <c:v>0.97391304347826091</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ser>
        <c:dLbls>
          <c:showLegendKey val="0"/>
          <c:showVal val="0"/>
          <c:showCatName val="0"/>
          <c:showSerName val="0"/>
          <c:showPercent val="0"/>
          <c:showBubbleSize val="0"/>
        </c:dLbls>
        <c:gapWidth val="75"/>
        <c:overlap val="-25"/>
        <c:axId val="204100544"/>
        <c:axId val="203785872"/>
        <c:extLst/>
      </c:barChart>
      <c:catAx>
        <c:axId val="20410054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785872"/>
        <c:crosses val="autoZero"/>
        <c:auto val="1"/>
        <c:lblAlgn val="ctr"/>
        <c:lblOffset val="100"/>
        <c:noMultiLvlLbl val="0"/>
      </c:catAx>
      <c:valAx>
        <c:axId val="20378587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4100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0.88000000000000012</c:v>
                </c:pt>
                <c:pt idx="1">
                  <c:v>0.49620833333333331</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ser>
        <c:dLbls>
          <c:showLegendKey val="0"/>
          <c:showVal val="1"/>
          <c:showCatName val="0"/>
          <c:showSerName val="0"/>
          <c:showPercent val="0"/>
          <c:showBubbleSize val="0"/>
        </c:dLbls>
        <c:gapWidth val="65"/>
        <c:axId val="203788672"/>
        <c:axId val="203789232"/>
        <c:extLst/>
      </c:barChart>
      <c:catAx>
        <c:axId val="203788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789232"/>
        <c:crosses val="autoZero"/>
        <c:auto val="1"/>
        <c:lblAlgn val="ctr"/>
        <c:lblOffset val="100"/>
        <c:noMultiLvlLbl val="0"/>
      </c:catAx>
      <c:valAx>
        <c:axId val="203789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3788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0.93548387096774188</c:v>
                </c:pt>
                <c:pt idx="1">
                  <c:v>0.96969696969696972</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ser>
        <c:dLbls>
          <c:showLegendKey val="0"/>
          <c:showVal val="1"/>
          <c:showCatName val="0"/>
          <c:showSerName val="0"/>
          <c:showPercent val="0"/>
          <c:showBubbleSize val="0"/>
        </c:dLbls>
        <c:gapWidth val="75"/>
        <c:overlap val="40"/>
        <c:axId val="359789136"/>
        <c:axId val="359792496"/>
      </c:barChart>
      <c:catAx>
        <c:axId val="359789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59792496"/>
        <c:crosses val="autoZero"/>
        <c:auto val="1"/>
        <c:lblAlgn val="ctr"/>
        <c:lblOffset val="100"/>
        <c:noMultiLvlLbl val="0"/>
      </c:catAx>
      <c:valAx>
        <c:axId val="359792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59789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0.83823529411764708</c:v>
                </c:pt>
                <c:pt idx="1">
                  <c:v>0.94285714285714284</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ser>
        <c:dLbls>
          <c:showLegendKey val="0"/>
          <c:showVal val="1"/>
          <c:showCatName val="0"/>
          <c:showSerName val="0"/>
          <c:showPercent val="0"/>
          <c:showBubbleSize val="0"/>
        </c:dLbls>
        <c:gapWidth val="75"/>
        <c:overlap val="40"/>
        <c:axId val="360020736"/>
        <c:axId val="360021296"/>
      </c:barChart>
      <c:catAx>
        <c:axId val="360020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0021296"/>
        <c:crosses val="autoZero"/>
        <c:auto val="1"/>
        <c:lblAlgn val="ctr"/>
        <c:lblOffset val="100"/>
        <c:noMultiLvlLbl val="0"/>
      </c:catAx>
      <c:valAx>
        <c:axId val="360021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0020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0.92</c:v>
                </c:pt>
                <c:pt idx="1">
                  <c:v>0.98076923076923073</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ser>
        <c:dLbls>
          <c:showLegendKey val="0"/>
          <c:showVal val="1"/>
          <c:showCatName val="0"/>
          <c:showSerName val="0"/>
          <c:showPercent val="0"/>
          <c:showBubbleSize val="0"/>
        </c:dLbls>
        <c:gapWidth val="75"/>
        <c:overlap val="40"/>
        <c:axId val="130586992"/>
        <c:axId val="130585312"/>
      </c:barChart>
      <c:catAx>
        <c:axId val="130586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585312"/>
        <c:crosses val="autoZero"/>
        <c:auto val="1"/>
        <c:lblAlgn val="ctr"/>
        <c:lblOffset val="100"/>
        <c:noMultiLvlLbl val="0"/>
      </c:catAx>
      <c:valAx>
        <c:axId val="130585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0586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0.98529411764705888</c:v>
                </c:pt>
                <c:pt idx="1">
                  <c:v>0.72499999999999998</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ser>
        <c:dLbls>
          <c:showLegendKey val="0"/>
          <c:showVal val="1"/>
          <c:showCatName val="0"/>
          <c:showSerName val="0"/>
          <c:showPercent val="0"/>
          <c:showBubbleSize val="0"/>
        </c:dLbls>
        <c:gapWidth val="75"/>
        <c:overlap val="40"/>
        <c:axId val="288461424"/>
        <c:axId val="288460304"/>
      </c:barChart>
      <c:catAx>
        <c:axId val="288461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8460304"/>
        <c:crosses val="autoZero"/>
        <c:auto val="1"/>
        <c:lblAlgn val="ctr"/>
        <c:lblOffset val="100"/>
        <c:noMultiLvlLbl val="0"/>
      </c:catAx>
      <c:valAx>
        <c:axId val="288460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8461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0.98275862068965514</c:v>
                </c:pt>
                <c:pt idx="1">
                  <c:v>0.89655172413793105</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ser>
        <c:dLbls>
          <c:showLegendKey val="0"/>
          <c:showVal val="1"/>
          <c:showCatName val="0"/>
          <c:showSerName val="0"/>
          <c:showPercent val="0"/>
          <c:showBubbleSize val="0"/>
        </c:dLbls>
        <c:gapWidth val="75"/>
        <c:overlap val="40"/>
        <c:axId val="347731808"/>
        <c:axId val="283987824"/>
      </c:barChart>
      <c:catAx>
        <c:axId val="347731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3987824"/>
        <c:crosses val="autoZero"/>
        <c:auto val="1"/>
        <c:lblAlgn val="ctr"/>
        <c:lblOffset val="100"/>
        <c:noMultiLvlLbl val="0"/>
      </c:catAx>
      <c:valAx>
        <c:axId val="283987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47731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0.94444444444444442</c:v>
                </c:pt>
                <c:pt idx="1">
                  <c:v>1</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ser>
        <c:dLbls>
          <c:showLegendKey val="0"/>
          <c:showVal val="1"/>
          <c:showCatName val="0"/>
          <c:showSerName val="0"/>
          <c:showPercent val="0"/>
          <c:showBubbleSize val="0"/>
        </c:dLbls>
        <c:gapWidth val="75"/>
        <c:overlap val="40"/>
        <c:axId val="282181664"/>
        <c:axId val="282182224"/>
      </c:barChart>
      <c:catAx>
        <c:axId val="282181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2182224"/>
        <c:crosses val="autoZero"/>
        <c:auto val="1"/>
        <c:lblAlgn val="ctr"/>
        <c:lblOffset val="100"/>
        <c:noMultiLvlLbl val="0"/>
      </c:catAx>
      <c:valAx>
        <c:axId val="282182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2181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0.8928571428571429</c:v>
                </c:pt>
                <c:pt idx="1">
                  <c:v>0.6333333333333333</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ser>
        <c:dLbls>
          <c:showLegendKey val="0"/>
          <c:showVal val="1"/>
          <c:showCatName val="0"/>
          <c:showSerName val="0"/>
          <c:showPercent val="0"/>
          <c:showBubbleSize val="0"/>
        </c:dLbls>
        <c:gapWidth val="75"/>
        <c:overlap val="40"/>
        <c:axId val="132636448"/>
        <c:axId val="132637008"/>
      </c:barChart>
      <c:catAx>
        <c:axId val="132636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2637008"/>
        <c:crosses val="autoZero"/>
        <c:auto val="1"/>
        <c:lblAlgn val="ctr"/>
        <c:lblOffset val="100"/>
        <c:noMultiLvlLbl val="0"/>
      </c:catAx>
      <c:valAx>
        <c:axId val="132637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2636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0.93103448275862066</c:v>
                </c:pt>
                <c:pt idx="1">
                  <c:v>0.9838709677419355</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ser>
        <c:dLbls>
          <c:showLegendKey val="0"/>
          <c:showVal val="1"/>
          <c:showCatName val="0"/>
          <c:showSerName val="0"/>
          <c:showPercent val="0"/>
          <c:showBubbleSize val="0"/>
        </c:dLbls>
        <c:gapWidth val="75"/>
        <c:overlap val="40"/>
        <c:axId val="285395360"/>
        <c:axId val="285395920"/>
      </c:barChart>
      <c:catAx>
        <c:axId val="285395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5395920"/>
        <c:crosses val="autoZero"/>
        <c:auto val="1"/>
        <c:lblAlgn val="ctr"/>
        <c:lblOffset val="100"/>
        <c:noMultiLvlLbl val="0"/>
      </c:catAx>
      <c:valAx>
        <c:axId val="285395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5395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8" zoomScale="60" zoomScaleNormal="100" workbookViewId="0">
      <selection activeCell="B25" sqref="B25:C25"/>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68" t="s">
        <v>379</v>
      </c>
      <c r="B18" s="268"/>
      <c r="C18" s="268"/>
      <c r="D18" s="269" t="s">
        <v>454</v>
      </c>
      <c r="E18" s="269"/>
      <c r="F18" s="269"/>
      <c r="G18" s="269"/>
      <c r="H18" s="269"/>
      <c r="I18" s="269"/>
      <c r="J18" s="269"/>
      <c r="K18" s="269"/>
    </row>
    <row r="20" spans="1:11" ht="16.5" x14ac:dyDescent="0.3">
      <c r="A20" s="204"/>
      <c r="B20" s="199"/>
      <c r="C20" s="199"/>
      <c r="D20" s="199"/>
      <c r="E20" s="199"/>
      <c r="F20" s="199"/>
      <c r="G20" s="199"/>
      <c r="H20" s="199"/>
      <c r="I20" s="199"/>
    </row>
    <row r="21" spans="1:11" x14ac:dyDescent="0.25">
      <c r="A21" s="270" t="s">
        <v>380</v>
      </c>
      <c r="B21" s="270"/>
      <c r="C21" s="270"/>
      <c r="D21" s="270"/>
      <c r="E21" s="270"/>
      <c r="F21" s="270"/>
      <c r="G21" s="270"/>
      <c r="H21" s="270"/>
      <c r="I21" s="270"/>
      <c r="J21" s="270"/>
      <c r="K21" s="270"/>
    </row>
    <row r="22" spans="1:11" x14ac:dyDescent="0.25">
      <c r="A22" s="205"/>
      <c r="B22" s="200"/>
      <c r="C22" s="200"/>
      <c r="D22" s="199"/>
      <c r="E22" s="199"/>
      <c r="F22" s="199"/>
      <c r="G22" s="199"/>
      <c r="H22" s="199"/>
      <c r="I22" s="199"/>
    </row>
    <row r="23" spans="1:11" ht="42" customHeight="1" x14ac:dyDescent="0.25">
      <c r="A23" s="206" t="s">
        <v>381</v>
      </c>
      <c r="B23" s="264" t="s">
        <v>382</v>
      </c>
      <c r="C23" s="264"/>
      <c r="D23" s="199"/>
      <c r="E23" s="199"/>
      <c r="F23" s="199"/>
      <c r="G23" s="199"/>
      <c r="H23" s="199"/>
      <c r="I23" s="199"/>
      <c r="J23" s="198" t="str">
        <f>D18</f>
        <v>Sfax Lafrane</v>
      </c>
    </row>
    <row r="24" spans="1:11" ht="33" customHeight="1" x14ac:dyDescent="0.25">
      <c r="A24" s="207" t="s">
        <v>383</v>
      </c>
      <c r="B24" s="263">
        <f>AVERAGE('A1 Exploitation'!D505,'A1 Technique'!D198)</f>
        <v>0.94431612238371065</v>
      </c>
      <c r="C24" s="263"/>
      <c r="D24" s="199"/>
      <c r="E24" s="199"/>
      <c r="F24" s="199"/>
      <c r="G24" s="199"/>
      <c r="H24" s="199"/>
      <c r="I24" s="199"/>
    </row>
    <row r="25" spans="1:11" ht="33" customHeight="1" x14ac:dyDescent="0.25">
      <c r="A25" s="206" t="s">
        <v>384</v>
      </c>
      <c r="B25" s="263">
        <f>AVERAGE('A2 Exploitation'!D506,'A2 Technique'!D198)</f>
        <v>0.97391304347826091</v>
      </c>
      <c r="C25" s="263"/>
      <c r="D25" s="199"/>
      <c r="E25" s="199"/>
      <c r="F25" s="199"/>
      <c r="G25" s="199"/>
      <c r="H25" s="199"/>
      <c r="I25" s="199"/>
    </row>
    <row r="26" spans="1:11" ht="33" customHeight="1" x14ac:dyDescent="0.25">
      <c r="A26" s="207" t="s">
        <v>385</v>
      </c>
      <c r="B26" s="263">
        <f>AVERAGE('A3 Exploitation'!D506,'A3 Technique'!D198)</f>
        <v>0</v>
      </c>
      <c r="C26" s="263"/>
      <c r="D26" s="199"/>
      <c r="E26" s="199"/>
      <c r="F26" s="199"/>
      <c r="G26" s="199"/>
      <c r="H26" s="199"/>
      <c r="I26" s="199"/>
    </row>
    <row r="27" spans="1:11" ht="33" customHeight="1" x14ac:dyDescent="0.25">
      <c r="A27" s="207" t="s">
        <v>386</v>
      </c>
      <c r="B27" s="263">
        <f>AVERAGE('A4 Exploitation'!D506,'A4 Technique'!D198)</f>
        <v>0</v>
      </c>
      <c r="C27" s="263"/>
      <c r="D27" s="199"/>
      <c r="E27" s="199"/>
      <c r="F27" s="199"/>
      <c r="G27" s="199"/>
      <c r="H27" s="199"/>
      <c r="I27" s="199"/>
    </row>
    <row r="28" spans="1:11" ht="33" customHeight="1" x14ac:dyDescent="0.25">
      <c r="A28" s="206" t="s">
        <v>387</v>
      </c>
      <c r="B28" s="263">
        <f>AVERAGE('A5 Exploitation'!D506,'A5 Technique'!D198)</f>
        <v>0</v>
      </c>
      <c r="C28" s="263"/>
      <c r="D28" s="199"/>
      <c r="E28" s="199"/>
      <c r="F28" s="199"/>
      <c r="G28" s="199"/>
      <c r="H28" s="199"/>
      <c r="I28" s="199"/>
    </row>
    <row r="29" spans="1:11" ht="33" customHeight="1" x14ac:dyDescent="0.25">
      <c r="A29" s="206" t="s">
        <v>388</v>
      </c>
      <c r="B29" s="263">
        <f>AVERAGE('A6 Exploitation'!D506,'A6 Technique'!D198)</f>
        <v>0</v>
      </c>
      <c r="C29" s="263"/>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64" t="s">
        <v>389</v>
      </c>
      <c r="C33" s="264"/>
      <c r="D33" s="199"/>
      <c r="E33" s="199"/>
      <c r="F33" s="199"/>
      <c r="G33" s="199"/>
      <c r="H33" s="199"/>
      <c r="I33" s="199"/>
      <c r="J33" s="198" t="str">
        <f>D18</f>
        <v>Sfax Lafrane</v>
      </c>
    </row>
    <row r="34" spans="1:10" ht="33" customHeight="1" x14ac:dyDescent="0.25">
      <c r="A34" s="207" t="s">
        <v>383</v>
      </c>
      <c r="B34" s="263">
        <f>'A1 Exploitation'!D505</f>
        <v>0.93536121673003803</v>
      </c>
      <c r="C34" s="263"/>
      <c r="D34" s="199"/>
      <c r="E34" s="199"/>
      <c r="F34" s="199"/>
      <c r="G34" s="199"/>
      <c r="H34" s="199"/>
      <c r="I34" s="199"/>
    </row>
    <row r="35" spans="1:10" ht="33" customHeight="1" x14ac:dyDescent="0.25">
      <c r="A35" s="206" t="s">
        <v>384</v>
      </c>
      <c r="B35" s="263">
        <f>'A2 Exploitation'!D505</f>
        <v>0.91083916083916083</v>
      </c>
      <c r="C35" s="263"/>
      <c r="D35" s="199"/>
      <c r="E35" s="199"/>
      <c r="F35" s="199"/>
      <c r="G35" s="199"/>
      <c r="H35" s="199"/>
      <c r="I35" s="199"/>
    </row>
    <row r="36" spans="1:10" ht="33" customHeight="1" x14ac:dyDescent="0.25">
      <c r="A36" s="207" t="s">
        <v>385</v>
      </c>
      <c r="B36" s="263">
        <f>'A3 Exploitation'!D505</f>
        <v>0</v>
      </c>
      <c r="C36" s="263"/>
      <c r="D36" s="199"/>
      <c r="E36" s="199"/>
      <c r="F36" s="199"/>
      <c r="G36" s="199"/>
      <c r="H36" s="199"/>
      <c r="I36" s="199"/>
    </row>
    <row r="37" spans="1:10" ht="33" customHeight="1" x14ac:dyDescent="0.25">
      <c r="A37" s="207" t="s">
        <v>386</v>
      </c>
      <c r="B37" s="263">
        <f>'A4 Exploitation'!D505</f>
        <v>0</v>
      </c>
      <c r="C37" s="263"/>
      <c r="D37" s="199"/>
      <c r="E37" s="199"/>
      <c r="F37" s="199"/>
      <c r="G37" s="199"/>
      <c r="H37" s="199"/>
      <c r="I37" s="199"/>
    </row>
    <row r="38" spans="1:10" ht="33" customHeight="1" x14ac:dyDescent="0.25">
      <c r="A38" s="206" t="s">
        <v>387</v>
      </c>
      <c r="B38" s="263">
        <f>'A5 Exploitation'!D505</f>
        <v>0</v>
      </c>
      <c r="C38" s="263"/>
      <c r="D38" s="199"/>
      <c r="E38" s="199"/>
      <c r="F38" s="199"/>
      <c r="G38" s="199"/>
      <c r="H38" s="199"/>
      <c r="I38" s="199"/>
    </row>
    <row r="39" spans="1:10" ht="33" customHeight="1" x14ac:dyDescent="0.25">
      <c r="A39" s="206" t="s">
        <v>388</v>
      </c>
      <c r="B39" s="263">
        <f>'A6 Exploitation'!D505</f>
        <v>0</v>
      </c>
      <c r="C39" s="263"/>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67" t="s">
        <v>390</v>
      </c>
      <c r="C42" s="267"/>
      <c r="D42" s="199"/>
      <c r="E42" s="199"/>
      <c r="F42" s="199"/>
      <c r="G42" s="199"/>
      <c r="H42" s="199"/>
      <c r="I42" s="199"/>
      <c r="J42" s="198" t="str">
        <f>D18</f>
        <v>Sfax Lafrane</v>
      </c>
    </row>
    <row r="43" spans="1:10" ht="33" customHeight="1" x14ac:dyDescent="0.25">
      <c r="A43" s="207" t="s">
        <v>383</v>
      </c>
      <c r="B43" s="263">
        <f>AVERAGE('A1 Exploitation'!D503, 'A1 Technique'!D196)</f>
        <v>0.88000000000000012</v>
      </c>
      <c r="C43" s="263"/>
      <c r="D43" s="199"/>
      <c r="E43" s="199"/>
      <c r="F43" s="199"/>
      <c r="G43" s="199"/>
      <c r="H43" s="199"/>
      <c r="I43" s="199"/>
    </row>
    <row r="44" spans="1:10" ht="33" customHeight="1" x14ac:dyDescent="0.25">
      <c r="A44" s="206" t="s">
        <v>384</v>
      </c>
      <c r="B44" s="263">
        <f>AVERAGE('A2 Exploitation'!D503, 'A2 Technique'!D196)</f>
        <v>0.49620833333333331</v>
      </c>
      <c r="C44" s="263"/>
      <c r="D44" s="199"/>
      <c r="E44" s="199"/>
      <c r="F44" s="199"/>
      <c r="G44" s="199"/>
      <c r="H44" s="199"/>
      <c r="I44" s="199"/>
    </row>
    <row r="45" spans="1:10" ht="33" customHeight="1" x14ac:dyDescent="0.25">
      <c r="A45" s="207" t="s">
        <v>385</v>
      </c>
      <c r="B45" s="263">
        <f>AVERAGE('A3 Exploitation'!D503, 'A3 Technique'!D196)</f>
        <v>0</v>
      </c>
      <c r="C45" s="263"/>
      <c r="D45" s="199"/>
      <c r="E45" s="199"/>
      <c r="F45" s="199"/>
      <c r="G45" s="199"/>
      <c r="H45" s="199"/>
      <c r="I45" s="199"/>
    </row>
    <row r="46" spans="1:10" ht="33" customHeight="1" x14ac:dyDescent="0.25">
      <c r="A46" s="207" t="s">
        <v>386</v>
      </c>
      <c r="B46" s="263">
        <f>AVERAGE('A4 Exploitation'!D503, 'A4 Technique'!D196)</f>
        <v>0</v>
      </c>
      <c r="C46" s="263"/>
      <c r="D46" s="199"/>
      <c r="E46" s="199"/>
      <c r="F46" s="199"/>
      <c r="G46" s="199"/>
      <c r="H46" s="199"/>
      <c r="I46" s="199"/>
    </row>
    <row r="47" spans="1:10" ht="33" customHeight="1" x14ac:dyDescent="0.25">
      <c r="A47" s="206" t="s">
        <v>387</v>
      </c>
      <c r="B47" s="263">
        <f>AVERAGE('A5 Exploitation'!D503, 'A5 Technique'!D196)</f>
        <v>0</v>
      </c>
      <c r="C47" s="263"/>
      <c r="D47" s="199"/>
      <c r="E47" s="199"/>
      <c r="F47" s="199"/>
      <c r="G47" s="199"/>
      <c r="H47" s="199"/>
      <c r="I47" s="199"/>
    </row>
    <row r="48" spans="1:10" ht="33" customHeight="1" x14ac:dyDescent="0.25">
      <c r="A48" s="206" t="s">
        <v>388</v>
      </c>
      <c r="B48" s="263">
        <f>AVERAGE('A6 Exploitation'!D503, 'A6 Technique'!D196)</f>
        <v>0</v>
      </c>
      <c r="C48" s="263"/>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64" t="s">
        <v>391</v>
      </c>
      <c r="C51" s="264"/>
      <c r="D51" s="199"/>
      <c r="E51" s="199"/>
      <c r="F51" s="199"/>
      <c r="G51" s="199"/>
      <c r="H51" s="199"/>
      <c r="I51" s="199"/>
      <c r="J51" s="198" t="str">
        <f>D18</f>
        <v>Sfax Lafrane</v>
      </c>
    </row>
    <row r="52" spans="1:10" ht="33" customHeight="1" x14ac:dyDescent="0.25">
      <c r="A52" s="207" t="s">
        <v>383</v>
      </c>
      <c r="B52" s="266">
        <f>'A1 Exploitation'!D41</f>
        <v>0.875</v>
      </c>
      <c r="C52" s="266"/>
      <c r="D52" s="199"/>
      <c r="E52" s="199"/>
      <c r="F52" s="199"/>
      <c r="G52" s="199"/>
      <c r="H52" s="199"/>
      <c r="I52" s="199"/>
    </row>
    <row r="53" spans="1:10" ht="33" customHeight="1" x14ac:dyDescent="0.25">
      <c r="A53" s="206" t="s">
        <v>384</v>
      </c>
      <c r="B53" s="266">
        <f>'A2 Exploitation'!D41</f>
        <v>0.91666666666666663</v>
      </c>
      <c r="C53" s="266"/>
      <c r="D53" s="199"/>
      <c r="E53" s="199"/>
      <c r="F53" s="199"/>
      <c r="G53" s="199"/>
      <c r="H53" s="199"/>
      <c r="I53" s="199"/>
    </row>
    <row r="54" spans="1:10" ht="33" customHeight="1" x14ac:dyDescent="0.25">
      <c r="A54" s="207" t="s">
        <v>385</v>
      </c>
      <c r="B54" s="266">
        <f>'A3 Exploitation'!D41</f>
        <v>0</v>
      </c>
      <c r="C54" s="266"/>
      <c r="D54" s="199"/>
      <c r="E54" s="199"/>
      <c r="F54" s="199"/>
      <c r="G54" s="199"/>
      <c r="H54" s="199"/>
      <c r="I54" s="199"/>
    </row>
    <row r="55" spans="1:10" ht="33" customHeight="1" x14ac:dyDescent="0.25">
      <c r="A55" s="207" t="s">
        <v>386</v>
      </c>
      <c r="B55" s="266">
        <f>'A4 Exploitation'!D41</f>
        <v>0</v>
      </c>
      <c r="C55" s="266"/>
      <c r="D55" s="199"/>
      <c r="E55" s="199"/>
      <c r="F55" s="199"/>
      <c r="G55" s="199"/>
      <c r="H55" s="199"/>
      <c r="I55" s="199"/>
    </row>
    <row r="56" spans="1:10" ht="33" customHeight="1" x14ac:dyDescent="0.25">
      <c r="A56" s="206" t="s">
        <v>387</v>
      </c>
      <c r="B56" s="266">
        <f>'A5 Exploitation'!D41</f>
        <v>0</v>
      </c>
      <c r="C56" s="266"/>
      <c r="D56" s="199"/>
      <c r="E56" s="199"/>
      <c r="F56" s="199"/>
      <c r="G56" s="199"/>
      <c r="H56" s="199"/>
      <c r="I56" s="199"/>
    </row>
    <row r="57" spans="1:10" ht="33" customHeight="1" x14ac:dyDescent="0.25">
      <c r="A57" s="206" t="s">
        <v>388</v>
      </c>
      <c r="B57" s="266">
        <f>'A6 Exploitation'!D41</f>
        <v>0</v>
      </c>
      <c r="C57" s="266"/>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64" t="s">
        <v>392</v>
      </c>
      <c r="C60" s="264"/>
      <c r="D60" s="199"/>
      <c r="E60" s="199"/>
      <c r="F60" s="199"/>
      <c r="G60" s="199"/>
      <c r="H60" s="199"/>
      <c r="I60" s="199"/>
      <c r="J60" s="198" t="str">
        <f>D18</f>
        <v>Sfax Lafrane</v>
      </c>
    </row>
    <row r="61" spans="1:10" ht="33" customHeight="1" x14ac:dyDescent="0.25">
      <c r="A61" s="207" t="s">
        <v>383</v>
      </c>
      <c r="B61" s="263">
        <f>'A1 Exploitation'!D97</f>
        <v>0.93548387096774188</v>
      </c>
      <c r="C61" s="263"/>
      <c r="D61" s="199"/>
      <c r="E61" s="199"/>
      <c r="F61" s="199"/>
      <c r="G61" s="199"/>
      <c r="H61" s="199"/>
      <c r="I61" s="199"/>
    </row>
    <row r="62" spans="1:10" ht="33" customHeight="1" x14ac:dyDescent="0.25">
      <c r="A62" s="206" t="s">
        <v>384</v>
      </c>
      <c r="B62" s="263">
        <f>'A2 Exploitation'!D97</f>
        <v>0.96969696969696972</v>
      </c>
      <c r="C62" s="263"/>
      <c r="D62" s="199"/>
      <c r="E62" s="199"/>
      <c r="F62" s="199"/>
      <c r="G62" s="199"/>
      <c r="H62" s="199"/>
      <c r="I62" s="199"/>
    </row>
    <row r="63" spans="1:10" ht="33" customHeight="1" x14ac:dyDescent="0.25">
      <c r="A63" s="207" t="s">
        <v>385</v>
      </c>
      <c r="B63" s="263">
        <f>'A3 Exploitation'!D97</f>
        <v>0</v>
      </c>
      <c r="C63" s="263"/>
      <c r="D63" s="199"/>
      <c r="E63" s="199"/>
      <c r="F63" s="199"/>
      <c r="G63" s="199"/>
      <c r="H63" s="199"/>
      <c r="I63" s="199"/>
    </row>
    <row r="64" spans="1:10" ht="33" customHeight="1" x14ac:dyDescent="0.25">
      <c r="A64" s="207" t="s">
        <v>386</v>
      </c>
      <c r="B64" s="263">
        <f>'A4 Exploitation'!D97</f>
        <v>0</v>
      </c>
      <c r="C64" s="263"/>
      <c r="D64" s="199"/>
      <c r="E64" s="199"/>
      <c r="F64" s="199"/>
      <c r="G64" s="199"/>
      <c r="H64" s="199"/>
      <c r="I64" s="199"/>
    </row>
    <row r="65" spans="1:10" ht="33" customHeight="1" x14ac:dyDescent="0.25">
      <c r="A65" s="206" t="s">
        <v>387</v>
      </c>
      <c r="B65" s="263">
        <f>'A5 Exploitation'!D97</f>
        <v>0</v>
      </c>
      <c r="C65" s="263"/>
      <c r="D65" s="199"/>
      <c r="E65" s="199"/>
      <c r="F65" s="199"/>
      <c r="G65" s="199"/>
      <c r="H65" s="199"/>
      <c r="I65" s="199"/>
    </row>
    <row r="66" spans="1:10" ht="33" customHeight="1" x14ac:dyDescent="0.25">
      <c r="A66" s="206" t="s">
        <v>388</v>
      </c>
      <c r="B66" s="263">
        <f>'A6 Exploitation'!D97</f>
        <v>0</v>
      </c>
      <c r="C66" s="263"/>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64" t="s">
        <v>393</v>
      </c>
      <c r="C69" s="264"/>
      <c r="D69" s="199"/>
      <c r="E69" s="199"/>
      <c r="F69" s="199"/>
      <c r="G69" s="199"/>
      <c r="H69" s="199"/>
      <c r="I69" s="199"/>
      <c r="J69" s="198" t="str">
        <f>D18</f>
        <v>Sfax Lafrane</v>
      </c>
    </row>
    <row r="70" spans="1:10" ht="33" customHeight="1" x14ac:dyDescent="0.25">
      <c r="A70" s="207" t="s">
        <v>383</v>
      </c>
      <c r="B70" s="263">
        <f>'A1 Exploitation'!D150</f>
        <v>0.83823529411764708</v>
      </c>
      <c r="C70" s="263"/>
      <c r="D70" s="199"/>
      <c r="E70" s="199"/>
      <c r="F70" s="199"/>
      <c r="G70" s="199"/>
      <c r="H70" s="199"/>
      <c r="I70" s="199"/>
    </row>
    <row r="71" spans="1:10" ht="33" customHeight="1" x14ac:dyDescent="0.25">
      <c r="A71" s="206" t="s">
        <v>384</v>
      </c>
      <c r="B71" s="263">
        <f>'A2 Exploitation'!D150</f>
        <v>0.94285714285714284</v>
      </c>
      <c r="C71" s="263"/>
      <c r="D71" s="199"/>
      <c r="E71" s="199"/>
      <c r="F71" s="199"/>
      <c r="G71" s="199"/>
      <c r="H71" s="199"/>
      <c r="I71" s="199"/>
    </row>
    <row r="72" spans="1:10" ht="33" customHeight="1" x14ac:dyDescent="0.25">
      <c r="A72" s="207" t="s">
        <v>385</v>
      </c>
      <c r="B72" s="263">
        <f>'A3 Exploitation'!D150</f>
        <v>0</v>
      </c>
      <c r="C72" s="263"/>
      <c r="D72" s="199"/>
      <c r="E72" s="199"/>
      <c r="F72" s="199"/>
      <c r="G72" s="199"/>
      <c r="H72" s="199"/>
      <c r="I72" s="199"/>
    </row>
    <row r="73" spans="1:10" ht="33" customHeight="1" x14ac:dyDescent="0.25">
      <c r="A73" s="207" t="s">
        <v>386</v>
      </c>
      <c r="B73" s="263">
        <f>'A4 Exploitation'!D150</f>
        <v>0</v>
      </c>
      <c r="C73" s="263"/>
      <c r="D73" s="199"/>
      <c r="E73" s="199"/>
      <c r="F73" s="199"/>
      <c r="G73" s="199"/>
      <c r="H73" s="199"/>
      <c r="I73" s="199"/>
    </row>
    <row r="74" spans="1:10" ht="33" customHeight="1" x14ac:dyDescent="0.25">
      <c r="A74" s="206" t="s">
        <v>387</v>
      </c>
      <c r="B74" s="263">
        <f>'A5 Exploitation'!D150</f>
        <v>0</v>
      </c>
      <c r="C74" s="263"/>
      <c r="D74" s="199"/>
      <c r="E74" s="199"/>
      <c r="F74" s="199"/>
      <c r="G74" s="199"/>
      <c r="H74" s="199"/>
      <c r="I74" s="199"/>
    </row>
    <row r="75" spans="1:10" ht="33" customHeight="1" x14ac:dyDescent="0.25">
      <c r="A75" s="206" t="s">
        <v>388</v>
      </c>
      <c r="B75" s="263">
        <f>'A6 Exploitation'!D150</f>
        <v>0</v>
      </c>
      <c r="C75" s="263"/>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64" t="s">
        <v>394</v>
      </c>
      <c r="C78" s="264"/>
      <c r="D78" s="199"/>
      <c r="E78" s="199"/>
      <c r="F78" s="199"/>
      <c r="G78" s="199"/>
      <c r="H78" s="199"/>
      <c r="I78" s="199"/>
      <c r="J78" s="198" t="str">
        <f>D18</f>
        <v>Sfax Lafrane</v>
      </c>
    </row>
    <row r="79" spans="1:10" ht="33" customHeight="1" x14ac:dyDescent="0.25">
      <c r="A79" s="207" t="s">
        <v>383</v>
      </c>
      <c r="B79" s="263">
        <f>'A1 Exploitation'!D190</f>
        <v>0.92</v>
      </c>
      <c r="C79" s="263"/>
      <c r="D79" s="199"/>
      <c r="E79" s="199"/>
      <c r="F79" s="199"/>
      <c r="G79" s="199"/>
      <c r="H79" s="199"/>
      <c r="I79" s="199"/>
    </row>
    <row r="80" spans="1:10" ht="33" customHeight="1" x14ac:dyDescent="0.25">
      <c r="A80" s="206" t="s">
        <v>384</v>
      </c>
      <c r="B80" s="263">
        <f>'A2 Exploitation'!D190</f>
        <v>0.98076923076923073</v>
      </c>
      <c r="C80" s="263"/>
      <c r="D80" s="199"/>
      <c r="E80" s="199"/>
      <c r="F80" s="199"/>
      <c r="G80" s="199"/>
      <c r="H80" s="199"/>
      <c r="I80" s="199"/>
    </row>
    <row r="81" spans="1:10" ht="33" customHeight="1" x14ac:dyDescent="0.25">
      <c r="A81" s="207" t="s">
        <v>385</v>
      </c>
      <c r="B81" s="263">
        <f>'A3 Exploitation'!D190</f>
        <v>0</v>
      </c>
      <c r="C81" s="263"/>
      <c r="D81" s="199"/>
      <c r="E81" s="199"/>
      <c r="F81" s="199"/>
      <c r="G81" s="199"/>
      <c r="H81" s="199"/>
      <c r="I81" s="199"/>
    </row>
    <row r="82" spans="1:10" ht="33" customHeight="1" x14ac:dyDescent="0.25">
      <c r="A82" s="207" t="s">
        <v>386</v>
      </c>
      <c r="B82" s="263">
        <f>'A4 Exploitation'!D190</f>
        <v>0</v>
      </c>
      <c r="C82" s="263"/>
      <c r="D82" s="199"/>
      <c r="E82" s="199"/>
      <c r="F82" s="199"/>
      <c r="G82" s="199"/>
      <c r="H82" s="199"/>
      <c r="I82" s="199"/>
    </row>
    <row r="83" spans="1:10" ht="33" customHeight="1" x14ac:dyDescent="0.25">
      <c r="A83" s="206" t="s">
        <v>387</v>
      </c>
      <c r="B83" s="263">
        <f>'A5 Exploitation'!D190</f>
        <v>0</v>
      </c>
      <c r="C83" s="263"/>
      <c r="D83" s="199"/>
      <c r="E83" s="199"/>
      <c r="F83" s="199"/>
      <c r="G83" s="199"/>
      <c r="H83" s="199"/>
      <c r="I83" s="199"/>
    </row>
    <row r="84" spans="1:10" ht="33" customHeight="1" x14ac:dyDescent="0.25">
      <c r="A84" s="206" t="s">
        <v>388</v>
      </c>
      <c r="B84" s="263">
        <f>'A6 Exploitation'!D190</f>
        <v>0</v>
      </c>
      <c r="C84" s="263"/>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64" t="s">
        <v>395</v>
      </c>
      <c r="C87" s="264"/>
      <c r="D87" s="199"/>
      <c r="E87" s="199"/>
      <c r="F87" s="199"/>
      <c r="G87" s="199"/>
      <c r="H87" s="199"/>
      <c r="I87" s="199"/>
      <c r="J87" s="198" t="str">
        <f>D18</f>
        <v>Sfax Lafrane</v>
      </c>
    </row>
    <row r="88" spans="1:10" ht="33" customHeight="1" x14ac:dyDescent="0.25">
      <c r="A88" s="207" t="s">
        <v>383</v>
      </c>
      <c r="B88" s="263">
        <f>'A1 Exploitation'!D246</f>
        <v>0.98529411764705888</v>
      </c>
      <c r="C88" s="263"/>
      <c r="D88" s="199"/>
      <c r="E88" s="199"/>
      <c r="F88" s="199"/>
      <c r="G88" s="199"/>
      <c r="H88" s="199"/>
      <c r="I88" s="199"/>
    </row>
    <row r="89" spans="1:10" ht="33" customHeight="1" x14ac:dyDescent="0.25">
      <c r="A89" s="206" t="s">
        <v>384</v>
      </c>
      <c r="B89" s="263">
        <f>'A2 Exploitation'!D246</f>
        <v>0.72499999999999998</v>
      </c>
      <c r="C89" s="263"/>
      <c r="D89" s="199"/>
      <c r="E89" s="199"/>
      <c r="F89" s="199"/>
      <c r="G89" s="199"/>
      <c r="H89" s="199"/>
      <c r="I89" s="199"/>
    </row>
    <row r="90" spans="1:10" ht="33" customHeight="1" x14ac:dyDescent="0.25">
      <c r="A90" s="207" t="s">
        <v>385</v>
      </c>
      <c r="B90" s="263">
        <f>'A3 Exploitation'!D246</f>
        <v>0</v>
      </c>
      <c r="C90" s="263"/>
      <c r="D90" s="199"/>
      <c r="E90" s="199"/>
      <c r="F90" s="199"/>
      <c r="G90" s="199"/>
      <c r="H90" s="199"/>
      <c r="I90" s="199"/>
    </row>
    <row r="91" spans="1:10" ht="33" customHeight="1" x14ac:dyDescent="0.25">
      <c r="A91" s="207" t="s">
        <v>386</v>
      </c>
      <c r="B91" s="263">
        <f>'A4 Exploitation'!D246</f>
        <v>0</v>
      </c>
      <c r="C91" s="263"/>
      <c r="D91" s="199"/>
      <c r="E91" s="199"/>
      <c r="F91" s="199"/>
      <c r="G91" s="199"/>
      <c r="H91" s="199"/>
      <c r="I91" s="199"/>
    </row>
    <row r="92" spans="1:10" ht="33" customHeight="1" x14ac:dyDescent="0.25">
      <c r="A92" s="206" t="s">
        <v>387</v>
      </c>
      <c r="B92" s="263">
        <f>'A5 Exploitation'!D246</f>
        <v>0</v>
      </c>
      <c r="C92" s="263"/>
      <c r="D92" s="199"/>
      <c r="E92" s="199"/>
      <c r="F92" s="199"/>
      <c r="G92" s="199"/>
      <c r="H92" s="199"/>
      <c r="I92" s="199"/>
    </row>
    <row r="93" spans="1:10" ht="33" customHeight="1" x14ac:dyDescent="0.25">
      <c r="A93" s="206" t="s">
        <v>388</v>
      </c>
      <c r="B93" s="263">
        <f>'A6 Exploitation'!D246</f>
        <v>0</v>
      </c>
      <c r="C93" s="263"/>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64" t="s">
        <v>396</v>
      </c>
      <c r="C96" s="264"/>
      <c r="D96" s="199"/>
      <c r="E96" s="199"/>
      <c r="F96" s="199"/>
      <c r="G96" s="199"/>
      <c r="H96" s="199"/>
      <c r="I96" s="199"/>
      <c r="J96" s="198" t="str">
        <f>D18</f>
        <v>Sfax Lafrane</v>
      </c>
    </row>
    <row r="97" spans="1:10" ht="33" customHeight="1" x14ac:dyDescent="0.25">
      <c r="A97" s="207" t="s">
        <v>383</v>
      </c>
      <c r="B97" s="263">
        <f>'A1 Exploitation'!D289</f>
        <v>0.98275862068965514</v>
      </c>
      <c r="C97" s="263"/>
      <c r="D97" s="199"/>
      <c r="E97" s="199"/>
      <c r="F97" s="199"/>
      <c r="G97" s="199"/>
      <c r="H97" s="199"/>
      <c r="I97" s="199"/>
    </row>
    <row r="98" spans="1:10" ht="33" customHeight="1" x14ac:dyDescent="0.25">
      <c r="A98" s="206" t="s">
        <v>384</v>
      </c>
      <c r="B98" s="263">
        <f>'A2 Exploitation'!D289</f>
        <v>0.89655172413793105</v>
      </c>
      <c r="C98" s="263"/>
      <c r="D98" s="199"/>
      <c r="E98" s="199"/>
      <c r="F98" s="199"/>
      <c r="G98" s="199"/>
      <c r="H98" s="199"/>
      <c r="I98" s="199"/>
    </row>
    <row r="99" spans="1:10" ht="33" customHeight="1" x14ac:dyDescent="0.25">
      <c r="A99" s="207" t="s">
        <v>385</v>
      </c>
      <c r="B99" s="263">
        <f>'A3 Exploitation'!D289</f>
        <v>0</v>
      </c>
      <c r="C99" s="263"/>
      <c r="D99" s="199"/>
      <c r="E99" s="199"/>
      <c r="F99" s="199"/>
      <c r="G99" s="199"/>
      <c r="H99" s="199"/>
      <c r="I99" s="199"/>
    </row>
    <row r="100" spans="1:10" ht="33" customHeight="1" x14ac:dyDescent="0.25">
      <c r="A100" s="207" t="s">
        <v>386</v>
      </c>
      <c r="B100" s="263">
        <f>'A4 Exploitation'!D289</f>
        <v>0</v>
      </c>
      <c r="C100" s="263"/>
      <c r="D100" s="199"/>
      <c r="E100" s="199"/>
      <c r="F100" s="199"/>
      <c r="G100" s="199"/>
      <c r="H100" s="199"/>
      <c r="I100" s="199"/>
    </row>
    <row r="101" spans="1:10" ht="33" customHeight="1" x14ac:dyDescent="0.25">
      <c r="A101" s="206" t="s">
        <v>387</v>
      </c>
      <c r="B101" s="263">
        <f>'A5 Exploitation'!D289</f>
        <v>0</v>
      </c>
      <c r="C101" s="263"/>
      <c r="D101" s="199"/>
      <c r="E101" s="199"/>
      <c r="F101" s="199"/>
      <c r="G101" s="199"/>
      <c r="H101" s="199"/>
      <c r="I101" s="199"/>
    </row>
    <row r="102" spans="1:10" ht="33" customHeight="1" x14ac:dyDescent="0.25">
      <c r="A102" s="206" t="s">
        <v>388</v>
      </c>
      <c r="B102" s="263">
        <f>'A6 Exploitation'!D289</f>
        <v>0</v>
      </c>
      <c r="C102" s="263"/>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64" t="s">
        <v>397</v>
      </c>
      <c r="C105" s="264"/>
      <c r="D105" s="199"/>
      <c r="E105" s="199"/>
      <c r="F105" s="199"/>
      <c r="G105" s="199"/>
      <c r="H105" s="199"/>
      <c r="I105" s="199"/>
      <c r="J105" s="198" t="str">
        <f>D18</f>
        <v>Sfax Lafrane</v>
      </c>
    </row>
    <row r="106" spans="1:10" ht="33" customHeight="1" x14ac:dyDescent="0.25">
      <c r="A106" s="207" t="s">
        <v>383</v>
      </c>
      <c r="B106" s="263">
        <f>'A1 Exploitation'!D322</f>
        <v>0.94444444444444442</v>
      </c>
      <c r="C106" s="263"/>
      <c r="D106" s="199"/>
      <c r="E106" s="199"/>
      <c r="F106" s="199"/>
      <c r="G106" s="199"/>
      <c r="H106" s="199"/>
      <c r="I106" s="199"/>
    </row>
    <row r="107" spans="1:10" ht="33" customHeight="1" x14ac:dyDescent="0.25">
      <c r="A107" s="206" t="s">
        <v>384</v>
      </c>
      <c r="B107" s="263">
        <f>'A2 Exploitation'!D322</f>
        <v>1</v>
      </c>
      <c r="C107" s="263"/>
      <c r="D107" s="199"/>
      <c r="E107" s="199"/>
      <c r="F107" s="199"/>
      <c r="G107" s="199"/>
      <c r="H107" s="199"/>
      <c r="I107" s="199"/>
    </row>
    <row r="108" spans="1:10" ht="33" customHeight="1" x14ac:dyDescent="0.25">
      <c r="A108" s="207" t="s">
        <v>385</v>
      </c>
      <c r="B108" s="263">
        <f>'A3 Exploitation'!D322</f>
        <v>0</v>
      </c>
      <c r="C108" s="263"/>
      <c r="D108" s="199"/>
      <c r="E108" s="199"/>
      <c r="F108" s="199"/>
      <c r="G108" s="199"/>
      <c r="H108" s="199"/>
      <c r="I108" s="199"/>
    </row>
    <row r="109" spans="1:10" ht="33" customHeight="1" x14ac:dyDescent="0.25">
      <c r="A109" s="207" t="s">
        <v>386</v>
      </c>
      <c r="B109" s="263">
        <f>'A4 Exploitation'!D322</f>
        <v>0</v>
      </c>
      <c r="C109" s="263"/>
      <c r="D109" s="199"/>
      <c r="E109" s="199"/>
      <c r="F109" s="199"/>
      <c r="G109" s="199"/>
      <c r="H109" s="199"/>
      <c r="I109" s="199"/>
    </row>
    <row r="110" spans="1:10" ht="33" customHeight="1" x14ac:dyDescent="0.25">
      <c r="A110" s="206" t="s">
        <v>387</v>
      </c>
      <c r="B110" s="263">
        <f>'A5 Exploitation'!D322</f>
        <v>0</v>
      </c>
      <c r="C110" s="263"/>
      <c r="D110" s="199"/>
      <c r="E110" s="199"/>
      <c r="F110" s="199"/>
      <c r="G110" s="199"/>
      <c r="H110" s="199"/>
      <c r="I110" s="199"/>
    </row>
    <row r="111" spans="1:10" ht="33" customHeight="1" x14ac:dyDescent="0.25">
      <c r="A111" s="206" t="s">
        <v>388</v>
      </c>
      <c r="B111" s="263">
        <f>'A6 Exploitation'!D322</f>
        <v>0</v>
      </c>
      <c r="C111" s="263"/>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64" t="s">
        <v>398</v>
      </c>
      <c r="C114" s="264"/>
      <c r="D114" s="199"/>
      <c r="E114" s="199"/>
      <c r="F114" s="199"/>
      <c r="G114" s="199"/>
      <c r="H114" s="199"/>
      <c r="I114" s="199"/>
      <c r="J114" s="198" t="str">
        <f>D18</f>
        <v>Sfax Lafrane</v>
      </c>
    </row>
    <row r="115" spans="1:10" ht="33" customHeight="1" x14ac:dyDescent="0.25">
      <c r="A115" s="207" t="s">
        <v>383</v>
      </c>
      <c r="B115" s="263">
        <f>'A1 Exploitation'!D350</f>
        <v>0.8928571428571429</v>
      </c>
      <c r="C115" s="263"/>
      <c r="D115" s="199"/>
      <c r="E115" s="199"/>
      <c r="F115" s="199"/>
      <c r="G115" s="199"/>
      <c r="H115" s="199"/>
      <c r="I115" s="199"/>
    </row>
    <row r="116" spans="1:10" ht="33" customHeight="1" x14ac:dyDescent="0.25">
      <c r="A116" s="206" t="s">
        <v>384</v>
      </c>
      <c r="B116" s="263">
        <f>'A2 Exploitation'!D350</f>
        <v>0.6333333333333333</v>
      </c>
      <c r="C116" s="263"/>
      <c r="D116" s="199"/>
      <c r="E116" s="199"/>
      <c r="F116" s="199"/>
      <c r="G116" s="199"/>
      <c r="H116" s="199"/>
      <c r="I116" s="199"/>
    </row>
    <row r="117" spans="1:10" ht="33" customHeight="1" x14ac:dyDescent="0.25">
      <c r="A117" s="207" t="s">
        <v>385</v>
      </c>
      <c r="B117" s="263">
        <f>'A3 Exploitation'!D350</f>
        <v>0</v>
      </c>
      <c r="C117" s="263"/>
      <c r="D117" s="199"/>
      <c r="E117" s="199"/>
      <c r="F117" s="199"/>
      <c r="G117" s="199"/>
      <c r="H117" s="199"/>
      <c r="I117" s="199"/>
    </row>
    <row r="118" spans="1:10" ht="33" customHeight="1" x14ac:dyDescent="0.25">
      <c r="A118" s="207" t="s">
        <v>386</v>
      </c>
      <c r="B118" s="263">
        <f>'A4 Exploitation'!D350</f>
        <v>0</v>
      </c>
      <c r="C118" s="263"/>
      <c r="D118" s="199"/>
      <c r="E118" s="199"/>
      <c r="F118" s="199"/>
      <c r="G118" s="199"/>
      <c r="H118" s="199"/>
      <c r="I118" s="199"/>
    </row>
    <row r="119" spans="1:10" ht="33" customHeight="1" x14ac:dyDescent="0.25">
      <c r="A119" s="206" t="s">
        <v>387</v>
      </c>
      <c r="B119" s="263">
        <f>'A5 Exploitation'!D350</f>
        <v>0</v>
      </c>
      <c r="C119" s="263"/>
      <c r="D119" s="199"/>
      <c r="E119" s="199"/>
      <c r="F119" s="199"/>
      <c r="G119" s="199"/>
      <c r="H119" s="199"/>
      <c r="I119" s="199"/>
    </row>
    <row r="120" spans="1:10" ht="33" customHeight="1" x14ac:dyDescent="0.25">
      <c r="A120" s="206" t="s">
        <v>388</v>
      </c>
      <c r="B120" s="263">
        <f>'A6 Exploitation'!D350</f>
        <v>0</v>
      </c>
      <c r="C120" s="263"/>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64" t="s">
        <v>399</v>
      </c>
      <c r="C123" s="264"/>
      <c r="D123" s="199"/>
      <c r="E123" s="199"/>
      <c r="F123" s="199"/>
      <c r="G123" s="199"/>
      <c r="H123" s="199"/>
      <c r="I123" s="199"/>
      <c r="J123" s="198" t="str">
        <f>D18</f>
        <v>Sfax Lafrane</v>
      </c>
    </row>
    <row r="124" spans="1:10" ht="33" customHeight="1" x14ac:dyDescent="0.25">
      <c r="A124" s="207" t="s">
        <v>383</v>
      </c>
      <c r="B124" s="263">
        <f>'A1 Exploitation'!D403</f>
        <v>0.93103448275862066</v>
      </c>
      <c r="C124" s="263"/>
      <c r="D124" s="199"/>
      <c r="E124" s="199"/>
      <c r="F124" s="199"/>
      <c r="G124" s="199"/>
      <c r="H124" s="199"/>
      <c r="I124" s="199"/>
    </row>
    <row r="125" spans="1:10" ht="33" customHeight="1" x14ac:dyDescent="0.25">
      <c r="A125" s="206" t="s">
        <v>384</v>
      </c>
      <c r="B125" s="263">
        <f>'A2 Exploitation'!D403</f>
        <v>0.9838709677419355</v>
      </c>
      <c r="C125" s="263"/>
      <c r="D125" s="199"/>
      <c r="E125" s="199"/>
      <c r="F125" s="199"/>
      <c r="G125" s="199"/>
      <c r="H125" s="199"/>
      <c r="I125" s="199"/>
    </row>
    <row r="126" spans="1:10" ht="33" customHeight="1" x14ac:dyDescent="0.25">
      <c r="A126" s="207" t="s">
        <v>385</v>
      </c>
      <c r="B126" s="263">
        <f>'A3 Exploitation'!D403</f>
        <v>0</v>
      </c>
      <c r="C126" s="263"/>
      <c r="D126" s="199"/>
      <c r="E126" s="199"/>
      <c r="F126" s="199"/>
      <c r="G126" s="199"/>
      <c r="H126" s="199"/>
      <c r="I126" s="199"/>
    </row>
    <row r="127" spans="1:10" ht="33" customHeight="1" x14ac:dyDescent="0.25">
      <c r="A127" s="207" t="s">
        <v>386</v>
      </c>
      <c r="B127" s="263">
        <f>'A4 Exploitation'!D403</f>
        <v>0</v>
      </c>
      <c r="C127" s="263"/>
      <c r="D127" s="199"/>
      <c r="E127" s="199"/>
      <c r="F127" s="199"/>
      <c r="G127" s="199"/>
      <c r="H127" s="199"/>
      <c r="I127" s="199"/>
    </row>
    <row r="128" spans="1:10" ht="33" customHeight="1" x14ac:dyDescent="0.25">
      <c r="A128" s="206" t="s">
        <v>387</v>
      </c>
      <c r="B128" s="263">
        <f>'A5 Exploitation'!D403</f>
        <v>0</v>
      </c>
      <c r="C128" s="263"/>
      <c r="D128" s="199"/>
      <c r="E128" s="199"/>
      <c r="F128" s="199"/>
      <c r="G128" s="199"/>
      <c r="H128" s="199"/>
      <c r="I128" s="199"/>
    </row>
    <row r="129" spans="1:10" ht="33" customHeight="1" x14ac:dyDescent="0.25">
      <c r="A129" s="206" t="s">
        <v>388</v>
      </c>
      <c r="B129" s="263">
        <f>'A6 Exploitation'!D403</f>
        <v>0</v>
      </c>
      <c r="C129" s="263"/>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64" t="s">
        <v>400</v>
      </c>
      <c r="C132" s="264"/>
      <c r="D132" s="199"/>
      <c r="E132" s="199"/>
      <c r="F132" s="199"/>
      <c r="G132" s="199"/>
      <c r="H132" s="199"/>
      <c r="I132" s="199"/>
      <c r="J132" s="198" t="str">
        <f>D18</f>
        <v>Sfax Lafrane</v>
      </c>
    </row>
    <row r="133" spans="1:10" ht="33" customHeight="1" x14ac:dyDescent="0.25">
      <c r="A133" s="207" t="s">
        <v>383</v>
      </c>
      <c r="B133" s="263">
        <f>'A1 Exploitation'!D433</f>
        <v>1</v>
      </c>
      <c r="C133" s="263"/>
      <c r="D133" s="199"/>
      <c r="E133" s="199"/>
      <c r="F133" s="199"/>
      <c r="G133" s="199"/>
      <c r="H133" s="199"/>
      <c r="I133" s="199"/>
    </row>
    <row r="134" spans="1:10" ht="33" customHeight="1" x14ac:dyDescent="0.25">
      <c r="A134" s="206" t="s">
        <v>384</v>
      </c>
      <c r="B134" s="263">
        <f>'A2 Exploitation'!D433</f>
        <v>0.9375</v>
      </c>
      <c r="C134" s="263"/>
      <c r="D134" s="199"/>
      <c r="E134" s="199"/>
      <c r="F134" s="199"/>
      <c r="G134" s="199"/>
      <c r="H134" s="199"/>
      <c r="I134" s="199"/>
    </row>
    <row r="135" spans="1:10" ht="33" customHeight="1" x14ac:dyDescent="0.25">
      <c r="A135" s="207" t="s">
        <v>385</v>
      </c>
      <c r="B135" s="263">
        <f>'A3 Exploitation'!D433</f>
        <v>0</v>
      </c>
      <c r="C135" s="263"/>
      <c r="D135" s="199"/>
      <c r="E135" s="199"/>
      <c r="F135" s="199"/>
      <c r="G135" s="199"/>
      <c r="H135" s="199"/>
      <c r="I135" s="199"/>
    </row>
    <row r="136" spans="1:10" ht="33" customHeight="1" x14ac:dyDescent="0.25">
      <c r="A136" s="207" t="s">
        <v>386</v>
      </c>
      <c r="B136" s="263">
        <f>'A4 Exploitation'!D433</f>
        <v>0</v>
      </c>
      <c r="C136" s="263"/>
      <c r="D136" s="199"/>
      <c r="E136" s="199"/>
      <c r="F136" s="199"/>
      <c r="G136" s="199"/>
      <c r="H136" s="199"/>
      <c r="I136" s="199"/>
    </row>
    <row r="137" spans="1:10" ht="33" customHeight="1" x14ac:dyDescent="0.25">
      <c r="A137" s="206" t="s">
        <v>387</v>
      </c>
      <c r="B137" s="263">
        <f>'A5 Exploitation'!D433</f>
        <v>0</v>
      </c>
      <c r="C137" s="263"/>
      <c r="D137" s="199"/>
      <c r="E137" s="199"/>
      <c r="F137" s="199"/>
      <c r="G137" s="199"/>
      <c r="H137" s="199"/>
      <c r="I137" s="199"/>
    </row>
    <row r="138" spans="1:10" ht="33" customHeight="1" x14ac:dyDescent="0.25">
      <c r="A138" s="206" t="s">
        <v>388</v>
      </c>
      <c r="B138" s="263">
        <f>'A6 Exploitation'!D433</f>
        <v>0</v>
      </c>
      <c r="C138" s="263"/>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64" t="s">
        <v>401</v>
      </c>
      <c r="C141" s="264"/>
      <c r="D141" s="199"/>
      <c r="E141" s="199"/>
      <c r="F141" s="199"/>
      <c r="G141" s="199"/>
      <c r="H141" s="199"/>
      <c r="I141" s="199"/>
      <c r="J141" s="198" t="str">
        <f>D18</f>
        <v>Sfax Lafrane</v>
      </c>
    </row>
    <row r="142" spans="1:10" ht="33" customHeight="1" x14ac:dyDescent="0.25">
      <c r="A142" s="207" t="s">
        <v>383</v>
      </c>
      <c r="B142" s="263">
        <f>'A1 Exploitation'!D452</f>
        <v>0.91666666666666663</v>
      </c>
      <c r="C142" s="263"/>
      <c r="D142" s="199"/>
      <c r="E142" s="199"/>
      <c r="F142" s="199"/>
      <c r="G142" s="199"/>
      <c r="H142" s="199"/>
      <c r="I142" s="199"/>
    </row>
    <row r="143" spans="1:10" ht="33" customHeight="1" x14ac:dyDescent="0.25">
      <c r="A143" s="206" t="s">
        <v>384</v>
      </c>
      <c r="B143" s="263">
        <f>'A2 Exploitation'!D452</f>
        <v>0.91666666666666663</v>
      </c>
      <c r="C143" s="263"/>
      <c r="D143" s="199"/>
      <c r="E143" s="199"/>
      <c r="F143" s="199"/>
      <c r="G143" s="199"/>
      <c r="H143" s="199"/>
      <c r="I143" s="199"/>
    </row>
    <row r="144" spans="1:10" ht="33" customHeight="1" x14ac:dyDescent="0.25">
      <c r="A144" s="207" t="s">
        <v>385</v>
      </c>
      <c r="B144" s="263">
        <f>'A3 Exploitation'!D452</f>
        <v>0</v>
      </c>
      <c r="C144" s="263"/>
      <c r="D144" s="199"/>
      <c r="E144" s="199"/>
      <c r="F144" s="199"/>
      <c r="G144" s="199"/>
      <c r="H144" s="199"/>
      <c r="I144" s="199"/>
    </row>
    <row r="145" spans="1:10" ht="33" customHeight="1" x14ac:dyDescent="0.25">
      <c r="A145" s="207" t="s">
        <v>386</v>
      </c>
      <c r="B145" s="263">
        <f>'A4 Exploitation'!D452</f>
        <v>0</v>
      </c>
      <c r="C145" s="263"/>
      <c r="D145" s="199"/>
      <c r="E145" s="199"/>
      <c r="F145" s="199"/>
      <c r="G145" s="199"/>
      <c r="H145" s="199"/>
      <c r="I145" s="199"/>
    </row>
    <row r="146" spans="1:10" ht="33" customHeight="1" x14ac:dyDescent="0.25">
      <c r="A146" s="206" t="s">
        <v>387</v>
      </c>
      <c r="B146" s="263">
        <f>'A5 Exploitation'!D452</f>
        <v>0</v>
      </c>
      <c r="C146" s="263"/>
      <c r="D146" s="199"/>
      <c r="E146" s="199"/>
      <c r="F146" s="199"/>
      <c r="G146" s="199"/>
      <c r="H146" s="199"/>
      <c r="I146" s="199"/>
    </row>
    <row r="147" spans="1:10" ht="33" customHeight="1" x14ac:dyDescent="0.25">
      <c r="A147" s="206" t="s">
        <v>388</v>
      </c>
      <c r="B147" s="263">
        <f>'A6 Exploitation'!D452</f>
        <v>0</v>
      </c>
      <c r="C147" s="263"/>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64" t="s">
        <v>402</v>
      </c>
      <c r="C150" s="264"/>
      <c r="D150" s="199"/>
      <c r="E150" s="199"/>
      <c r="F150" s="199"/>
      <c r="G150" s="199"/>
      <c r="H150" s="199"/>
      <c r="I150" s="199"/>
      <c r="J150" s="198" t="str">
        <f>D18</f>
        <v>Sfax Lafrane</v>
      </c>
    </row>
    <row r="151" spans="1:10" ht="33" customHeight="1" x14ac:dyDescent="0.25">
      <c r="A151" s="207" t="s">
        <v>383</v>
      </c>
      <c r="B151" s="263">
        <f>'A1 Exploitation'!D462</f>
        <v>1</v>
      </c>
      <c r="C151" s="263"/>
      <c r="D151" s="199"/>
      <c r="E151" s="199"/>
      <c r="F151" s="199"/>
      <c r="G151" s="199"/>
      <c r="H151" s="199"/>
      <c r="I151" s="199"/>
    </row>
    <row r="152" spans="1:10" ht="33" customHeight="1" x14ac:dyDescent="0.25">
      <c r="A152" s="206" t="s">
        <v>384</v>
      </c>
      <c r="B152" s="263">
        <f>'A2 Exploitation'!D462</f>
        <v>1</v>
      </c>
      <c r="C152" s="263"/>
      <c r="D152" s="199"/>
      <c r="E152" s="199"/>
      <c r="F152" s="199"/>
      <c r="G152" s="199"/>
      <c r="H152" s="199"/>
      <c r="I152" s="199"/>
    </row>
    <row r="153" spans="1:10" ht="33" customHeight="1" x14ac:dyDescent="0.25">
      <c r="A153" s="207" t="s">
        <v>385</v>
      </c>
      <c r="B153" s="263">
        <f>'A3 Exploitation'!D462</f>
        <v>0</v>
      </c>
      <c r="C153" s="263"/>
      <c r="D153" s="199"/>
      <c r="E153" s="199"/>
      <c r="F153" s="199"/>
      <c r="G153" s="199"/>
      <c r="H153" s="199"/>
      <c r="I153" s="199"/>
    </row>
    <row r="154" spans="1:10" ht="33" customHeight="1" x14ac:dyDescent="0.25">
      <c r="A154" s="207" t="s">
        <v>386</v>
      </c>
      <c r="B154" s="263">
        <f>'A4 Exploitation'!D462</f>
        <v>0</v>
      </c>
      <c r="C154" s="263"/>
      <c r="D154" s="199"/>
      <c r="E154" s="199"/>
      <c r="F154" s="199"/>
      <c r="G154" s="199"/>
      <c r="H154" s="199"/>
      <c r="I154" s="199"/>
    </row>
    <row r="155" spans="1:10" ht="33" customHeight="1" x14ac:dyDescent="0.25">
      <c r="A155" s="206" t="s">
        <v>387</v>
      </c>
      <c r="B155" s="263">
        <f>'A5 Exploitation'!D462</f>
        <v>0</v>
      </c>
      <c r="C155" s="263"/>
      <c r="D155" s="199"/>
      <c r="E155" s="199"/>
      <c r="F155" s="199"/>
      <c r="G155" s="199"/>
      <c r="H155" s="199"/>
      <c r="I155" s="199"/>
    </row>
    <row r="156" spans="1:10" ht="33" customHeight="1" x14ac:dyDescent="0.25">
      <c r="A156" s="206" t="s">
        <v>388</v>
      </c>
      <c r="B156" s="263">
        <f>'A6 Exploitation'!D462</f>
        <v>0</v>
      </c>
      <c r="C156" s="263"/>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64" t="s">
        <v>403</v>
      </c>
      <c r="C159" s="264"/>
      <c r="D159" s="199"/>
      <c r="E159" s="199"/>
      <c r="F159" s="199"/>
      <c r="G159" s="199"/>
      <c r="H159" s="199"/>
      <c r="I159" s="199"/>
      <c r="J159" s="198" t="str">
        <f>D18</f>
        <v>Sfax Lafrane</v>
      </c>
    </row>
    <row r="160" spans="1:10" ht="33" customHeight="1" x14ac:dyDescent="0.25">
      <c r="A160" s="207" t="s">
        <v>383</v>
      </c>
      <c r="B160" s="263">
        <f>'A1 Exploitation'!D471</f>
        <v>0.83333333333333337</v>
      </c>
      <c r="C160" s="263"/>
      <c r="D160" s="199"/>
      <c r="E160" s="199"/>
      <c r="F160" s="199"/>
      <c r="G160" s="199"/>
      <c r="H160" s="199"/>
      <c r="I160" s="199"/>
    </row>
    <row r="161" spans="1:10" ht="33" customHeight="1" x14ac:dyDescent="0.25">
      <c r="A161" s="206" t="s">
        <v>384</v>
      </c>
      <c r="B161" s="263">
        <f>'A2 Exploitation'!D471</f>
        <v>1</v>
      </c>
      <c r="C161" s="263"/>
      <c r="D161" s="199"/>
      <c r="E161" s="199"/>
      <c r="F161" s="199"/>
      <c r="G161" s="199"/>
      <c r="H161" s="199"/>
      <c r="I161" s="199"/>
    </row>
    <row r="162" spans="1:10" ht="33" customHeight="1" x14ac:dyDescent="0.25">
      <c r="A162" s="207" t="s">
        <v>385</v>
      </c>
      <c r="B162" s="263">
        <f>'A3 Exploitation'!D471</f>
        <v>0</v>
      </c>
      <c r="C162" s="263"/>
      <c r="D162" s="199"/>
      <c r="E162" s="199"/>
      <c r="F162" s="199"/>
      <c r="G162" s="199"/>
      <c r="H162" s="199"/>
      <c r="I162" s="199"/>
    </row>
    <row r="163" spans="1:10" ht="33" customHeight="1" x14ac:dyDescent="0.25">
      <c r="A163" s="207" t="s">
        <v>386</v>
      </c>
      <c r="B163" s="263">
        <f>'A4 Exploitation'!D471</f>
        <v>0</v>
      </c>
      <c r="C163" s="263"/>
      <c r="D163" s="199"/>
      <c r="E163" s="199"/>
      <c r="F163" s="199"/>
      <c r="G163" s="199"/>
      <c r="H163" s="199"/>
      <c r="I163" s="199"/>
    </row>
    <row r="164" spans="1:10" ht="33" customHeight="1" x14ac:dyDescent="0.25">
      <c r="A164" s="206" t="s">
        <v>387</v>
      </c>
      <c r="B164" s="263">
        <f>'A5 Exploitation'!D471</f>
        <v>0</v>
      </c>
      <c r="C164" s="263"/>
      <c r="D164" s="199"/>
      <c r="E164" s="199"/>
      <c r="F164" s="199"/>
      <c r="G164" s="199"/>
      <c r="H164" s="199"/>
      <c r="I164" s="199"/>
    </row>
    <row r="165" spans="1:10" ht="33" customHeight="1" x14ac:dyDescent="0.25">
      <c r="A165" s="206" t="s">
        <v>388</v>
      </c>
      <c r="B165" s="263">
        <f>'A6 Exploitation'!D471</f>
        <v>0</v>
      </c>
      <c r="C165" s="263"/>
      <c r="D165" s="199"/>
      <c r="E165" s="199"/>
      <c r="F165" s="199"/>
      <c r="G165" s="199"/>
      <c r="H165" s="199"/>
      <c r="I165" s="199"/>
    </row>
    <row r="166" spans="1:10" ht="18" x14ac:dyDescent="0.25">
      <c r="A166" s="209"/>
      <c r="B166" s="265"/>
      <c r="C166" s="265"/>
      <c r="D166" s="199"/>
      <c r="E166" s="199"/>
      <c r="F166" s="199"/>
      <c r="G166" s="199"/>
      <c r="H166" s="199"/>
      <c r="I166" s="199"/>
    </row>
    <row r="167" spans="1:10" ht="18" x14ac:dyDescent="0.25">
      <c r="A167" s="209"/>
      <c r="B167" s="265"/>
      <c r="C167" s="265"/>
      <c r="D167" s="199"/>
      <c r="E167" s="199"/>
      <c r="F167" s="199"/>
      <c r="G167" s="199"/>
      <c r="H167" s="199"/>
      <c r="I167" s="199"/>
    </row>
    <row r="168" spans="1:10" ht="33" customHeight="1" x14ac:dyDescent="0.25">
      <c r="A168" s="206" t="s">
        <v>381</v>
      </c>
      <c r="B168" s="264" t="s">
        <v>404</v>
      </c>
      <c r="C168" s="264"/>
      <c r="D168" s="199"/>
      <c r="E168" s="199"/>
      <c r="F168" s="199"/>
      <c r="G168" s="199"/>
      <c r="H168" s="199"/>
      <c r="I168" s="199"/>
      <c r="J168" s="198" t="str">
        <f>D18</f>
        <v>Sfax Lafrane</v>
      </c>
    </row>
    <row r="169" spans="1:10" ht="33" customHeight="1" x14ac:dyDescent="0.25">
      <c r="A169" s="207" t="s">
        <v>383</v>
      </c>
      <c r="B169" s="263">
        <f>'A1 Exploitation'!D492</f>
        <v>0.94444444444444442</v>
      </c>
      <c r="C169" s="263"/>
      <c r="D169" s="199"/>
      <c r="E169" s="199"/>
      <c r="F169" s="199"/>
      <c r="G169" s="199"/>
      <c r="H169" s="199"/>
      <c r="I169" s="199"/>
    </row>
    <row r="170" spans="1:10" ht="33" customHeight="1" x14ac:dyDescent="0.25">
      <c r="A170" s="206" t="s">
        <v>384</v>
      </c>
      <c r="B170" s="263">
        <f>'A2 Exploitation'!D492</f>
        <v>0.96666666666666667</v>
      </c>
      <c r="C170" s="263"/>
      <c r="D170" s="199"/>
      <c r="E170" s="199"/>
      <c r="F170" s="199"/>
      <c r="G170" s="199"/>
      <c r="H170" s="199"/>
      <c r="I170" s="199"/>
    </row>
    <row r="171" spans="1:10" ht="33" customHeight="1" x14ac:dyDescent="0.25">
      <c r="A171" s="207" t="s">
        <v>385</v>
      </c>
      <c r="B171" s="263">
        <f>'A3 Exploitation'!D492</f>
        <v>0</v>
      </c>
      <c r="C171" s="263"/>
      <c r="D171" s="199"/>
      <c r="E171" s="199"/>
      <c r="F171" s="199"/>
      <c r="G171" s="199"/>
      <c r="H171" s="199"/>
      <c r="I171" s="199"/>
    </row>
    <row r="172" spans="1:10" ht="33" customHeight="1" x14ac:dyDescent="0.25">
      <c r="A172" s="207" t="s">
        <v>386</v>
      </c>
      <c r="B172" s="263">
        <f>'A4 Exploitation'!D492</f>
        <v>0</v>
      </c>
      <c r="C172" s="263"/>
    </row>
    <row r="173" spans="1:10" ht="33" customHeight="1" x14ac:dyDescent="0.25">
      <c r="A173" s="206" t="s">
        <v>387</v>
      </c>
      <c r="B173" s="263">
        <f>'A5 Exploitation'!D492</f>
        <v>0</v>
      </c>
      <c r="C173" s="263"/>
    </row>
    <row r="174" spans="1:10" ht="33" customHeight="1" x14ac:dyDescent="0.25">
      <c r="A174" s="206" t="s">
        <v>388</v>
      </c>
      <c r="B174" s="263">
        <f>'A6 Exploitation'!D492</f>
        <v>0</v>
      </c>
      <c r="C174" s="263"/>
    </row>
    <row r="175" spans="1:10" ht="18.75" x14ac:dyDescent="0.25">
      <c r="A175" s="210"/>
      <c r="B175" s="203"/>
      <c r="C175" s="203"/>
    </row>
    <row r="176" spans="1:10" ht="18.75" x14ac:dyDescent="0.25">
      <c r="A176" s="210"/>
      <c r="B176" s="203"/>
      <c r="C176" s="203"/>
    </row>
    <row r="177" spans="1:10" ht="33" customHeight="1" x14ac:dyDescent="0.25">
      <c r="A177" s="206" t="s">
        <v>381</v>
      </c>
      <c r="B177" s="264" t="s">
        <v>405</v>
      </c>
      <c r="C177" s="264"/>
      <c r="J177" s="198" t="str">
        <f>D18</f>
        <v>Sfax Lafrane</v>
      </c>
    </row>
    <row r="178" spans="1:10" ht="33" customHeight="1" x14ac:dyDescent="0.25">
      <c r="A178" s="207" t="s">
        <v>383</v>
      </c>
      <c r="B178" s="263">
        <f>'A1 Exploitation'!D501</f>
        <v>1</v>
      </c>
      <c r="C178" s="263"/>
    </row>
    <row r="179" spans="1:10" ht="33" customHeight="1" x14ac:dyDescent="0.25">
      <c r="A179" s="206" t="s">
        <v>384</v>
      </c>
      <c r="B179" s="263">
        <f>'A2 Exploitation'!D501</f>
        <v>1</v>
      </c>
      <c r="C179" s="263"/>
    </row>
    <row r="180" spans="1:10" ht="33" customHeight="1" x14ac:dyDescent="0.25">
      <c r="A180" s="207" t="s">
        <v>385</v>
      </c>
      <c r="B180" s="263">
        <f>'A3 Exploitation'!D501</f>
        <v>0</v>
      </c>
      <c r="C180" s="263"/>
    </row>
    <row r="181" spans="1:10" ht="33" customHeight="1" x14ac:dyDescent="0.25">
      <c r="A181" s="207" t="s">
        <v>386</v>
      </c>
      <c r="B181" s="263">
        <f>'A4 Exploitation'!D501</f>
        <v>0</v>
      </c>
      <c r="C181" s="263"/>
    </row>
    <row r="182" spans="1:10" ht="33" customHeight="1" x14ac:dyDescent="0.25">
      <c r="A182" s="206" t="s">
        <v>387</v>
      </c>
      <c r="B182" s="263">
        <f>'A5 Exploitation'!D501</f>
        <v>0</v>
      </c>
      <c r="C182" s="263"/>
    </row>
    <row r="183" spans="1:10" ht="33" customHeight="1" x14ac:dyDescent="0.25">
      <c r="A183" s="206" t="s">
        <v>388</v>
      </c>
      <c r="B183" s="263">
        <f>'A6 Exploitation'!D501</f>
        <v>0</v>
      </c>
      <c r="C183" s="263"/>
    </row>
    <row r="184" spans="1:10" ht="18.75" x14ac:dyDescent="0.25">
      <c r="A184" s="210"/>
      <c r="B184" s="203"/>
      <c r="C184" s="203"/>
    </row>
    <row r="185" spans="1:10" ht="18.75" x14ac:dyDescent="0.25">
      <c r="A185" s="210"/>
      <c r="B185" s="203"/>
      <c r="C185" s="203"/>
    </row>
    <row r="186" spans="1:10" ht="33" customHeight="1" x14ac:dyDescent="0.25">
      <c r="A186" s="206" t="s">
        <v>381</v>
      </c>
      <c r="B186" s="264" t="s">
        <v>406</v>
      </c>
      <c r="C186" s="264"/>
      <c r="J186" s="198" t="str">
        <f>D18</f>
        <v>Sfax Lafrane</v>
      </c>
    </row>
    <row r="187" spans="1:10" ht="33" customHeight="1" x14ac:dyDescent="0.25">
      <c r="A187" s="207" t="s">
        <v>383</v>
      </c>
      <c r="B187" s="263">
        <f>'A1 Technique'!D198</f>
        <v>0.95327102803738317</v>
      </c>
      <c r="C187" s="263"/>
    </row>
    <row r="188" spans="1:10" ht="33" customHeight="1" x14ac:dyDescent="0.25">
      <c r="A188" s="206" t="s">
        <v>384</v>
      </c>
      <c r="B188" s="263">
        <f>'A2 Technique'!D198</f>
        <v>0.97391304347826091</v>
      </c>
      <c r="C188" s="263"/>
    </row>
    <row r="189" spans="1:10" ht="33" customHeight="1" x14ac:dyDescent="0.25">
      <c r="A189" s="207" t="s">
        <v>385</v>
      </c>
      <c r="B189" s="263">
        <f>'A3 Technique'!D198</f>
        <v>0</v>
      </c>
      <c r="C189" s="263"/>
    </row>
    <row r="190" spans="1:10" ht="33" customHeight="1" x14ac:dyDescent="0.25">
      <c r="A190" s="207" t="s">
        <v>386</v>
      </c>
      <c r="B190" s="263">
        <f>'A4 Technique'!D198</f>
        <v>0</v>
      </c>
      <c r="C190" s="263"/>
    </row>
    <row r="191" spans="1:10" ht="33" customHeight="1" x14ac:dyDescent="0.25">
      <c r="A191" s="206" t="s">
        <v>387</v>
      </c>
      <c r="B191" s="263">
        <f>'A5 Technique'!D198</f>
        <v>0</v>
      </c>
      <c r="C191" s="263"/>
    </row>
    <row r="192" spans="1:10" ht="33" customHeight="1" x14ac:dyDescent="0.25">
      <c r="A192" s="206" t="s">
        <v>388</v>
      </c>
      <c r="B192" s="263">
        <f>'A6 Technique'!D198</f>
        <v>0</v>
      </c>
      <c r="C192" s="263"/>
    </row>
  </sheetData>
  <sheetProtection algorithmName="SHA-512" hashValue="dhkDHgsaV9m8mKvzksF+WL2hXrKKvtMZYA+DppksUkwbHWnT90DNynJTj0K+ELQFW6ZcTgQIUKdT7f3oCJBzkQ==" saltValue="nWoZMJPl3pDSokpkG9Nfxg=="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4"/>
      <c r="E1" s="284"/>
      <c r="F1" s="284"/>
      <c r="G1" s="284"/>
      <c r="H1" s="284"/>
      <c r="I1" s="28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5" t="s">
        <v>201</v>
      </c>
      <c r="B7" s="285"/>
      <c r="C7" s="285"/>
      <c r="D7" s="285"/>
      <c r="E7" s="285"/>
      <c r="F7" s="285"/>
      <c r="G7" s="213"/>
      <c r="H7" s="213"/>
      <c r="I7" s="213"/>
    </row>
    <row r="8" spans="1:9" ht="29.25" x14ac:dyDescent="0.5">
      <c r="A8" s="286" t="str">
        <f>'Page de garde'!D18</f>
        <v>Sfax Lafrane</v>
      </c>
      <c r="B8" s="286"/>
      <c r="C8" s="286"/>
      <c r="D8" s="286"/>
      <c r="E8" s="286"/>
      <c r="F8" s="286"/>
      <c r="G8" s="216"/>
      <c r="H8" s="216"/>
      <c r="I8" s="213"/>
    </row>
    <row r="9" spans="1:9" ht="24.75" x14ac:dyDescent="0.5">
      <c r="A9" s="38" t="s">
        <v>44</v>
      </c>
      <c r="B9" s="287"/>
      <c r="C9" s="287"/>
      <c r="D9" s="287"/>
      <c r="E9" s="287"/>
      <c r="F9" s="287"/>
      <c r="G9" s="216"/>
      <c r="H9" s="216"/>
      <c r="I9" s="213"/>
    </row>
    <row r="10" spans="1:9" ht="24.75" x14ac:dyDescent="0.5">
      <c r="A10" s="39" t="s">
        <v>46</v>
      </c>
      <c r="B10" s="288"/>
      <c r="C10" s="288"/>
      <c r="D10" s="288"/>
      <c r="E10" s="288"/>
      <c r="F10" s="288"/>
      <c r="G10" s="216"/>
      <c r="H10" s="216"/>
      <c r="I10" s="213"/>
    </row>
    <row r="11" spans="1:9" ht="24.75" x14ac:dyDescent="0.5">
      <c r="A11" s="38" t="s">
        <v>45</v>
      </c>
      <c r="B11" s="283"/>
      <c r="C11" s="283"/>
      <c r="D11" s="283"/>
      <c r="E11" s="283"/>
      <c r="F11" s="283"/>
      <c r="G11" s="216"/>
      <c r="H11" s="216"/>
      <c r="I11" s="213"/>
    </row>
    <row r="12" spans="1:9" ht="24.75" x14ac:dyDescent="0.5">
      <c r="A12" s="38" t="s">
        <v>276</v>
      </c>
      <c r="B12" s="276">
        <f>D505</f>
        <v>0</v>
      </c>
      <c r="C12" s="276"/>
      <c r="D12" s="276"/>
      <c r="E12" s="276"/>
      <c r="F12" s="276"/>
      <c r="G12" s="216"/>
      <c r="H12" s="216"/>
      <c r="I12" s="213"/>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71" t="s">
        <v>0</v>
      </c>
      <c r="B16" s="271"/>
      <c r="C16" s="271"/>
      <c r="D16" s="271"/>
      <c r="E16" s="271"/>
      <c r="F16" s="271"/>
      <c r="G16" s="36"/>
      <c r="H16" s="36"/>
    </row>
    <row r="17" spans="1:8" ht="18" x14ac:dyDescent="0.3">
      <c r="A17" s="182">
        <f>B11</f>
        <v>0</v>
      </c>
      <c r="B17" s="36"/>
      <c r="C17" s="36"/>
      <c r="D17" s="36"/>
      <c r="E17" s="36"/>
      <c r="F17" s="36"/>
      <c r="G17" s="36"/>
      <c r="H17" s="36"/>
    </row>
    <row r="18" spans="1:8" ht="18" x14ac:dyDescent="0.25">
      <c r="A18" s="281" t="s">
        <v>1</v>
      </c>
      <c r="B18" s="282"/>
      <c r="C18" s="282"/>
      <c r="D18" s="282"/>
      <c r="E18" s="282"/>
      <c r="F18" s="28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2" t="s">
        <v>18</v>
      </c>
      <c r="B26" s="273"/>
      <c r="C26" s="273"/>
      <c r="D26" s="273"/>
      <c r="E26" s="273"/>
      <c r="F26" s="273"/>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1" t="s">
        <v>137</v>
      </c>
      <c r="B43" s="271"/>
      <c r="C43" s="271"/>
      <c r="D43" s="271"/>
      <c r="E43" s="271"/>
      <c r="F43" s="271"/>
    </row>
    <row r="44" spans="1:7" x14ac:dyDescent="0.25">
      <c r="A44" s="183">
        <f>B11</f>
        <v>0</v>
      </c>
      <c r="B44" s="6"/>
      <c r="C44" s="7"/>
      <c r="D44" s="6"/>
    </row>
    <row r="45" spans="1:7" ht="16.5" x14ac:dyDescent="0.25">
      <c r="A45" s="274" t="s">
        <v>63</v>
      </c>
      <c r="B45" s="275"/>
      <c r="C45" s="275"/>
      <c r="D45" s="275"/>
      <c r="E45" s="275"/>
      <c r="F45" s="27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2" t="s">
        <v>65</v>
      </c>
      <c r="B57" s="273"/>
      <c r="C57" s="273"/>
      <c r="D57" s="273"/>
      <c r="E57" s="273"/>
      <c r="F57" s="273"/>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2" t="s">
        <v>25</v>
      </c>
      <c r="B84" s="273"/>
      <c r="C84" s="273"/>
      <c r="D84" s="273"/>
      <c r="E84" s="273"/>
      <c r="F84" s="273"/>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1" t="s">
        <v>129</v>
      </c>
      <c r="B99" s="271"/>
      <c r="C99" s="271"/>
      <c r="D99" s="271"/>
      <c r="E99" s="271"/>
      <c r="F99" s="271"/>
    </row>
    <row r="100" spans="1:6" x14ac:dyDescent="0.25">
      <c r="A100" s="183">
        <f>B11</f>
        <v>0</v>
      </c>
      <c r="B100" s="6"/>
      <c r="C100" s="7"/>
      <c r="D100" s="6"/>
    </row>
    <row r="101" spans="1:6" ht="16.5" x14ac:dyDescent="0.25">
      <c r="A101" s="274" t="s">
        <v>63</v>
      </c>
      <c r="B101" s="275"/>
      <c r="C101" s="275"/>
      <c r="D101" s="275"/>
      <c r="E101" s="275"/>
      <c r="F101" s="27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2" t="s">
        <v>133</v>
      </c>
      <c r="B113" s="273"/>
      <c r="C113" s="273"/>
      <c r="D113" s="273"/>
      <c r="E113" s="273"/>
      <c r="F113" s="273"/>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2" t="s">
        <v>73</v>
      </c>
      <c r="B137" s="273"/>
      <c r="C137" s="273"/>
      <c r="D137" s="273"/>
      <c r="E137" s="273"/>
      <c r="F137" s="273"/>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1" t="s">
        <v>130</v>
      </c>
      <c r="B152" s="271"/>
      <c r="C152" s="271"/>
      <c r="D152" s="271"/>
      <c r="E152" s="271"/>
      <c r="F152" s="271"/>
    </row>
    <row r="153" spans="1:6" x14ac:dyDescent="0.25">
      <c r="A153" s="183">
        <f>B11</f>
        <v>0</v>
      </c>
      <c r="B153" s="6"/>
      <c r="C153" s="7"/>
      <c r="D153" s="59"/>
    </row>
    <row r="154" spans="1:6" ht="16.5" x14ac:dyDescent="0.25">
      <c r="A154" s="274" t="s">
        <v>63</v>
      </c>
      <c r="B154" s="275"/>
      <c r="C154" s="275"/>
      <c r="D154" s="275"/>
      <c r="E154" s="275"/>
      <c r="F154" s="27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2" t="s">
        <v>134</v>
      </c>
      <c r="B166" s="273"/>
      <c r="C166" s="273"/>
      <c r="D166" s="273"/>
      <c r="E166" s="273"/>
      <c r="F166" s="273"/>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1" t="s">
        <v>167</v>
      </c>
      <c r="B192" s="271"/>
      <c r="C192" s="271"/>
      <c r="D192" s="271"/>
      <c r="E192" s="271"/>
      <c r="F192" s="271"/>
    </row>
    <row r="193" spans="1:7" x14ac:dyDescent="0.25">
      <c r="A193" s="189">
        <f>B11</f>
        <v>0</v>
      </c>
      <c r="B193" s="6"/>
      <c r="C193" s="7"/>
      <c r="D193" s="6"/>
    </row>
    <row r="194" spans="1:7" ht="18" x14ac:dyDescent="0.25">
      <c r="A194" s="272" t="s">
        <v>158</v>
      </c>
      <c r="B194" s="273"/>
      <c r="C194" s="273"/>
      <c r="D194" s="273"/>
      <c r="E194" s="273"/>
      <c r="F194" s="273"/>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2" t="s">
        <v>76</v>
      </c>
      <c r="B209" s="273"/>
      <c r="C209" s="273"/>
      <c r="D209" s="273"/>
      <c r="E209" s="273"/>
      <c r="F209" s="273"/>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2" t="s">
        <v>191</v>
      </c>
      <c r="B232" s="273"/>
      <c r="C232" s="273"/>
      <c r="D232" s="273"/>
      <c r="E232" s="273"/>
      <c r="F232" s="273"/>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1" t="s">
        <v>78</v>
      </c>
      <c r="B248" s="271"/>
      <c r="C248" s="271"/>
      <c r="D248" s="271"/>
      <c r="E248" s="271"/>
      <c r="F248" s="271"/>
    </row>
    <row r="249" spans="1:6" s="3" customFormat="1" x14ac:dyDescent="0.25">
      <c r="A249" s="183">
        <f>B11</f>
        <v>0</v>
      </c>
      <c r="B249" s="6"/>
      <c r="C249" s="7"/>
      <c r="D249" s="6"/>
    </row>
    <row r="250" spans="1:6" s="3" customFormat="1" ht="18" x14ac:dyDescent="0.25">
      <c r="A250" s="272" t="s">
        <v>79</v>
      </c>
      <c r="B250" s="273"/>
      <c r="C250" s="273"/>
      <c r="D250" s="273"/>
      <c r="E250" s="273"/>
      <c r="F250" s="273"/>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1" t="s">
        <v>4</v>
      </c>
      <c r="B291" s="271"/>
      <c r="C291" s="271"/>
      <c r="D291" s="271"/>
      <c r="E291" s="271"/>
      <c r="F291" s="271"/>
    </row>
    <row r="292" spans="1:7" x14ac:dyDescent="0.25">
      <c r="A292" s="192">
        <f>B11</f>
        <v>0</v>
      </c>
      <c r="B292" s="6"/>
      <c r="C292" s="7"/>
      <c r="D292" s="59"/>
    </row>
    <row r="293" spans="1:7" ht="18" x14ac:dyDescent="0.25">
      <c r="A293" s="272" t="s">
        <v>19</v>
      </c>
      <c r="B293" s="273"/>
      <c r="C293" s="273"/>
      <c r="D293" s="273"/>
      <c r="E293" s="273"/>
      <c r="F293" s="273"/>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2" t="s">
        <v>122</v>
      </c>
      <c r="B305" s="273"/>
      <c r="C305" s="273"/>
      <c r="D305" s="273"/>
      <c r="E305" s="273"/>
      <c r="F305" s="273"/>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1" t="s">
        <v>21</v>
      </c>
      <c r="B324" s="271"/>
      <c r="C324" s="271"/>
      <c r="D324" s="271"/>
      <c r="E324" s="271"/>
      <c r="F324" s="271"/>
    </row>
    <row r="325" spans="1:9" x14ac:dyDescent="0.25">
      <c r="A325" s="193">
        <f>B11</f>
        <v>0</v>
      </c>
      <c r="B325" s="6"/>
      <c r="C325" s="7"/>
      <c r="D325" s="6"/>
    </row>
    <row r="326" spans="1:9" ht="18" x14ac:dyDescent="0.25">
      <c r="A326" s="272" t="s">
        <v>12</v>
      </c>
      <c r="B326" s="273"/>
      <c r="C326" s="273"/>
      <c r="D326" s="273"/>
      <c r="E326" s="273"/>
      <c r="F326" s="273"/>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2" t="s">
        <v>25</v>
      </c>
      <c r="B339" s="273"/>
      <c r="C339" s="273"/>
      <c r="D339" s="273"/>
      <c r="E339" s="273"/>
      <c r="F339" s="273"/>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1" t="s">
        <v>8</v>
      </c>
      <c r="B352" s="271"/>
      <c r="C352" s="271"/>
      <c r="D352" s="271"/>
      <c r="E352" s="271"/>
      <c r="F352" s="271"/>
    </row>
    <row r="353" spans="1:6" x14ac:dyDescent="0.25">
      <c r="A353" s="183">
        <f>B11</f>
        <v>0</v>
      </c>
      <c r="B353" s="6"/>
      <c r="C353" s="7"/>
      <c r="D353" s="59"/>
    </row>
    <row r="354" spans="1:6" ht="16.5" x14ac:dyDescent="0.25">
      <c r="A354" s="274" t="s">
        <v>113</v>
      </c>
      <c r="B354" s="275"/>
      <c r="C354" s="275"/>
      <c r="D354" s="275"/>
      <c r="E354" s="275"/>
      <c r="F354" s="27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2" t="s">
        <v>25</v>
      </c>
      <c r="B366" s="273"/>
      <c r="C366" s="273"/>
      <c r="D366" s="273"/>
      <c r="E366" s="273"/>
      <c r="F366" s="273"/>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2" t="s">
        <v>124</v>
      </c>
      <c r="B382" s="273"/>
      <c r="C382" s="273"/>
      <c r="D382" s="273"/>
      <c r="E382" s="273"/>
      <c r="F382" s="273"/>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1" t="s">
        <v>125</v>
      </c>
      <c r="B405" s="271"/>
      <c r="C405" s="271"/>
      <c r="D405" s="271"/>
      <c r="E405" s="271"/>
      <c r="F405" s="271"/>
    </row>
    <row r="406" spans="1:6" x14ac:dyDescent="0.25">
      <c r="A406" s="192">
        <f>B11</f>
        <v>0</v>
      </c>
      <c r="B406" s="6"/>
      <c r="C406" s="7"/>
      <c r="D406" s="6"/>
    </row>
    <row r="407" spans="1:6" ht="16.5" x14ac:dyDescent="0.25">
      <c r="A407" s="274" t="s">
        <v>19</v>
      </c>
      <c r="B407" s="275"/>
      <c r="C407" s="275"/>
      <c r="D407" s="275"/>
      <c r="E407" s="275"/>
      <c r="F407" s="27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1" t="s">
        <v>374</v>
      </c>
      <c r="B435" s="271"/>
      <c r="C435" s="271"/>
      <c r="D435" s="271"/>
      <c r="E435" s="271"/>
      <c r="F435" s="271"/>
    </row>
    <row r="436" spans="1:7" x14ac:dyDescent="0.25">
      <c r="A436" s="195">
        <f>+B11</f>
        <v>0</v>
      </c>
      <c r="B436" s="6"/>
      <c r="C436" s="7"/>
      <c r="D436" s="6"/>
    </row>
    <row r="437" spans="1:7" ht="18" x14ac:dyDescent="0.25">
      <c r="A437" s="272" t="s">
        <v>375</v>
      </c>
      <c r="B437" s="273"/>
      <c r="C437" s="273"/>
      <c r="D437" s="273"/>
      <c r="E437" s="273"/>
      <c r="F437" s="273"/>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2" t="s">
        <v>31</v>
      </c>
      <c r="B444" s="273"/>
      <c r="C444" s="273"/>
      <c r="D444" s="273"/>
      <c r="E444" s="273"/>
      <c r="F444" s="273"/>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1" t="s">
        <v>152</v>
      </c>
      <c r="B494" s="271"/>
      <c r="C494" s="271"/>
      <c r="D494" s="271"/>
      <c r="E494" s="271"/>
      <c r="F494" s="27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1"/>
      <c r="E1" s="301"/>
      <c r="F1" s="301"/>
      <c r="G1" s="301"/>
      <c r="H1" s="301"/>
      <c r="I1" s="301"/>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5" t="s">
        <v>52</v>
      </c>
      <c r="B6" s="285"/>
      <c r="C6" s="285"/>
      <c r="D6" s="285"/>
      <c r="E6" s="285"/>
      <c r="F6" s="285"/>
      <c r="G6" s="216"/>
      <c r="H6" s="216"/>
      <c r="I6" s="216"/>
    </row>
    <row r="7" spans="1:9" s="36" customFormat="1" ht="21.75" customHeight="1" x14ac:dyDescent="0.5">
      <c r="A7" s="286" t="str">
        <f>'A1 Exploitation'!A8:F8</f>
        <v>Sfax Lafrane</v>
      </c>
      <c r="B7" s="286"/>
      <c r="C7" s="286"/>
      <c r="D7" s="286"/>
      <c r="E7" s="286"/>
      <c r="F7" s="286"/>
      <c r="G7" s="216"/>
      <c r="H7" s="216"/>
      <c r="I7" s="216"/>
    </row>
    <row r="8" spans="1:9" s="36" customFormat="1" ht="24.75" x14ac:dyDescent="0.5">
      <c r="A8" s="38" t="s">
        <v>44</v>
      </c>
      <c r="B8" s="302">
        <f>'A5 Exploitation'!B9:F9</f>
        <v>0</v>
      </c>
      <c r="C8" s="302"/>
      <c r="D8" s="302"/>
      <c r="E8" s="302"/>
      <c r="F8" s="302"/>
      <c r="G8" s="216"/>
      <c r="H8" s="216"/>
      <c r="I8" s="216"/>
    </row>
    <row r="9" spans="1:9" s="36" customFormat="1" ht="24.75" x14ac:dyDescent="0.5">
      <c r="A9" s="39" t="s">
        <v>46</v>
      </c>
      <c r="B9" s="303">
        <f>'A5 Exploitation'!B10:F10</f>
        <v>0</v>
      </c>
      <c r="C9" s="303"/>
      <c r="D9" s="303"/>
      <c r="E9" s="303"/>
      <c r="F9" s="303"/>
      <c r="G9" s="216"/>
      <c r="H9" s="216"/>
      <c r="I9" s="216"/>
    </row>
    <row r="10" spans="1:9" s="36" customFormat="1" ht="24.75" x14ac:dyDescent="0.5">
      <c r="A10" s="38" t="s">
        <v>45</v>
      </c>
      <c r="B10" s="300">
        <f>'A5 Exploitation'!B11:F11</f>
        <v>0</v>
      </c>
      <c r="C10" s="300"/>
      <c r="D10" s="300"/>
      <c r="E10" s="300"/>
      <c r="F10" s="300"/>
      <c r="G10" s="216"/>
      <c r="H10" s="216"/>
      <c r="I10" s="216"/>
    </row>
    <row r="11" spans="1:9" s="36" customFormat="1" ht="24.75" x14ac:dyDescent="0.5">
      <c r="A11" s="38" t="s">
        <v>341</v>
      </c>
      <c r="B11" s="304">
        <f>D198</f>
        <v>0</v>
      </c>
      <c r="C11" s="304"/>
      <c r="D11" s="304"/>
      <c r="E11" s="304"/>
      <c r="F11" s="304"/>
      <c r="G11" s="216"/>
      <c r="H11" s="216"/>
      <c r="I11" s="21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305" t="s">
        <v>0</v>
      </c>
      <c r="B16" s="306"/>
      <c r="C16" s="306"/>
      <c r="D16" s="306"/>
      <c r="E16" s="306"/>
      <c r="F16" s="30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7" t="s">
        <v>38</v>
      </c>
      <c r="B22" s="294"/>
      <c r="C22" s="295"/>
      <c r="D22" s="215">
        <f>SUM(B17:C21)</f>
        <v>0</v>
      </c>
    </row>
    <row r="23" spans="1:6" x14ac:dyDescent="0.3">
      <c r="A23" s="291" t="s">
        <v>342</v>
      </c>
      <c r="B23" s="292"/>
      <c r="C23" s="293"/>
      <c r="D23" s="65">
        <f>D22/(COUNT(B17:C21)*2)</f>
        <v>0</v>
      </c>
    </row>
    <row r="24" spans="1:6" s="50" customFormat="1" x14ac:dyDescent="0.3">
      <c r="A24" s="54"/>
      <c r="B24" s="55"/>
      <c r="C24" s="55"/>
      <c r="D24" s="56"/>
    </row>
    <row r="25" spans="1:6" ht="19.5" x14ac:dyDescent="0.4">
      <c r="A25" s="289" t="s">
        <v>4</v>
      </c>
      <c r="B25" s="290"/>
      <c r="C25" s="290"/>
      <c r="D25" s="290"/>
      <c r="E25" s="290"/>
      <c r="F25" s="290"/>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1" t="s">
        <v>38</v>
      </c>
      <c r="B32" s="292"/>
      <c r="C32" s="293"/>
      <c r="D32" s="214">
        <f>SUM(B26:C31)</f>
        <v>0</v>
      </c>
    </row>
    <row r="33" spans="1:6" x14ac:dyDescent="0.3">
      <c r="A33" s="291" t="s">
        <v>342</v>
      </c>
      <c r="B33" s="292"/>
      <c r="C33" s="293"/>
      <c r="D33" s="65">
        <f>D32/(COUNT(B26:C31)*2)</f>
        <v>0</v>
      </c>
    </row>
    <row r="34" spans="1:6" s="50" customFormat="1" x14ac:dyDescent="0.3">
      <c r="A34" s="54"/>
      <c r="B34" s="55"/>
      <c r="C34" s="55"/>
      <c r="D34" s="56"/>
    </row>
    <row r="35" spans="1:6" s="50" customFormat="1" ht="19.5" x14ac:dyDescent="0.4">
      <c r="A35" s="289" t="s">
        <v>246</v>
      </c>
      <c r="B35" s="290"/>
      <c r="C35" s="290"/>
      <c r="D35" s="290"/>
      <c r="E35" s="290"/>
      <c r="F35" s="290"/>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1" t="s">
        <v>38</v>
      </c>
      <c r="B41" s="292"/>
      <c r="C41" s="293"/>
      <c r="D41" s="214">
        <f>SUM(B36:C40)</f>
        <v>0</v>
      </c>
      <c r="E41" s="37"/>
      <c r="F41" s="37"/>
    </row>
    <row r="42" spans="1:6" s="50" customFormat="1" x14ac:dyDescent="0.3">
      <c r="A42" s="291" t="s">
        <v>342</v>
      </c>
      <c r="B42" s="292"/>
      <c r="C42" s="293"/>
      <c r="D42" s="65">
        <f>D41/(COUNT(B36:C40)*2)</f>
        <v>0</v>
      </c>
      <c r="E42" s="37"/>
      <c r="F42" s="37"/>
    </row>
    <row r="43" spans="1:6" s="50" customFormat="1" x14ac:dyDescent="0.3">
      <c r="A43" s="90"/>
      <c r="B43" s="91"/>
      <c r="C43" s="91"/>
      <c r="D43" s="92"/>
    </row>
    <row r="44" spans="1:6" ht="19.5" x14ac:dyDescent="0.4">
      <c r="A44" s="298" t="s">
        <v>21</v>
      </c>
      <c r="B44" s="299"/>
      <c r="C44" s="299"/>
      <c r="D44" s="299"/>
      <c r="E44" s="299"/>
      <c r="F44" s="299"/>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1" t="s">
        <v>38</v>
      </c>
      <c r="B51" s="292"/>
      <c r="C51" s="293"/>
      <c r="D51" s="214">
        <f>SUM(B45:C50)</f>
        <v>0</v>
      </c>
    </row>
    <row r="52" spans="1:6" x14ac:dyDescent="0.3">
      <c r="A52" s="291" t="s">
        <v>342</v>
      </c>
      <c r="B52" s="292"/>
      <c r="C52" s="293"/>
      <c r="D52" s="65">
        <f>D51/(COUNT(B45:C50)*2)</f>
        <v>0</v>
      </c>
    </row>
    <row r="53" spans="1:6" s="50" customFormat="1" x14ac:dyDescent="0.3">
      <c r="A53" s="54"/>
      <c r="B53" s="55"/>
      <c r="C53" s="55"/>
      <c r="D53" s="56"/>
    </row>
    <row r="54" spans="1:6" ht="19.5" x14ac:dyDescent="0.4">
      <c r="A54" s="289" t="s">
        <v>8</v>
      </c>
      <c r="B54" s="290"/>
      <c r="C54" s="290"/>
      <c r="D54" s="290"/>
      <c r="E54" s="290"/>
      <c r="F54" s="290"/>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1" t="s">
        <v>38</v>
      </c>
      <c r="B62" s="292"/>
      <c r="C62" s="293"/>
      <c r="D62" s="214">
        <f>SUM(B55:C61)</f>
        <v>0</v>
      </c>
    </row>
    <row r="63" spans="1:6" x14ac:dyDescent="0.3">
      <c r="A63" s="291" t="s">
        <v>342</v>
      </c>
      <c r="B63" s="292"/>
      <c r="C63" s="293"/>
      <c r="D63" s="65">
        <f>D62/(COUNT(B55:C61)*2)</f>
        <v>0</v>
      </c>
    </row>
    <row r="64" spans="1:6" s="50" customFormat="1" x14ac:dyDescent="0.3">
      <c r="A64" s="54"/>
      <c r="B64" s="55"/>
      <c r="C64" s="55"/>
      <c r="D64" s="56"/>
    </row>
    <row r="65" spans="1:6" ht="19.5" x14ac:dyDescent="0.4">
      <c r="A65" s="289" t="s">
        <v>143</v>
      </c>
      <c r="B65" s="290"/>
      <c r="C65" s="290"/>
      <c r="D65" s="290"/>
      <c r="E65" s="290"/>
      <c r="F65" s="290"/>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1" t="s">
        <v>38</v>
      </c>
      <c r="B83" s="292"/>
      <c r="C83" s="293"/>
      <c r="D83" s="214">
        <f>SUM(B66:C82)</f>
        <v>0</v>
      </c>
    </row>
    <row r="84" spans="1:6" x14ac:dyDescent="0.3">
      <c r="A84" s="291" t="s">
        <v>342</v>
      </c>
      <c r="B84" s="292"/>
      <c r="C84" s="293"/>
      <c r="D84" s="65">
        <f>D83/(COUNT(B66:C82)*2)</f>
        <v>0</v>
      </c>
    </row>
    <row r="85" spans="1:6" s="50" customFormat="1" x14ac:dyDescent="0.3">
      <c r="A85" s="54"/>
      <c r="B85" s="55"/>
      <c r="C85" s="55"/>
      <c r="D85" s="56"/>
    </row>
    <row r="86" spans="1:6" ht="19.5" x14ac:dyDescent="0.4">
      <c r="A86" s="289" t="s">
        <v>237</v>
      </c>
      <c r="B86" s="290"/>
      <c r="C86" s="290"/>
      <c r="D86" s="290"/>
      <c r="E86" s="290"/>
      <c r="F86" s="290"/>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1" t="s">
        <v>38</v>
      </c>
      <c r="B101" s="292"/>
      <c r="C101" s="293"/>
      <c r="D101" s="214">
        <f>SUM(B87:C100)</f>
        <v>0</v>
      </c>
    </row>
    <row r="102" spans="1:6" x14ac:dyDescent="0.3">
      <c r="A102" s="291" t="s">
        <v>342</v>
      </c>
      <c r="B102" s="292"/>
      <c r="C102" s="29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9" t="s">
        <v>238</v>
      </c>
      <c r="B105" s="290"/>
      <c r="C105" s="290"/>
      <c r="D105" s="290"/>
      <c r="E105" s="290"/>
      <c r="F105" s="290"/>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1" t="s">
        <v>38</v>
      </c>
      <c r="B117" s="292"/>
      <c r="C117" s="293"/>
      <c r="D117" s="214">
        <f>SUM(B106:C116)</f>
        <v>0</v>
      </c>
      <c r="E117" s="37"/>
      <c r="F117" s="37"/>
    </row>
    <row r="118" spans="1:6" s="50" customFormat="1" x14ac:dyDescent="0.3">
      <c r="A118" s="291" t="s">
        <v>342</v>
      </c>
      <c r="B118" s="292"/>
      <c r="C118" s="293"/>
      <c r="D118" s="65">
        <f>D117/(COUNT(B106:C116)*2)</f>
        <v>0</v>
      </c>
      <c r="E118" s="37"/>
      <c r="F118" s="37"/>
    </row>
    <row r="119" spans="1:6" s="50" customFormat="1" x14ac:dyDescent="0.3">
      <c r="A119" s="54"/>
      <c r="B119" s="55"/>
      <c r="C119" s="55"/>
      <c r="D119" s="56"/>
    </row>
    <row r="120" spans="1:6" ht="19.5" x14ac:dyDescent="0.4">
      <c r="A120" s="289" t="s">
        <v>208</v>
      </c>
      <c r="B120" s="290"/>
      <c r="C120" s="290"/>
      <c r="D120" s="290"/>
      <c r="E120" s="290"/>
      <c r="F120" s="290"/>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91" t="s">
        <v>38</v>
      </c>
      <c r="B132" s="292"/>
      <c r="C132" s="293"/>
      <c r="D132" s="214">
        <f>SUM(B121:C131)</f>
        <v>0</v>
      </c>
    </row>
    <row r="133" spans="1:6" x14ac:dyDescent="0.3">
      <c r="A133" s="291" t="s">
        <v>342</v>
      </c>
      <c r="B133" s="292"/>
      <c r="C133" s="293"/>
      <c r="D133" s="63">
        <f>D132/(COUNT(B121:C131)*2)</f>
        <v>0</v>
      </c>
    </row>
    <row r="134" spans="1:6" s="50" customFormat="1" x14ac:dyDescent="0.3">
      <c r="A134" s="54"/>
      <c r="B134" s="55"/>
      <c r="C134" s="55"/>
      <c r="D134" s="61"/>
    </row>
    <row r="135" spans="1:6" ht="19.5" x14ac:dyDescent="0.4">
      <c r="A135" s="289" t="s">
        <v>78</v>
      </c>
      <c r="B135" s="290"/>
      <c r="C135" s="290"/>
      <c r="D135" s="290"/>
      <c r="E135" s="290"/>
      <c r="F135" s="290"/>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1" t="s">
        <v>38</v>
      </c>
      <c r="B148" s="292"/>
      <c r="C148" s="293"/>
      <c r="D148" s="214">
        <f>SUM(B136:C147)</f>
        <v>0</v>
      </c>
    </row>
    <row r="149" spans="1:6" x14ac:dyDescent="0.3">
      <c r="A149" s="291" t="s">
        <v>342</v>
      </c>
      <c r="B149" s="292"/>
      <c r="C149" s="293"/>
      <c r="D149" s="65">
        <f>D148/(COUNT(B136:C147)*2)</f>
        <v>0</v>
      </c>
    </row>
    <row r="150" spans="1:6" s="50" customFormat="1" x14ac:dyDescent="0.3">
      <c r="A150" s="54"/>
      <c r="B150" s="55"/>
      <c r="C150" s="55"/>
      <c r="D150" s="56"/>
    </row>
    <row r="151" spans="1:6" ht="19.5" x14ac:dyDescent="0.4">
      <c r="A151" s="289" t="s">
        <v>243</v>
      </c>
      <c r="B151" s="290"/>
      <c r="C151" s="290"/>
      <c r="D151" s="290"/>
      <c r="E151" s="290"/>
      <c r="F151" s="290"/>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1" t="s">
        <v>38</v>
      </c>
      <c r="B160" s="294"/>
      <c r="C160" s="295"/>
      <c r="D160" s="215">
        <f>SUM(B152:C159)</f>
        <v>0</v>
      </c>
    </row>
    <row r="161" spans="1:6" x14ac:dyDescent="0.3">
      <c r="A161" s="291" t="s">
        <v>342</v>
      </c>
      <c r="B161" s="292"/>
      <c r="C161" s="293"/>
      <c r="D161" s="65">
        <f>D160/(COUNT(B152:C159)*2)</f>
        <v>0</v>
      </c>
    </row>
    <row r="162" spans="1:6" s="50" customFormat="1" x14ac:dyDescent="0.3">
      <c r="A162" s="54"/>
      <c r="B162" s="55"/>
      <c r="C162" s="57"/>
      <c r="D162" s="58"/>
    </row>
    <row r="163" spans="1:6" ht="19.5" x14ac:dyDescent="0.4">
      <c r="A163" s="289" t="s">
        <v>85</v>
      </c>
      <c r="B163" s="290"/>
      <c r="C163" s="290"/>
      <c r="D163" s="290"/>
      <c r="E163" s="290"/>
      <c r="F163" s="290"/>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1" t="s">
        <v>38</v>
      </c>
      <c r="B168" s="292"/>
      <c r="C168" s="293"/>
      <c r="D168" s="214">
        <f>SUM(B164:C167)</f>
        <v>0</v>
      </c>
    </row>
    <row r="169" spans="1:6" x14ac:dyDescent="0.3">
      <c r="A169" s="291" t="s">
        <v>342</v>
      </c>
      <c r="B169" s="292"/>
      <c r="C169" s="293"/>
      <c r="D169" s="65">
        <f>D168/(COUNT(B164:C167)*2)</f>
        <v>0</v>
      </c>
    </row>
    <row r="170" spans="1:6" s="50" customFormat="1" x14ac:dyDescent="0.3">
      <c r="A170" s="54"/>
      <c r="B170" s="55"/>
      <c r="C170" s="55"/>
      <c r="D170" s="56"/>
    </row>
    <row r="171" spans="1:6" ht="19.5" x14ac:dyDescent="0.4">
      <c r="A171" s="296" t="s">
        <v>17</v>
      </c>
      <c r="B171" s="297"/>
      <c r="C171" s="297"/>
      <c r="D171" s="297"/>
      <c r="E171" s="297"/>
      <c r="F171" s="29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1" t="s">
        <v>38</v>
      </c>
      <c r="B176" s="292"/>
      <c r="C176" s="293"/>
      <c r="D176" s="214">
        <f>SUM(B172:C175)</f>
        <v>0</v>
      </c>
    </row>
    <row r="177" spans="1:6" x14ac:dyDescent="0.3">
      <c r="A177" s="291" t="s">
        <v>342</v>
      </c>
      <c r="B177" s="292"/>
      <c r="C177" s="293"/>
      <c r="D177" s="65">
        <f>D176/(COUNT(B172:C175)*2)</f>
        <v>0</v>
      </c>
    </row>
    <row r="178" spans="1:6" s="50" customFormat="1" x14ac:dyDescent="0.3">
      <c r="A178" s="54"/>
      <c r="B178" s="55"/>
      <c r="C178" s="55"/>
      <c r="D178" s="56"/>
    </row>
    <row r="179" spans="1:6" ht="19.5" x14ac:dyDescent="0.4">
      <c r="A179" s="289" t="s">
        <v>87</v>
      </c>
      <c r="B179" s="290"/>
      <c r="C179" s="290"/>
      <c r="D179" s="290"/>
      <c r="E179" s="290"/>
      <c r="F179" s="290"/>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1" t="s">
        <v>38</v>
      </c>
      <c r="B185" s="292"/>
      <c r="C185" s="293"/>
      <c r="D185" s="214">
        <f>SUM(B180:C184)</f>
        <v>0</v>
      </c>
    </row>
    <row r="186" spans="1:6" x14ac:dyDescent="0.3">
      <c r="A186" s="291" t="s">
        <v>342</v>
      </c>
      <c r="B186" s="292"/>
      <c r="C186" s="293"/>
      <c r="D186" s="65">
        <f>D185/(COUNT(B180:C184)*2)</f>
        <v>0</v>
      </c>
    </row>
    <row r="187" spans="1:6" s="50" customFormat="1" x14ac:dyDescent="0.3">
      <c r="A187" s="54"/>
      <c r="B187" s="55"/>
      <c r="C187" s="55"/>
      <c r="D187" s="56"/>
    </row>
    <row r="188" spans="1:6" ht="19.5" x14ac:dyDescent="0.4">
      <c r="A188" s="289" t="s">
        <v>242</v>
      </c>
      <c r="B188" s="290"/>
      <c r="C188" s="290"/>
      <c r="D188" s="290"/>
      <c r="E188" s="290"/>
      <c r="F188" s="290"/>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1" t="s">
        <v>38</v>
      </c>
      <c r="B193" s="292"/>
      <c r="C193" s="293"/>
      <c r="D193" s="97">
        <f>SUM(B189:C192)</f>
        <v>0</v>
      </c>
    </row>
    <row r="194" spans="1:4" x14ac:dyDescent="0.3">
      <c r="A194" s="291" t="s">
        <v>342</v>
      </c>
      <c r="B194" s="292"/>
      <c r="C194" s="29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4"/>
      <c r="E1" s="284"/>
      <c r="F1" s="284"/>
      <c r="G1" s="284"/>
      <c r="H1" s="284"/>
      <c r="I1" s="28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5" t="s">
        <v>201</v>
      </c>
      <c r="B7" s="285"/>
      <c r="C7" s="285"/>
      <c r="D7" s="285"/>
      <c r="E7" s="285"/>
      <c r="F7" s="285"/>
      <c r="G7" s="213"/>
      <c r="H7" s="213"/>
      <c r="I7" s="213"/>
    </row>
    <row r="8" spans="1:9" ht="29.25" x14ac:dyDescent="0.5">
      <c r="A8" s="286" t="str">
        <f>'Page de garde'!D18</f>
        <v>Sfax Lafrane</v>
      </c>
      <c r="B8" s="286"/>
      <c r="C8" s="286"/>
      <c r="D8" s="286"/>
      <c r="E8" s="286"/>
      <c r="F8" s="286"/>
      <c r="G8" s="216"/>
      <c r="H8" s="216"/>
      <c r="I8" s="213"/>
    </row>
    <row r="9" spans="1:9" ht="24.75" x14ac:dyDescent="0.5">
      <c r="A9" s="38" t="s">
        <v>44</v>
      </c>
      <c r="B9" s="287"/>
      <c r="C9" s="287"/>
      <c r="D9" s="287"/>
      <c r="E9" s="287"/>
      <c r="F9" s="287"/>
      <c r="G9" s="216"/>
      <c r="H9" s="216"/>
      <c r="I9" s="213"/>
    </row>
    <row r="10" spans="1:9" ht="24.75" x14ac:dyDescent="0.5">
      <c r="A10" s="39" t="s">
        <v>46</v>
      </c>
      <c r="B10" s="288"/>
      <c r="C10" s="288"/>
      <c r="D10" s="288"/>
      <c r="E10" s="288"/>
      <c r="F10" s="288"/>
      <c r="G10" s="216"/>
      <c r="H10" s="216"/>
      <c r="I10" s="213"/>
    </row>
    <row r="11" spans="1:9" ht="24.75" x14ac:dyDescent="0.5">
      <c r="A11" s="38" t="s">
        <v>45</v>
      </c>
      <c r="B11" s="283"/>
      <c r="C11" s="283"/>
      <c r="D11" s="283"/>
      <c r="E11" s="283"/>
      <c r="F11" s="283"/>
      <c r="G11" s="216"/>
      <c r="H11" s="216"/>
      <c r="I11" s="213"/>
    </row>
    <row r="12" spans="1:9" ht="24.75" x14ac:dyDescent="0.5">
      <c r="A12" s="38" t="s">
        <v>276</v>
      </c>
      <c r="B12" s="276">
        <f>D505</f>
        <v>0</v>
      </c>
      <c r="C12" s="276"/>
      <c r="D12" s="276"/>
      <c r="E12" s="276"/>
      <c r="F12" s="276"/>
      <c r="G12" s="216"/>
      <c r="H12" s="216"/>
      <c r="I12" s="213"/>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71" t="s">
        <v>0</v>
      </c>
      <c r="B16" s="271"/>
      <c r="C16" s="271"/>
      <c r="D16" s="271"/>
      <c r="E16" s="271"/>
      <c r="F16" s="271"/>
      <c r="G16" s="36"/>
      <c r="H16" s="36"/>
    </row>
    <row r="17" spans="1:8" ht="18" x14ac:dyDescent="0.3">
      <c r="A17" s="182">
        <f>B11</f>
        <v>0</v>
      </c>
      <c r="B17" s="36"/>
      <c r="C17" s="36"/>
      <c r="D17" s="36"/>
      <c r="E17" s="36"/>
      <c r="F17" s="36"/>
      <c r="G17" s="36"/>
      <c r="H17" s="36"/>
    </row>
    <row r="18" spans="1:8" ht="18" x14ac:dyDescent="0.25">
      <c r="A18" s="281" t="s">
        <v>1</v>
      </c>
      <c r="B18" s="282"/>
      <c r="C18" s="282"/>
      <c r="D18" s="282"/>
      <c r="E18" s="282"/>
      <c r="F18" s="28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2" t="s">
        <v>18</v>
      </c>
      <c r="B26" s="273"/>
      <c r="C26" s="273"/>
      <c r="D26" s="273"/>
      <c r="E26" s="273"/>
      <c r="F26" s="273"/>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1" t="s">
        <v>137</v>
      </c>
      <c r="B43" s="271"/>
      <c r="C43" s="271"/>
      <c r="D43" s="271"/>
      <c r="E43" s="271"/>
      <c r="F43" s="271"/>
    </row>
    <row r="44" spans="1:7" x14ac:dyDescent="0.25">
      <c r="A44" s="183">
        <f>B11</f>
        <v>0</v>
      </c>
      <c r="B44" s="6"/>
      <c r="C44" s="7"/>
      <c r="D44" s="6"/>
    </row>
    <row r="45" spans="1:7" ht="16.5" x14ac:dyDescent="0.25">
      <c r="A45" s="274" t="s">
        <v>63</v>
      </c>
      <c r="B45" s="275"/>
      <c r="C45" s="275"/>
      <c r="D45" s="275"/>
      <c r="E45" s="275"/>
      <c r="F45" s="27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2" t="s">
        <v>65</v>
      </c>
      <c r="B57" s="273"/>
      <c r="C57" s="273"/>
      <c r="D57" s="273"/>
      <c r="E57" s="273"/>
      <c r="F57" s="273"/>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2" t="s">
        <v>25</v>
      </c>
      <c r="B84" s="273"/>
      <c r="C84" s="273"/>
      <c r="D84" s="273"/>
      <c r="E84" s="273"/>
      <c r="F84" s="273"/>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1" t="s">
        <v>129</v>
      </c>
      <c r="B99" s="271"/>
      <c r="C99" s="271"/>
      <c r="D99" s="271"/>
      <c r="E99" s="271"/>
      <c r="F99" s="271"/>
    </row>
    <row r="100" spans="1:6" x14ac:dyDescent="0.25">
      <c r="A100" s="183">
        <f>B11</f>
        <v>0</v>
      </c>
      <c r="B100" s="6"/>
      <c r="C100" s="7"/>
      <c r="D100" s="6"/>
    </row>
    <row r="101" spans="1:6" ht="16.5" x14ac:dyDescent="0.25">
      <c r="A101" s="274" t="s">
        <v>63</v>
      </c>
      <c r="B101" s="275"/>
      <c r="C101" s="275"/>
      <c r="D101" s="275"/>
      <c r="E101" s="275"/>
      <c r="F101" s="27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2" t="s">
        <v>133</v>
      </c>
      <c r="B113" s="273"/>
      <c r="C113" s="273"/>
      <c r="D113" s="273"/>
      <c r="E113" s="273"/>
      <c r="F113" s="273"/>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2" t="s">
        <v>73</v>
      </c>
      <c r="B137" s="273"/>
      <c r="C137" s="273"/>
      <c r="D137" s="273"/>
      <c r="E137" s="273"/>
      <c r="F137" s="273"/>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1" t="s">
        <v>130</v>
      </c>
      <c r="B152" s="271"/>
      <c r="C152" s="271"/>
      <c r="D152" s="271"/>
      <c r="E152" s="271"/>
      <c r="F152" s="271"/>
    </row>
    <row r="153" spans="1:6" x14ac:dyDescent="0.25">
      <c r="A153" s="183">
        <f>B11</f>
        <v>0</v>
      </c>
      <c r="B153" s="6"/>
      <c r="C153" s="7"/>
      <c r="D153" s="59"/>
    </row>
    <row r="154" spans="1:6" ht="16.5" x14ac:dyDescent="0.25">
      <c r="A154" s="274" t="s">
        <v>63</v>
      </c>
      <c r="B154" s="275"/>
      <c r="C154" s="275"/>
      <c r="D154" s="275"/>
      <c r="E154" s="275"/>
      <c r="F154" s="27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2" t="s">
        <v>134</v>
      </c>
      <c r="B166" s="273"/>
      <c r="C166" s="273"/>
      <c r="D166" s="273"/>
      <c r="E166" s="273"/>
      <c r="F166" s="273"/>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1" t="s">
        <v>167</v>
      </c>
      <c r="B192" s="271"/>
      <c r="C192" s="271"/>
      <c r="D192" s="271"/>
      <c r="E192" s="271"/>
      <c r="F192" s="271"/>
    </row>
    <row r="193" spans="1:7" x14ac:dyDescent="0.25">
      <c r="A193" s="189">
        <f>B11</f>
        <v>0</v>
      </c>
      <c r="B193" s="6"/>
      <c r="C193" s="7"/>
      <c r="D193" s="6"/>
    </row>
    <row r="194" spans="1:7" ht="18" x14ac:dyDescent="0.25">
      <c r="A194" s="272" t="s">
        <v>158</v>
      </c>
      <c r="B194" s="273"/>
      <c r="C194" s="273"/>
      <c r="D194" s="273"/>
      <c r="E194" s="273"/>
      <c r="F194" s="273"/>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2" t="s">
        <v>76</v>
      </c>
      <c r="B209" s="273"/>
      <c r="C209" s="273"/>
      <c r="D209" s="273"/>
      <c r="E209" s="273"/>
      <c r="F209" s="273"/>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2" t="s">
        <v>191</v>
      </c>
      <c r="B232" s="273"/>
      <c r="C232" s="273"/>
      <c r="D232" s="273"/>
      <c r="E232" s="273"/>
      <c r="F232" s="273"/>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1" t="s">
        <v>78</v>
      </c>
      <c r="B248" s="271"/>
      <c r="C248" s="271"/>
      <c r="D248" s="271"/>
      <c r="E248" s="271"/>
      <c r="F248" s="271"/>
    </row>
    <row r="249" spans="1:6" s="3" customFormat="1" x14ac:dyDescent="0.25">
      <c r="A249" s="183">
        <f>B11</f>
        <v>0</v>
      </c>
      <c r="B249" s="6"/>
      <c r="C249" s="7"/>
      <c r="D249" s="6"/>
    </row>
    <row r="250" spans="1:6" s="3" customFormat="1" ht="18" x14ac:dyDescent="0.25">
      <c r="A250" s="272" t="s">
        <v>79</v>
      </c>
      <c r="B250" s="273"/>
      <c r="C250" s="273"/>
      <c r="D250" s="273"/>
      <c r="E250" s="273"/>
      <c r="F250" s="273"/>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1" t="s">
        <v>4</v>
      </c>
      <c r="B291" s="271"/>
      <c r="C291" s="271"/>
      <c r="D291" s="271"/>
      <c r="E291" s="271"/>
      <c r="F291" s="271"/>
    </row>
    <row r="292" spans="1:7" x14ac:dyDescent="0.25">
      <c r="A292" s="192">
        <f>B11</f>
        <v>0</v>
      </c>
      <c r="B292" s="6"/>
      <c r="C292" s="7"/>
      <c r="D292" s="59"/>
    </row>
    <row r="293" spans="1:7" ht="18" x14ac:dyDescent="0.25">
      <c r="A293" s="272" t="s">
        <v>19</v>
      </c>
      <c r="B293" s="273"/>
      <c r="C293" s="273"/>
      <c r="D293" s="273"/>
      <c r="E293" s="273"/>
      <c r="F293" s="273"/>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2" t="s">
        <v>122</v>
      </c>
      <c r="B305" s="273"/>
      <c r="C305" s="273"/>
      <c r="D305" s="273"/>
      <c r="E305" s="273"/>
      <c r="F305" s="273"/>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1" t="s">
        <v>21</v>
      </c>
      <c r="B324" s="271"/>
      <c r="C324" s="271"/>
      <c r="D324" s="271"/>
      <c r="E324" s="271"/>
      <c r="F324" s="271"/>
    </row>
    <row r="325" spans="1:9" x14ac:dyDescent="0.25">
      <c r="A325" s="193">
        <f>B11</f>
        <v>0</v>
      </c>
      <c r="B325" s="6"/>
      <c r="C325" s="7"/>
      <c r="D325" s="6"/>
    </row>
    <row r="326" spans="1:9" ht="18" x14ac:dyDescent="0.25">
      <c r="A326" s="272" t="s">
        <v>12</v>
      </c>
      <c r="B326" s="273"/>
      <c r="C326" s="273"/>
      <c r="D326" s="273"/>
      <c r="E326" s="273"/>
      <c r="F326" s="273"/>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2" t="s">
        <v>25</v>
      </c>
      <c r="B339" s="273"/>
      <c r="C339" s="273"/>
      <c r="D339" s="273"/>
      <c r="E339" s="273"/>
      <c r="F339" s="273"/>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1" t="s">
        <v>8</v>
      </c>
      <c r="B352" s="271"/>
      <c r="C352" s="271"/>
      <c r="D352" s="271"/>
      <c r="E352" s="271"/>
      <c r="F352" s="271"/>
    </row>
    <row r="353" spans="1:6" x14ac:dyDescent="0.25">
      <c r="A353" s="183">
        <f>B11</f>
        <v>0</v>
      </c>
      <c r="B353" s="6"/>
      <c r="C353" s="7"/>
      <c r="D353" s="59"/>
    </row>
    <row r="354" spans="1:6" ht="16.5" x14ac:dyDescent="0.25">
      <c r="A354" s="274" t="s">
        <v>113</v>
      </c>
      <c r="B354" s="275"/>
      <c r="C354" s="275"/>
      <c r="D354" s="275"/>
      <c r="E354" s="275"/>
      <c r="F354" s="27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2" t="s">
        <v>25</v>
      </c>
      <c r="B366" s="273"/>
      <c r="C366" s="273"/>
      <c r="D366" s="273"/>
      <c r="E366" s="273"/>
      <c r="F366" s="273"/>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2" t="s">
        <v>124</v>
      </c>
      <c r="B382" s="273"/>
      <c r="C382" s="273"/>
      <c r="D382" s="273"/>
      <c r="E382" s="273"/>
      <c r="F382" s="273"/>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1" t="s">
        <v>125</v>
      </c>
      <c r="B405" s="271"/>
      <c r="C405" s="271"/>
      <c r="D405" s="271"/>
      <c r="E405" s="271"/>
      <c r="F405" s="271"/>
    </row>
    <row r="406" spans="1:6" x14ac:dyDescent="0.25">
      <c r="A406" s="192">
        <f>B11</f>
        <v>0</v>
      </c>
      <c r="B406" s="6"/>
      <c r="C406" s="7"/>
      <c r="D406" s="6"/>
    </row>
    <row r="407" spans="1:6" ht="16.5" x14ac:dyDescent="0.25">
      <c r="A407" s="274" t="s">
        <v>19</v>
      </c>
      <c r="B407" s="275"/>
      <c r="C407" s="275"/>
      <c r="D407" s="275"/>
      <c r="E407" s="275"/>
      <c r="F407" s="27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1" t="s">
        <v>374</v>
      </c>
      <c r="B435" s="271"/>
      <c r="C435" s="271"/>
      <c r="D435" s="271"/>
      <c r="E435" s="271"/>
      <c r="F435" s="271"/>
    </row>
    <row r="436" spans="1:7" x14ac:dyDescent="0.25">
      <c r="A436" s="195">
        <f>+B11</f>
        <v>0</v>
      </c>
      <c r="B436" s="6"/>
      <c r="C436" s="7"/>
      <c r="D436" s="6"/>
    </row>
    <row r="437" spans="1:7" ht="18" x14ac:dyDescent="0.25">
      <c r="A437" s="272" t="s">
        <v>375</v>
      </c>
      <c r="B437" s="273"/>
      <c r="C437" s="273"/>
      <c r="D437" s="273"/>
      <c r="E437" s="273"/>
      <c r="F437" s="273"/>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2" t="s">
        <v>31</v>
      </c>
      <c r="B444" s="273"/>
      <c r="C444" s="273"/>
      <c r="D444" s="273"/>
      <c r="E444" s="273"/>
      <c r="F444" s="273"/>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1" t="s">
        <v>152</v>
      </c>
      <c r="B494" s="271"/>
      <c r="C494" s="271"/>
      <c r="D494" s="271"/>
      <c r="E494" s="271"/>
      <c r="F494" s="27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1"/>
      <c r="E1" s="301"/>
      <c r="F1" s="301"/>
      <c r="G1" s="301"/>
      <c r="H1" s="301"/>
      <c r="I1" s="301"/>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5" t="s">
        <v>52</v>
      </c>
      <c r="B6" s="285"/>
      <c r="C6" s="285"/>
      <c r="D6" s="285"/>
      <c r="E6" s="285"/>
      <c r="F6" s="285"/>
      <c r="G6" s="216"/>
      <c r="H6" s="216"/>
      <c r="I6" s="216"/>
    </row>
    <row r="7" spans="1:9" s="36" customFormat="1" ht="21.75" customHeight="1" x14ac:dyDescent="0.5">
      <c r="A7" s="286" t="str">
        <f>'A1 Exploitation'!A8:F8</f>
        <v>Sfax Lafrane</v>
      </c>
      <c r="B7" s="286"/>
      <c r="C7" s="286"/>
      <c r="D7" s="286"/>
      <c r="E7" s="286"/>
      <c r="F7" s="286"/>
      <c r="G7" s="216"/>
      <c r="H7" s="216"/>
      <c r="I7" s="216"/>
    </row>
    <row r="8" spans="1:9" s="36" customFormat="1" ht="24.75" x14ac:dyDescent="0.5">
      <c r="A8" s="38" t="s">
        <v>44</v>
      </c>
      <c r="B8" s="302">
        <f>'A6 Exploitation'!B9:F9</f>
        <v>0</v>
      </c>
      <c r="C8" s="302"/>
      <c r="D8" s="302"/>
      <c r="E8" s="302"/>
      <c r="F8" s="302"/>
      <c r="G8" s="216"/>
      <c r="H8" s="216"/>
      <c r="I8" s="216"/>
    </row>
    <row r="9" spans="1:9" s="36" customFormat="1" ht="24.75" x14ac:dyDescent="0.5">
      <c r="A9" s="39" t="s">
        <v>46</v>
      </c>
      <c r="B9" s="303">
        <f>'A6 Exploitation'!B10:F10</f>
        <v>0</v>
      </c>
      <c r="C9" s="303"/>
      <c r="D9" s="303"/>
      <c r="E9" s="303"/>
      <c r="F9" s="303"/>
      <c r="G9" s="216"/>
      <c r="H9" s="216"/>
      <c r="I9" s="216"/>
    </row>
    <row r="10" spans="1:9" s="36" customFormat="1" ht="24.75" x14ac:dyDescent="0.5">
      <c r="A10" s="38" t="s">
        <v>45</v>
      </c>
      <c r="B10" s="300">
        <f>'A6 Exploitation'!B11:F11</f>
        <v>0</v>
      </c>
      <c r="C10" s="300"/>
      <c r="D10" s="300"/>
      <c r="E10" s="300"/>
      <c r="F10" s="300"/>
      <c r="G10" s="216"/>
      <c r="H10" s="216"/>
      <c r="I10" s="216"/>
    </row>
    <row r="11" spans="1:9" s="36" customFormat="1" ht="24.75" x14ac:dyDescent="0.5">
      <c r="A11" s="38" t="s">
        <v>341</v>
      </c>
      <c r="B11" s="304">
        <f>D198</f>
        <v>0</v>
      </c>
      <c r="C11" s="304"/>
      <c r="D11" s="304"/>
      <c r="E11" s="304"/>
      <c r="F11" s="304"/>
      <c r="G11" s="216"/>
      <c r="H11" s="216"/>
      <c r="I11" s="21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305" t="s">
        <v>0</v>
      </c>
      <c r="B16" s="306"/>
      <c r="C16" s="306"/>
      <c r="D16" s="306"/>
      <c r="E16" s="306"/>
      <c r="F16" s="30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7" t="s">
        <v>38</v>
      </c>
      <c r="B22" s="294"/>
      <c r="C22" s="295"/>
      <c r="D22" s="215">
        <f>SUM(B17:C21)</f>
        <v>0</v>
      </c>
    </row>
    <row r="23" spans="1:6" x14ac:dyDescent="0.3">
      <c r="A23" s="291" t="s">
        <v>342</v>
      </c>
      <c r="B23" s="292"/>
      <c r="C23" s="293"/>
      <c r="D23" s="65">
        <f>D22/(COUNT(B17:C21)*2)</f>
        <v>0</v>
      </c>
    </row>
    <row r="24" spans="1:6" s="50" customFormat="1" x14ac:dyDescent="0.3">
      <c r="A24" s="54"/>
      <c r="B24" s="55"/>
      <c r="C24" s="55"/>
      <c r="D24" s="56"/>
    </row>
    <row r="25" spans="1:6" ht="19.5" x14ac:dyDescent="0.4">
      <c r="A25" s="289" t="s">
        <v>4</v>
      </c>
      <c r="B25" s="290"/>
      <c r="C25" s="290"/>
      <c r="D25" s="290"/>
      <c r="E25" s="290"/>
      <c r="F25" s="290"/>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1" t="s">
        <v>38</v>
      </c>
      <c r="B32" s="292"/>
      <c r="C32" s="293"/>
      <c r="D32" s="214">
        <f>SUM(B26:C31)</f>
        <v>0</v>
      </c>
    </row>
    <row r="33" spans="1:6" x14ac:dyDescent="0.3">
      <c r="A33" s="291" t="s">
        <v>342</v>
      </c>
      <c r="B33" s="292"/>
      <c r="C33" s="293"/>
      <c r="D33" s="65">
        <f>D32/(COUNT(B26:C31)*2)</f>
        <v>0</v>
      </c>
    </row>
    <row r="34" spans="1:6" s="50" customFormat="1" x14ac:dyDescent="0.3">
      <c r="A34" s="54"/>
      <c r="B34" s="55"/>
      <c r="C34" s="55"/>
      <c r="D34" s="56"/>
    </row>
    <row r="35" spans="1:6" s="50" customFormat="1" ht="19.5" x14ac:dyDescent="0.4">
      <c r="A35" s="289" t="s">
        <v>246</v>
      </c>
      <c r="B35" s="290"/>
      <c r="C35" s="290"/>
      <c r="D35" s="290"/>
      <c r="E35" s="290"/>
      <c r="F35" s="290"/>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1" t="s">
        <v>38</v>
      </c>
      <c r="B41" s="292"/>
      <c r="C41" s="293"/>
      <c r="D41" s="214">
        <f>SUM(B36:C40)</f>
        <v>0</v>
      </c>
      <c r="E41" s="37"/>
      <c r="F41" s="37"/>
    </row>
    <row r="42" spans="1:6" s="50" customFormat="1" x14ac:dyDescent="0.3">
      <c r="A42" s="291" t="s">
        <v>342</v>
      </c>
      <c r="B42" s="292"/>
      <c r="C42" s="293"/>
      <c r="D42" s="65">
        <f>D41/(COUNT(B36:C40)*2)</f>
        <v>0</v>
      </c>
      <c r="E42" s="37"/>
      <c r="F42" s="37"/>
    </row>
    <row r="43" spans="1:6" s="50" customFormat="1" x14ac:dyDescent="0.3">
      <c r="A43" s="90"/>
      <c r="B43" s="91"/>
      <c r="C43" s="91"/>
      <c r="D43" s="92"/>
    </row>
    <row r="44" spans="1:6" ht="19.5" x14ac:dyDescent="0.4">
      <c r="A44" s="298" t="s">
        <v>21</v>
      </c>
      <c r="B44" s="299"/>
      <c r="C44" s="299"/>
      <c r="D44" s="299"/>
      <c r="E44" s="299"/>
      <c r="F44" s="299"/>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1" t="s">
        <v>38</v>
      </c>
      <c r="B51" s="292"/>
      <c r="C51" s="293"/>
      <c r="D51" s="214">
        <f>SUM(B45:C50)</f>
        <v>0</v>
      </c>
    </row>
    <row r="52" spans="1:6" x14ac:dyDescent="0.3">
      <c r="A52" s="291" t="s">
        <v>342</v>
      </c>
      <c r="B52" s="292"/>
      <c r="C52" s="293"/>
      <c r="D52" s="65">
        <f>D51/(COUNT(B45:C50)*2)</f>
        <v>0</v>
      </c>
    </row>
    <row r="53" spans="1:6" s="50" customFormat="1" x14ac:dyDescent="0.3">
      <c r="A53" s="54"/>
      <c r="B53" s="55"/>
      <c r="C53" s="55"/>
      <c r="D53" s="56"/>
    </row>
    <row r="54" spans="1:6" ht="19.5" x14ac:dyDescent="0.4">
      <c r="A54" s="289" t="s">
        <v>8</v>
      </c>
      <c r="B54" s="290"/>
      <c r="C54" s="290"/>
      <c r="D54" s="290"/>
      <c r="E54" s="290"/>
      <c r="F54" s="290"/>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1" t="s">
        <v>38</v>
      </c>
      <c r="B62" s="292"/>
      <c r="C62" s="293"/>
      <c r="D62" s="214">
        <f>SUM(B55:C61)</f>
        <v>0</v>
      </c>
    </row>
    <row r="63" spans="1:6" x14ac:dyDescent="0.3">
      <c r="A63" s="291" t="s">
        <v>342</v>
      </c>
      <c r="B63" s="292"/>
      <c r="C63" s="293"/>
      <c r="D63" s="65">
        <f>D62/(COUNT(B55:C61)*2)</f>
        <v>0</v>
      </c>
    </row>
    <row r="64" spans="1:6" s="50" customFormat="1" x14ac:dyDescent="0.3">
      <c r="A64" s="54"/>
      <c r="B64" s="55"/>
      <c r="C64" s="55"/>
      <c r="D64" s="56"/>
    </row>
    <row r="65" spans="1:6" ht="19.5" x14ac:dyDescent="0.4">
      <c r="A65" s="289" t="s">
        <v>143</v>
      </c>
      <c r="B65" s="290"/>
      <c r="C65" s="290"/>
      <c r="D65" s="290"/>
      <c r="E65" s="290"/>
      <c r="F65" s="290"/>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1" t="s">
        <v>38</v>
      </c>
      <c r="B83" s="292"/>
      <c r="C83" s="293"/>
      <c r="D83" s="214">
        <f>SUM(B66:C82)</f>
        <v>0</v>
      </c>
    </row>
    <row r="84" spans="1:6" x14ac:dyDescent="0.3">
      <c r="A84" s="291" t="s">
        <v>342</v>
      </c>
      <c r="B84" s="292"/>
      <c r="C84" s="293"/>
      <c r="D84" s="65">
        <f>D83/(COUNT(B66:C82)*2)</f>
        <v>0</v>
      </c>
    </row>
    <row r="85" spans="1:6" s="50" customFormat="1" x14ac:dyDescent="0.3">
      <c r="A85" s="54"/>
      <c r="B85" s="55"/>
      <c r="C85" s="55"/>
      <c r="D85" s="56"/>
    </row>
    <row r="86" spans="1:6" ht="19.5" x14ac:dyDescent="0.4">
      <c r="A86" s="289" t="s">
        <v>237</v>
      </c>
      <c r="B86" s="290"/>
      <c r="C86" s="290"/>
      <c r="D86" s="290"/>
      <c r="E86" s="290"/>
      <c r="F86" s="290"/>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1" t="s">
        <v>38</v>
      </c>
      <c r="B101" s="292"/>
      <c r="C101" s="293"/>
      <c r="D101" s="214">
        <f>SUM(B87:C100)</f>
        <v>0</v>
      </c>
    </row>
    <row r="102" spans="1:6" x14ac:dyDescent="0.3">
      <c r="A102" s="291" t="s">
        <v>342</v>
      </c>
      <c r="B102" s="292"/>
      <c r="C102" s="29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9" t="s">
        <v>238</v>
      </c>
      <c r="B105" s="290"/>
      <c r="C105" s="290"/>
      <c r="D105" s="290"/>
      <c r="E105" s="290"/>
      <c r="F105" s="290"/>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1" t="s">
        <v>38</v>
      </c>
      <c r="B117" s="292"/>
      <c r="C117" s="293"/>
      <c r="D117" s="214">
        <f>SUM(B106:C116)</f>
        <v>0</v>
      </c>
      <c r="E117" s="37"/>
      <c r="F117" s="37"/>
    </row>
    <row r="118" spans="1:6" s="50" customFormat="1" x14ac:dyDescent="0.3">
      <c r="A118" s="291" t="s">
        <v>342</v>
      </c>
      <c r="B118" s="292"/>
      <c r="C118" s="293"/>
      <c r="D118" s="65">
        <f>D117/(COUNT(B106:C116)*2)</f>
        <v>0</v>
      </c>
      <c r="E118" s="37"/>
      <c r="F118" s="37"/>
    </row>
    <row r="119" spans="1:6" s="50" customFormat="1" x14ac:dyDescent="0.3">
      <c r="A119" s="54"/>
      <c r="B119" s="55"/>
      <c r="C119" s="55"/>
      <c r="D119" s="56"/>
    </row>
    <row r="120" spans="1:6" ht="19.5" x14ac:dyDescent="0.4">
      <c r="A120" s="289" t="s">
        <v>208</v>
      </c>
      <c r="B120" s="290"/>
      <c r="C120" s="290"/>
      <c r="D120" s="290"/>
      <c r="E120" s="290"/>
      <c r="F120" s="290"/>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1" t="s">
        <v>38</v>
      </c>
      <c r="B132" s="292"/>
      <c r="C132" s="293"/>
      <c r="D132" s="214">
        <f>SUM(B121:C131)</f>
        <v>0</v>
      </c>
    </row>
    <row r="133" spans="1:6" x14ac:dyDescent="0.3">
      <c r="A133" s="291" t="s">
        <v>342</v>
      </c>
      <c r="B133" s="292"/>
      <c r="C133" s="293"/>
      <c r="D133" s="63">
        <f>D132/(COUNT(B121:C131)*2)</f>
        <v>0</v>
      </c>
    </row>
    <row r="134" spans="1:6" s="50" customFormat="1" x14ac:dyDescent="0.3">
      <c r="A134" s="54"/>
      <c r="B134" s="55"/>
      <c r="C134" s="55"/>
      <c r="D134" s="61"/>
    </row>
    <row r="135" spans="1:6" ht="19.5" x14ac:dyDescent="0.4">
      <c r="A135" s="289" t="s">
        <v>78</v>
      </c>
      <c r="B135" s="290"/>
      <c r="C135" s="290"/>
      <c r="D135" s="290"/>
      <c r="E135" s="290"/>
      <c r="F135" s="290"/>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1" t="s">
        <v>38</v>
      </c>
      <c r="B148" s="292"/>
      <c r="C148" s="293"/>
      <c r="D148" s="214">
        <f>SUM(B136:C147)</f>
        <v>0</v>
      </c>
    </row>
    <row r="149" spans="1:6" x14ac:dyDescent="0.3">
      <c r="A149" s="291" t="s">
        <v>342</v>
      </c>
      <c r="B149" s="292"/>
      <c r="C149" s="293"/>
      <c r="D149" s="65">
        <f>D148/(COUNT(B136:C147)*2)</f>
        <v>0</v>
      </c>
    </row>
    <row r="150" spans="1:6" s="50" customFormat="1" x14ac:dyDescent="0.3">
      <c r="A150" s="54"/>
      <c r="B150" s="55"/>
      <c r="C150" s="55"/>
      <c r="D150" s="56"/>
    </row>
    <row r="151" spans="1:6" ht="19.5" x14ac:dyDescent="0.4">
      <c r="A151" s="289" t="s">
        <v>243</v>
      </c>
      <c r="B151" s="290"/>
      <c r="C151" s="290"/>
      <c r="D151" s="290"/>
      <c r="E151" s="290"/>
      <c r="F151" s="290"/>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1" t="s">
        <v>38</v>
      </c>
      <c r="B160" s="294"/>
      <c r="C160" s="295"/>
      <c r="D160" s="215">
        <f>SUM(B152:C159)</f>
        <v>0</v>
      </c>
    </row>
    <row r="161" spans="1:6" x14ac:dyDescent="0.3">
      <c r="A161" s="291" t="s">
        <v>342</v>
      </c>
      <c r="B161" s="292"/>
      <c r="C161" s="293"/>
      <c r="D161" s="65">
        <f>D160/(COUNT(B152:C159)*2)</f>
        <v>0</v>
      </c>
    </row>
    <row r="162" spans="1:6" s="50" customFormat="1" x14ac:dyDescent="0.3">
      <c r="A162" s="54"/>
      <c r="B162" s="55"/>
      <c r="C162" s="57"/>
      <c r="D162" s="58"/>
    </row>
    <row r="163" spans="1:6" ht="19.5" x14ac:dyDescent="0.4">
      <c r="A163" s="289" t="s">
        <v>85</v>
      </c>
      <c r="B163" s="290"/>
      <c r="C163" s="290"/>
      <c r="D163" s="290"/>
      <c r="E163" s="290"/>
      <c r="F163" s="290"/>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1" t="s">
        <v>38</v>
      </c>
      <c r="B168" s="292"/>
      <c r="C168" s="293"/>
      <c r="D168" s="214">
        <f>SUM(B164:C167)</f>
        <v>0</v>
      </c>
    </row>
    <row r="169" spans="1:6" x14ac:dyDescent="0.3">
      <c r="A169" s="291" t="s">
        <v>342</v>
      </c>
      <c r="B169" s="292"/>
      <c r="C169" s="293"/>
      <c r="D169" s="65">
        <f>D168/(COUNT(B164:C167)*2)</f>
        <v>0</v>
      </c>
    </row>
    <row r="170" spans="1:6" s="50" customFormat="1" x14ac:dyDescent="0.3">
      <c r="A170" s="54"/>
      <c r="B170" s="55"/>
      <c r="C170" s="55"/>
      <c r="D170" s="56"/>
    </row>
    <row r="171" spans="1:6" ht="19.5" x14ac:dyDescent="0.4">
      <c r="A171" s="296" t="s">
        <v>17</v>
      </c>
      <c r="B171" s="297"/>
      <c r="C171" s="297"/>
      <c r="D171" s="297"/>
      <c r="E171" s="297"/>
      <c r="F171" s="29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1" t="s">
        <v>38</v>
      </c>
      <c r="B176" s="292"/>
      <c r="C176" s="293"/>
      <c r="D176" s="214">
        <f>SUM(B172:C175)</f>
        <v>0</v>
      </c>
    </row>
    <row r="177" spans="1:6" x14ac:dyDescent="0.3">
      <c r="A177" s="291" t="s">
        <v>342</v>
      </c>
      <c r="B177" s="292"/>
      <c r="C177" s="293"/>
      <c r="D177" s="65">
        <f>D176/(COUNT(B172:C175)*2)</f>
        <v>0</v>
      </c>
    </row>
    <row r="178" spans="1:6" s="50" customFormat="1" x14ac:dyDescent="0.3">
      <c r="A178" s="54"/>
      <c r="B178" s="55"/>
      <c r="C178" s="55"/>
      <c r="D178" s="56"/>
    </row>
    <row r="179" spans="1:6" ht="19.5" x14ac:dyDescent="0.4">
      <c r="A179" s="289" t="s">
        <v>87</v>
      </c>
      <c r="B179" s="290"/>
      <c r="C179" s="290"/>
      <c r="D179" s="290"/>
      <c r="E179" s="290"/>
      <c r="F179" s="290"/>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1" t="s">
        <v>38</v>
      </c>
      <c r="B185" s="292"/>
      <c r="C185" s="293"/>
      <c r="D185" s="214">
        <f>SUM(B180:C184)</f>
        <v>0</v>
      </c>
    </row>
    <row r="186" spans="1:6" x14ac:dyDescent="0.3">
      <c r="A186" s="291" t="s">
        <v>342</v>
      </c>
      <c r="B186" s="292"/>
      <c r="C186" s="293"/>
      <c r="D186" s="65">
        <f>D185/(COUNT(B180:C184)*2)</f>
        <v>0</v>
      </c>
    </row>
    <row r="187" spans="1:6" s="50" customFormat="1" x14ac:dyDescent="0.3">
      <c r="A187" s="54"/>
      <c r="B187" s="55"/>
      <c r="C187" s="55"/>
      <c r="D187" s="56"/>
    </row>
    <row r="188" spans="1:6" ht="19.5" x14ac:dyDescent="0.4">
      <c r="A188" s="289" t="s">
        <v>242</v>
      </c>
      <c r="B188" s="290"/>
      <c r="C188" s="290"/>
      <c r="D188" s="290"/>
      <c r="E188" s="290"/>
      <c r="F188" s="290"/>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1" t="s">
        <v>38</v>
      </c>
      <c r="B193" s="292"/>
      <c r="C193" s="293"/>
      <c r="D193" s="97">
        <f>SUM(B189:C192)</f>
        <v>0</v>
      </c>
    </row>
    <row r="194" spans="1:4" x14ac:dyDescent="0.3">
      <c r="A194" s="291" t="s">
        <v>342</v>
      </c>
      <c r="B194" s="292"/>
      <c r="C194" s="29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90" zoomScale="90" zoomScaleNormal="71" zoomScaleSheetLayoutView="90" workbookViewId="0">
      <selection activeCell="D490" sqref="D490"/>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4"/>
      <c r="E1" s="284"/>
      <c r="F1" s="284"/>
      <c r="G1" s="284"/>
      <c r="H1" s="284"/>
      <c r="I1" s="284"/>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5" t="s">
        <v>201</v>
      </c>
      <c r="B7" s="285"/>
      <c r="C7" s="285"/>
      <c r="D7" s="285"/>
      <c r="E7" s="285"/>
      <c r="F7" s="285"/>
      <c r="G7" s="124"/>
      <c r="H7" s="124"/>
      <c r="I7" s="124"/>
    </row>
    <row r="8" spans="1:9" ht="29.25" x14ac:dyDescent="0.45">
      <c r="A8" s="286" t="str">
        <f>'Page de garde'!D18</f>
        <v>Sfax Lafrane</v>
      </c>
      <c r="B8" s="286"/>
      <c r="C8" s="286"/>
      <c r="D8" s="286"/>
      <c r="E8" s="286"/>
      <c r="F8" s="286"/>
      <c r="G8" s="126"/>
      <c r="H8" s="126"/>
      <c r="I8" s="124"/>
    </row>
    <row r="9" spans="1:9" ht="24" x14ac:dyDescent="0.45">
      <c r="A9" s="38" t="s">
        <v>44</v>
      </c>
      <c r="B9" s="287" t="s">
        <v>449</v>
      </c>
      <c r="C9" s="287"/>
      <c r="D9" s="287"/>
      <c r="E9" s="287"/>
      <c r="F9" s="287"/>
      <c r="G9" s="126"/>
      <c r="H9" s="126"/>
      <c r="I9" s="124"/>
    </row>
    <row r="10" spans="1:9" ht="24.75" x14ac:dyDescent="0.5">
      <c r="A10" s="39" t="s">
        <v>46</v>
      </c>
      <c r="B10" s="288" t="s">
        <v>450</v>
      </c>
      <c r="C10" s="288"/>
      <c r="D10" s="288"/>
      <c r="E10" s="288"/>
      <c r="F10" s="288"/>
      <c r="G10" s="126"/>
      <c r="H10" s="126"/>
      <c r="I10" s="124"/>
    </row>
    <row r="11" spans="1:9" ht="24" x14ac:dyDescent="0.45">
      <c r="A11" s="38" t="s">
        <v>45</v>
      </c>
      <c r="B11" s="283">
        <v>42793</v>
      </c>
      <c r="C11" s="283"/>
      <c r="D11" s="283"/>
      <c r="E11" s="283"/>
      <c r="F11" s="283"/>
      <c r="G11" s="126"/>
      <c r="H11" s="126"/>
      <c r="I11" s="124"/>
    </row>
    <row r="12" spans="1:9" ht="24" x14ac:dyDescent="0.45">
      <c r="A12" s="38" t="s">
        <v>276</v>
      </c>
      <c r="B12" s="276">
        <f>D505</f>
        <v>0.93536121673003803</v>
      </c>
      <c r="C12" s="276"/>
      <c r="D12" s="276"/>
      <c r="E12" s="276"/>
      <c r="F12" s="276"/>
      <c r="G12" s="126"/>
      <c r="H12" s="126"/>
      <c r="I12" s="124"/>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71" t="s">
        <v>0</v>
      </c>
      <c r="B16" s="271"/>
      <c r="C16" s="271"/>
      <c r="D16" s="271"/>
      <c r="E16" s="271"/>
      <c r="F16" s="271"/>
      <c r="G16" s="36"/>
      <c r="H16" s="36"/>
    </row>
    <row r="17" spans="1:8" ht="18" x14ac:dyDescent="0.3">
      <c r="A17" s="182">
        <f>B11</f>
        <v>42793</v>
      </c>
      <c r="B17" s="36"/>
      <c r="C17" s="36"/>
      <c r="D17" s="36"/>
      <c r="E17" s="36"/>
      <c r="F17" s="36"/>
      <c r="G17" s="36"/>
      <c r="H17" s="36"/>
    </row>
    <row r="18" spans="1:8" ht="18" x14ac:dyDescent="0.25">
      <c r="A18" s="281" t="s">
        <v>1</v>
      </c>
      <c r="B18" s="282"/>
      <c r="C18" s="282"/>
      <c r="D18" s="282"/>
      <c r="E18" s="282"/>
      <c r="F18" s="282"/>
    </row>
    <row r="19" spans="1:8" x14ac:dyDescent="0.25">
      <c r="A19" s="17" t="s">
        <v>10</v>
      </c>
      <c r="B19" s="136">
        <v>2</v>
      </c>
      <c r="C19" s="136"/>
      <c r="D19" s="135"/>
      <c r="E19" s="66"/>
      <c r="F19" s="66"/>
    </row>
    <row r="20" spans="1:8" x14ac:dyDescent="0.25">
      <c r="A20" s="17" t="s">
        <v>211</v>
      </c>
      <c r="B20" s="170" t="s">
        <v>34</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72" t="s">
        <v>18</v>
      </c>
      <c r="B26" s="273"/>
      <c r="C26" s="273"/>
      <c r="D26" s="273"/>
      <c r="E26" s="273"/>
      <c r="F26" s="273"/>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1</v>
      </c>
      <c r="C30" s="130"/>
      <c r="D30" s="132" t="s">
        <v>480</v>
      </c>
      <c r="E30" s="66"/>
      <c r="F30" s="66"/>
    </row>
    <row r="31" spans="1:8" ht="30" x14ac:dyDescent="0.25">
      <c r="A31" s="18" t="s">
        <v>53</v>
      </c>
      <c r="B31" s="170">
        <v>1</v>
      </c>
      <c r="C31" s="130"/>
      <c r="D31" s="128" t="s">
        <v>435</v>
      </c>
      <c r="E31" s="66"/>
      <c r="F31" s="66"/>
    </row>
    <row r="32" spans="1:8" ht="75" x14ac:dyDescent="0.25">
      <c r="A32" s="17" t="s">
        <v>166</v>
      </c>
      <c r="B32" s="170">
        <v>1</v>
      </c>
      <c r="C32" s="130"/>
      <c r="D32" s="133" t="s">
        <v>436</v>
      </c>
      <c r="E32" s="66"/>
      <c r="F32" s="66"/>
      <c r="G32" s="172"/>
    </row>
    <row r="33" spans="1:7" ht="36"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15</v>
      </c>
    </row>
    <row r="38" spans="1:7" x14ac:dyDescent="0.25">
      <c r="A38" s="19" t="s">
        <v>37</v>
      </c>
      <c r="B38" s="20"/>
      <c r="C38" s="21"/>
      <c r="D38" s="63">
        <f>D37/(COUNT(B27:C35)*2)</f>
        <v>0.83333333333333337</v>
      </c>
    </row>
    <row r="39" spans="1:7" x14ac:dyDescent="0.25">
      <c r="A39" s="8"/>
      <c r="B39" s="7"/>
      <c r="C39" s="7"/>
      <c r="D39" s="7"/>
    </row>
    <row r="40" spans="1:7" ht="18" x14ac:dyDescent="0.25">
      <c r="A40" s="78" t="s">
        <v>40</v>
      </c>
      <c r="B40" s="79"/>
      <c r="C40" s="80"/>
      <c r="D40" s="81">
        <f>SUM(D37,D23)</f>
        <v>21</v>
      </c>
    </row>
    <row r="41" spans="1:7" ht="18" x14ac:dyDescent="0.25">
      <c r="A41" s="78" t="s">
        <v>223</v>
      </c>
      <c r="B41" s="79"/>
      <c r="C41" s="80"/>
      <c r="D41" s="82">
        <f>D40/(COUNT(B27:C35,B19:C22)*2)</f>
        <v>0.875</v>
      </c>
    </row>
    <row r="42" spans="1:7" x14ac:dyDescent="0.25">
      <c r="A42" s="9"/>
      <c r="B42" s="6"/>
      <c r="C42" s="7"/>
      <c r="D42" s="6"/>
    </row>
    <row r="43" spans="1:7" ht="18" x14ac:dyDescent="0.35">
      <c r="A43" s="271" t="s">
        <v>137</v>
      </c>
      <c r="B43" s="271"/>
      <c r="C43" s="271"/>
      <c r="D43" s="271"/>
      <c r="E43" s="271"/>
      <c r="F43" s="271"/>
    </row>
    <row r="44" spans="1:7" x14ac:dyDescent="0.25">
      <c r="A44" s="183">
        <f>B11</f>
        <v>42793</v>
      </c>
      <c r="B44" s="6"/>
      <c r="C44" s="7"/>
      <c r="D44" s="6"/>
    </row>
    <row r="45" spans="1:7" ht="16.5" x14ac:dyDescent="0.25">
      <c r="A45" s="274" t="s">
        <v>63</v>
      </c>
      <c r="B45" s="275"/>
      <c r="C45" s="275"/>
      <c r="D45" s="275"/>
      <c r="E45" s="275"/>
      <c r="F45" s="275"/>
    </row>
    <row r="46" spans="1:7" x14ac:dyDescent="0.25">
      <c r="A46" s="33" t="s">
        <v>109</v>
      </c>
      <c r="B46" s="137">
        <v>2</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51" customHeight="1" x14ac:dyDescent="0.25">
      <c r="A50" s="43" t="s">
        <v>141</v>
      </c>
      <c r="B50" s="170">
        <v>1</v>
      </c>
      <c r="C50" s="137"/>
      <c r="D50" s="139" t="s">
        <v>424</v>
      </c>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72" t="s">
        <v>65</v>
      </c>
      <c r="B57" s="273"/>
      <c r="C57" s="273"/>
      <c r="D57" s="273"/>
      <c r="E57" s="273"/>
      <c r="F57" s="273"/>
    </row>
    <row r="58" spans="1:6"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2</v>
      </c>
      <c r="C60" s="144"/>
      <c r="D60" s="143" t="s">
        <v>426</v>
      </c>
      <c r="E60" s="147"/>
      <c r="F60" s="66"/>
    </row>
    <row r="61" spans="1:6" x14ac:dyDescent="0.25">
      <c r="A61" s="24" t="s">
        <v>123</v>
      </c>
      <c r="B61" s="170">
        <v>2</v>
      </c>
      <c r="C61" s="144"/>
      <c r="D61" s="143"/>
      <c r="E61" s="147"/>
      <c r="F61" s="66"/>
    </row>
    <row r="62" spans="1:6" ht="18" x14ac:dyDescent="0.35">
      <c r="A62" s="76" t="s">
        <v>67</v>
      </c>
      <c r="B62" s="170" t="s">
        <v>34</v>
      </c>
      <c r="C62" s="217" t="str">
        <f>IF(B62=0, -5, "0")</f>
        <v>0</v>
      </c>
      <c r="D62" s="142"/>
      <c r="E62" s="147"/>
      <c r="F62" s="66"/>
    </row>
    <row r="63" spans="1:6" ht="75" x14ac:dyDescent="0.25">
      <c r="A63" s="17" t="s">
        <v>277</v>
      </c>
      <c r="B63" s="170">
        <v>2</v>
      </c>
      <c r="C63" s="144"/>
      <c r="D63" s="142" t="s">
        <v>481</v>
      </c>
      <c r="E63" s="147"/>
      <c r="F63" s="66"/>
    </row>
    <row r="64" spans="1:6" ht="36" x14ac:dyDescent="0.25">
      <c r="A64" s="108" t="s">
        <v>272</v>
      </c>
      <c r="B64" s="170">
        <v>2</v>
      </c>
      <c r="C64" s="217" t="str">
        <f>IF(B64=0, -5, "0")</f>
        <v>0</v>
      </c>
      <c r="D64" s="142" t="s">
        <v>427</v>
      </c>
      <c r="E64" s="147"/>
      <c r="F64" s="66"/>
    </row>
    <row r="65" spans="1:7" ht="21" customHeight="1" x14ac:dyDescent="0.3">
      <c r="A65" s="49" t="s">
        <v>271</v>
      </c>
      <c r="B65" s="170">
        <v>1</v>
      </c>
      <c r="C65" s="171"/>
      <c r="D65" s="146" t="s">
        <v>459</v>
      </c>
      <c r="E65" s="173"/>
      <c r="F65" s="66"/>
    </row>
    <row r="66" spans="1:7" x14ac:dyDescent="0.25">
      <c r="A66" s="17" t="s">
        <v>308</v>
      </c>
      <c r="B66" s="170" t="s">
        <v>34</v>
      </c>
      <c r="C66" s="144"/>
      <c r="D66" s="151"/>
      <c r="E66" s="148"/>
      <c r="F66" s="66"/>
    </row>
    <row r="67" spans="1:7" x14ac:dyDescent="0.25">
      <c r="A67" s="17" t="s">
        <v>187</v>
      </c>
      <c r="B67" s="170" t="s">
        <v>34</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v>2</v>
      </c>
      <c r="C72" s="171"/>
      <c r="D72" s="152"/>
      <c r="E72" s="148"/>
      <c r="F72" s="67"/>
      <c r="G72" s="172"/>
    </row>
    <row r="73" spans="1:7" s="31" customFormat="1" ht="30" x14ac:dyDescent="0.25">
      <c r="A73" s="17" t="s">
        <v>172</v>
      </c>
      <c r="B73" s="170">
        <v>2</v>
      </c>
      <c r="C73" s="145"/>
      <c r="D73" s="150" t="s">
        <v>423</v>
      </c>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t="s">
        <v>34</v>
      </c>
      <c r="C78" s="144"/>
      <c r="D78" s="151"/>
      <c r="E78" s="148"/>
      <c r="F78" s="67"/>
    </row>
    <row r="79" spans="1:7" s="31" customFormat="1" ht="60" x14ac:dyDescent="0.25">
      <c r="A79" s="17" t="s">
        <v>292</v>
      </c>
      <c r="B79" s="170">
        <v>0</v>
      </c>
      <c r="C79" s="145"/>
      <c r="D79" s="152" t="s">
        <v>470</v>
      </c>
      <c r="E79" s="146" t="s">
        <v>471</v>
      </c>
      <c r="F79" s="67"/>
    </row>
    <row r="80" spans="1:7" s="31" customFormat="1" ht="30" x14ac:dyDescent="0.25">
      <c r="A80" s="17" t="s">
        <v>199</v>
      </c>
      <c r="B80" s="170" t="s">
        <v>34</v>
      </c>
      <c r="C80" s="145"/>
      <c r="D80" s="152"/>
      <c r="E80" s="148"/>
      <c r="F80" s="67"/>
    </row>
    <row r="81" spans="1:6" x14ac:dyDescent="0.25">
      <c r="A81" s="19" t="s">
        <v>38</v>
      </c>
      <c r="B81" s="19"/>
      <c r="C81" s="19"/>
      <c r="D81" s="19">
        <f>SUM(B58:C80)</f>
        <v>29</v>
      </c>
    </row>
    <row r="82" spans="1:6" x14ac:dyDescent="0.25">
      <c r="A82" s="19" t="s">
        <v>37</v>
      </c>
      <c r="B82" s="20"/>
      <c r="C82" s="21"/>
      <c r="D82" s="63">
        <f>D81/(COUNT(B58:C80)*2)</f>
        <v>0.90625</v>
      </c>
    </row>
    <row r="83" spans="1:6" ht="15" customHeight="1" x14ac:dyDescent="0.25">
      <c r="A83" s="9"/>
      <c r="B83" s="6"/>
      <c r="C83" s="7"/>
      <c r="D83" s="6"/>
    </row>
    <row r="84" spans="1:6" ht="15" customHeight="1" x14ac:dyDescent="0.25">
      <c r="A84" s="272" t="s">
        <v>25</v>
      </c>
      <c r="B84" s="273"/>
      <c r="C84" s="273"/>
      <c r="D84" s="273"/>
      <c r="E84" s="273"/>
      <c r="F84" s="273"/>
    </row>
    <row r="85" spans="1:6" x14ac:dyDescent="0.25">
      <c r="A85" s="17" t="s">
        <v>314</v>
      </c>
      <c r="B85" s="153">
        <v>2</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x14ac:dyDescent="0.25">
      <c r="A90" s="17" t="s">
        <v>293</v>
      </c>
      <c r="B90" s="170">
        <v>2</v>
      </c>
      <c r="C90" s="153"/>
      <c r="D90" s="156"/>
      <c r="E90" s="148"/>
      <c r="F90" s="66"/>
    </row>
    <row r="91" spans="1:6" ht="30" x14ac:dyDescent="0.25">
      <c r="A91" s="18" t="s">
        <v>260</v>
      </c>
      <c r="B91" s="170">
        <v>2</v>
      </c>
      <c r="C91" s="153"/>
      <c r="D91" s="157"/>
      <c r="E91" s="66"/>
      <c r="F91" s="66"/>
    </row>
    <row r="92" spans="1:6" ht="45" x14ac:dyDescent="0.25">
      <c r="A92" s="109" t="s">
        <v>287</v>
      </c>
      <c r="B92" s="170">
        <v>2</v>
      </c>
      <c r="C92" s="154"/>
      <c r="D92" s="254">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58</v>
      </c>
    </row>
    <row r="97" spans="1:6" ht="16.5" customHeight="1" x14ac:dyDescent="0.25">
      <c r="A97" s="78" t="s">
        <v>224</v>
      </c>
      <c r="B97" s="84"/>
      <c r="C97" s="85"/>
      <c r="D97" s="82">
        <f>D96/(COUNT(B85:C91,B46:C53,B58:C80)*2)</f>
        <v>0.93548387096774188</v>
      </c>
    </row>
    <row r="98" spans="1:6" x14ac:dyDescent="0.25">
      <c r="A98" s="5"/>
      <c r="B98" s="6"/>
      <c r="C98" s="7"/>
      <c r="D98" s="6"/>
    </row>
    <row r="99" spans="1:6" ht="18" x14ac:dyDescent="0.35">
      <c r="A99" s="271" t="s">
        <v>129</v>
      </c>
      <c r="B99" s="271"/>
      <c r="C99" s="271"/>
      <c r="D99" s="271"/>
      <c r="E99" s="271"/>
      <c r="F99" s="271"/>
    </row>
    <row r="100" spans="1:6" x14ac:dyDescent="0.25">
      <c r="A100" s="183">
        <f>B11</f>
        <v>42793</v>
      </c>
      <c r="B100" s="6"/>
      <c r="C100" s="7"/>
      <c r="D100" s="6"/>
    </row>
    <row r="101" spans="1:6" ht="16.5" x14ac:dyDescent="0.25">
      <c r="A101" s="274" t="s">
        <v>63</v>
      </c>
      <c r="B101" s="275"/>
      <c r="C101" s="275"/>
      <c r="D101" s="275"/>
      <c r="E101" s="275"/>
      <c r="F101" s="275"/>
    </row>
    <row r="102" spans="1:6" ht="75" x14ac:dyDescent="0.25">
      <c r="A102" s="23" t="s">
        <v>57</v>
      </c>
      <c r="B102" s="153">
        <v>2</v>
      </c>
      <c r="C102" s="153"/>
      <c r="D102" s="142" t="s">
        <v>411</v>
      </c>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61.5" x14ac:dyDescent="0.35">
      <c r="A107" s="76" t="s">
        <v>59</v>
      </c>
      <c r="B107" s="170">
        <v>1</v>
      </c>
      <c r="C107" s="217" t="str">
        <f>IF(B107=0, -5, "0")</f>
        <v>0</v>
      </c>
      <c r="D107" s="142" t="s">
        <v>482</v>
      </c>
      <c r="E107" s="147"/>
      <c r="F107" s="66"/>
    </row>
    <row r="108" spans="1:6" ht="30" x14ac:dyDescent="0.25">
      <c r="A108" s="23" t="s">
        <v>131</v>
      </c>
      <c r="B108" s="170">
        <v>2</v>
      </c>
      <c r="C108" s="138"/>
      <c r="D108" s="142"/>
      <c r="E108" s="147"/>
      <c r="F108" s="66"/>
    </row>
    <row r="109" spans="1:6" ht="56.25" customHeight="1" x14ac:dyDescent="0.35">
      <c r="A109" s="83" t="s">
        <v>27</v>
      </c>
      <c r="B109" s="170">
        <v>2</v>
      </c>
      <c r="C109" s="217" t="str">
        <f>IF(B109=0, -5, "0")</f>
        <v>0</v>
      </c>
      <c r="D109" s="10" t="s">
        <v>460</v>
      </c>
      <c r="E109" s="147"/>
      <c r="F109" s="66"/>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72" t="s">
        <v>133</v>
      </c>
      <c r="B113" s="273"/>
      <c r="C113" s="273"/>
      <c r="D113" s="273"/>
      <c r="E113" s="273"/>
      <c r="F113" s="273"/>
    </row>
    <row r="114" spans="1:6" x14ac:dyDescent="0.25">
      <c r="A114" s="17" t="s">
        <v>314</v>
      </c>
      <c r="B114" s="153">
        <v>2</v>
      </c>
      <c r="C114" s="153"/>
      <c r="D114" s="142"/>
      <c r="E114" s="142"/>
      <c r="F114" s="147"/>
    </row>
    <row r="115" spans="1:6" ht="30" x14ac:dyDescent="0.25">
      <c r="A115" s="18" t="s">
        <v>294</v>
      </c>
      <c r="B115" s="170">
        <v>1</v>
      </c>
      <c r="C115" s="153"/>
      <c r="D115" s="143" t="s">
        <v>420</v>
      </c>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75" x14ac:dyDescent="0.25">
      <c r="A119" s="17" t="s">
        <v>175</v>
      </c>
      <c r="B119" s="170">
        <v>1</v>
      </c>
      <c r="C119" s="153"/>
      <c r="D119" s="12" t="s">
        <v>483</v>
      </c>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ht="75" customHeight="1" x14ac:dyDescent="0.25">
      <c r="A122" s="18" t="s">
        <v>188</v>
      </c>
      <c r="B122" s="170">
        <v>1</v>
      </c>
      <c r="C122" s="153"/>
      <c r="D122" s="142" t="s">
        <v>422</v>
      </c>
      <c r="E122" s="147"/>
      <c r="F122" s="147"/>
    </row>
    <row r="123" spans="1:6" ht="45.75" x14ac:dyDescent="0.3">
      <c r="A123" s="48" t="s">
        <v>189</v>
      </c>
      <c r="B123" s="177">
        <v>0</v>
      </c>
      <c r="C123" s="177"/>
      <c r="D123" s="184" t="s">
        <v>461</v>
      </c>
      <c r="E123" s="142" t="s">
        <v>469</v>
      </c>
      <c r="F123" s="147"/>
    </row>
    <row r="124" spans="1:6" x14ac:dyDescent="0.25">
      <c r="A124" s="17" t="s">
        <v>278</v>
      </c>
      <c r="B124" s="170">
        <v>2</v>
      </c>
      <c r="C124" s="153"/>
      <c r="D124" s="149"/>
      <c r="E124" s="148"/>
      <c r="F124" s="147"/>
    </row>
    <row r="125" spans="1:6" ht="79.5" customHeight="1" x14ac:dyDescent="0.25">
      <c r="A125" s="108" t="s">
        <v>272</v>
      </c>
      <c r="B125" s="170">
        <v>2</v>
      </c>
      <c r="C125" s="217" t="str">
        <f>IF(B125=0, -5, "0")</f>
        <v>0</v>
      </c>
      <c r="D125" s="142" t="s">
        <v>484</v>
      </c>
      <c r="E125" s="142"/>
      <c r="F125" s="147"/>
    </row>
    <row r="126" spans="1:6" ht="30.75" x14ac:dyDescent="0.3">
      <c r="A126" s="49" t="s">
        <v>271</v>
      </c>
      <c r="B126" s="177">
        <v>1</v>
      </c>
      <c r="C126" s="177"/>
      <c r="D126" s="184" t="s">
        <v>415</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1</v>
      </c>
      <c r="C129" s="218" t="str">
        <f>IF(B129=0, -5, "0")</f>
        <v>0</v>
      </c>
      <c r="D129" s="146" t="s">
        <v>418</v>
      </c>
      <c r="E129" s="173"/>
      <c r="F129" s="173"/>
    </row>
    <row r="130" spans="1:6" ht="30" x14ac:dyDescent="0.25">
      <c r="A130" s="24" t="s">
        <v>83</v>
      </c>
      <c r="B130" s="171">
        <v>2</v>
      </c>
      <c r="C130" s="153"/>
      <c r="D130" s="142" t="s">
        <v>416</v>
      </c>
      <c r="E130" s="147"/>
      <c r="F130" s="147"/>
    </row>
    <row r="131" spans="1:6" ht="60.75" x14ac:dyDescent="0.3">
      <c r="A131" s="49" t="s">
        <v>222</v>
      </c>
      <c r="B131" s="171">
        <v>0</v>
      </c>
      <c r="C131" s="153"/>
      <c r="D131" s="142" t="s">
        <v>467</v>
      </c>
      <c r="E131" s="168" t="s">
        <v>468</v>
      </c>
      <c r="F131" s="147"/>
    </row>
    <row r="132" spans="1:6" x14ac:dyDescent="0.25">
      <c r="A132" s="24" t="s">
        <v>248</v>
      </c>
      <c r="B132" s="171">
        <v>2</v>
      </c>
      <c r="C132" s="153"/>
      <c r="D132" s="142"/>
      <c r="E132" s="142"/>
      <c r="F132" s="147"/>
    </row>
    <row r="133" spans="1:6" ht="30" x14ac:dyDescent="0.25">
      <c r="A133" s="24" t="s">
        <v>199</v>
      </c>
      <c r="B133" s="171" t="s">
        <v>34</v>
      </c>
      <c r="C133" s="153"/>
      <c r="D133" s="142"/>
      <c r="E133" s="147"/>
      <c r="F133" s="147"/>
    </row>
    <row r="134" spans="1:6" x14ac:dyDescent="0.25">
      <c r="A134" s="19" t="s">
        <v>38</v>
      </c>
      <c r="B134" s="19"/>
      <c r="C134" s="19"/>
      <c r="D134" s="19">
        <f>SUM(B114:C133)</f>
        <v>29</v>
      </c>
    </row>
    <row r="135" spans="1:6" x14ac:dyDescent="0.25">
      <c r="A135" s="19" t="s">
        <v>37</v>
      </c>
      <c r="B135" s="20"/>
      <c r="C135" s="21"/>
      <c r="D135" s="63">
        <f>D134/(COUNT(B114:C133)*2)</f>
        <v>0.76315789473684215</v>
      </c>
    </row>
    <row r="136" spans="1:6" x14ac:dyDescent="0.25">
      <c r="A136" s="9"/>
      <c r="B136" s="6"/>
      <c r="C136" s="7"/>
      <c r="D136" s="6"/>
    </row>
    <row r="137" spans="1:6" ht="18" x14ac:dyDescent="0.25">
      <c r="A137" s="272" t="s">
        <v>73</v>
      </c>
      <c r="B137" s="273"/>
      <c r="C137" s="273"/>
      <c r="D137" s="273"/>
      <c r="E137" s="273"/>
      <c r="F137" s="273"/>
    </row>
    <row r="138" spans="1:6" ht="30" x14ac:dyDescent="0.25">
      <c r="A138" s="17" t="s">
        <v>372</v>
      </c>
      <c r="B138" s="153">
        <v>2</v>
      </c>
      <c r="C138" s="153"/>
      <c r="D138" s="142"/>
      <c r="E138" s="146"/>
      <c r="F138" s="147"/>
    </row>
    <row r="139" spans="1:6" x14ac:dyDescent="0.25">
      <c r="A139" s="18" t="s">
        <v>144</v>
      </c>
      <c r="B139" s="170">
        <v>1</v>
      </c>
      <c r="C139" s="153"/>
      <c r="D139" s="143" t="s">
        <v>451</v>
      </c>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472</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1</v>
      </c>
      <c r="C145" s="154"/>
      <c r="D145" s="134">
        <v>0.9</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57</v>
      </c>
    </row>
    <row r="150" spans="1:6" ht="18" x14ac:dyDescent="0.25">
      <c r="A150" s="78" t="s">
        <v>225</v>
      </c>
      <c r="B150" s="84"/>
      <c r="C150" s="85"/>
      <c r="D150" s="82">
        <f>D149/(COUNT(B138:C144,B102:C109,B114:C133)*2)</f>
        <v>0.83823529411764708</v>
      </c>
    </row>
    <row r="151" spans="1:6" x14ac:dyDescent="0.25">
      <c r="A151" s="9"/>
      <c r="B151" s="6"/>
      <c r="C151" s="7"/>
      <c r="D151" s="6"/>
    </row>
    <row r="152" spans="1:6" ht="18" x14ac:dyDescent="0.35">
      <c r="A152" s="271" t="s">
        <v>130</v>
      </c>
      <c r="B152" s="271"/>
      <c r="C152" s="271"/>
      <c r="D152" s="271"/>
      <c r="E152" s="271"/>
      <c r="F152" s="271"/>
    </row>
    <row r="153" spans="1:6" x14ac:dyDescent="0.25">
      <c r="A153" s="183">
        <f>B11</f>
        <v>42793</v>
      </c>
      <c r="B153" s="6"/>
      <c r="C153" s="7"/>
      <c r="D153" s="59"/>
    </row>
    <row r="154" spans="1:6" ht="16.5" x14ac:dyDescent="0.25">
      <c r="A154" s="274" t="s">
        <v>63</v>
      </c>
      <c r="B154" s="275"/>
      <c r="C154" s="275"/>
      <c r="D154" s="275"/>
      <c r="E154" s="275"/>
      <c r="F154" s="275"/>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2" t="s">
        <v>134</v>
      </c>
      <c r="B166" s="273"/>
      <c r="C166" s="273"/>
      <c r="D166" s="273"/>
      <c r="E166" s="273"/>
      <c r="F166" s="273"/>
    </row>
    <row r="167" spans="1:6" x14ac:dyDescent="0.25">
      <c r="A167" s="17" t="s">
        <v>314</v>
      </c>
      <c r="B167" s="153">
        <v>2</v>
      </c>
      <c r="C167" s="153"/>
      <c r="D167" s="143"/>
      <c r="E167" s="147"/>
      <c r="F167" s="66"/>
    </row>
    <row r="168" spans="1:6" x14ac:dyDescent="0.25">
      <c r="A168" s="18" t="s">
        <v>102</v>
      </c>
      <c r="B168" s="170">
        <v>1</v>
      </c>
      <c r="C168" s="153"/>
      <c r="D168" s="143" t="s">
        <v>464</v>
      </c>
      <c r="E168" s="147"/>
      <c r="F168" s="66"/>
    </row>
    <row r="169" spans="1:6" x14ac:dyDescent="0.25">
      <c r="A169" s="18" t="s">
        <v>135</v>
      </c>
      <c r="B169" s="170">
        <v>2</v>
      </c>
      <c r="C169" s="153"/>
      <c r="D169" s="143"/>
      <c r="E169" s="147"/>
      <c r="F169" s="66"/>
    </row>
    <row r="170" spans="1:6" ht="140.25" customHeight="1" x14ac:dyDescent="0.25">
      <c r="A170" s="18" t="s">
        <v>64</v>
      </c>
      <c r="B170" s="170">
        <v>0</v>
      </c>
      <c r="C170" s="153"/>
      <c r="D170" s="12" t="s">
        <v>462</v>
      </c>
      <c r="E170" s="143" t="s">
        <v>473</v>
      </c>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ht="30" x14ac:dyDescent="0.25">
      <c r="A173" s="17" t="s">
        <v>296</v>
      </c>
      <c r="B173" s="170">
        <v>1</v>
      </c>
      <c r="C173" s="145"/>
      <c r="D173" s="163" t="s">
        <v>463</v>
      </c>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9"/>
      <c r="E175" s="147"/>
      <c r="F175" s="66"/>
    </row>
    <row r="176" spans="1:6" ht="36" x14ac:dyDescent="0.35">
      <c r="A176" s="86" t="s">
        <v>209</v>
      </c>
      <c r="B176" s="170">
        <v>2</v>
      </c>
      <c r="C176" s="217" t="str">
        <f>IF(B176=0, -5, "0")</f>
        <v>0</v>
      </c>
      <c r="D176" s="142"/>
      <c r="E176" s="147"/>
      <c r="F176" s="66"/>
    </row>
    <row r="177" spans="1:7" x14ac:dyDescent="0.25">
      <c r="A177" s="17" t="s">
        <v>291</v>
      </c>
      <c r="B177" s="170">
        <v>2</v>
      </c>
      <c r="C177" s="153"/>
      <c r="D177" s="142"/>
      <c r="E177" s="147"/>
      <c r="F177" s="66"/>
    </row>
    <row r="178" spans="1:7" ht="30" x14ac:dyDescent="0.25">
      <c r="A178" s="17" t="s">
        <v>188</v>
      </c>
      <c r="B178" s="170" t="s">
        <v>34</v>
      </c>
      <c r="C178" s="153"/>
      <c r="D178" s="142" t="s">
        <v>429</v>
      </c>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30</v>
      </c>
    </row>
    <row r="187" spans="1:7" x14ac:dyDescent="0.25">
      <c r="A187" s="19" t="s">
        <v>37</v>
      </c>
      <c r="B187" s="20"/>
      <c r="C187" s="21"/>
      <c r="D187" s="63">
        <f>D186/(COUNT(B167:C184)*2)</f>
        <v>0.88235294117647056</v>
      </c>
    </row>
    <row r="188" spans="1:7" x14ac:dyDescent="0.25">
      <c r="A188" s="9"/>
      <c r="B188" s="6"/>
      <c r="C188" s="7"/>
      <c r="D188" s="6"/>
    </row>
    <row r="189" spans="1:7" ht="18" x14ac:dyDescent="0.25">
      <c r="A189" s="78" t="s">
        <v>139</v>
      </c>
      <c r="B189" s="84"/>
      <c r="C189" s="85"/>
      <c r="D189" s="81">
        <f>SUM(D163,D186)</f>
        <v>46</v>
      </c>
    </row>
    <row r="190" spans="1:7" ht="18" x14ac:dyDescent="0.25">
      <c r="A190" s="78" t="s">
        <v>226</v>
      </c>
      <c r="B190" s="84"/>
      <c r="C190" s="85"/>
      <c r="D190" s="82">
        <f>D189/(COUNT(B155:C162,B167:C184)*2)</f>
        <v>0.92</v>
      </c>
    </row>
    <row r="191" spans="1:7" x14ac:dyDescent="0.25">
      <c r="A191" s="9"/>
      <c r="B191" s="6"/>
      <c r="C191" s="7"/>
      <c r="D191" s="6"/>
    </row>
    <row r="192" spans="1:7" ht="18" x14ac:dyDescent="0.35">
      <c r="A192" s="271" t="s">
        <v>167</v>
      </c>
      <c r="B192" s="271"/>
      <c r="C192" s="271"/>
      <c r="D192" s="271"/>
      <c r="E192" s="271"/>
      <c r="F192" s="271"/>
    </row>
    <row r="193" spans="1:7" x14ac:dyDescent="0.25">
      <c r="A193" s="189">
        <f>B11</f>
        <v>42793</v>
      </c>
      <c r="B193" s="6"/>
      <c r="C193" s="7"/>
      <c r="D193" s="6"/>
    </row>
    <row r="194" spans="1:7" ht="18" x14ac:dyDescent="0.25">
      <c r="A194" s="272" t="s">
        <v>158</v>
      </c>
      <c r="B194" s="273"/>
      <c r="C194" s="273"/>
      <c r="D194" s="273"/>
      <c r="E194" s="273"/>
      <c r="F194" s="273"/>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t="s">
        <v>34</v>
      </c>
      <c r="C200" s="153"/>
      <c r="D200" s="142"/>
      <c r="E200" s="147"/>
      <c r="F200" s="66"/>
    </row>
    <row r="201" spans="1:7" x14ac:dyDescent="0.25">
      <c r="A201" s="33" t="s">
        <v>28</v>
      </c>
      <c r="B201" s="170">
        <v>2</v>
      </c>
      <c r="C201" s="153"/>
      <c r="D201" s="142"/>
      <c r="E201" s="147"/>
      <c r="F201" s="66"/>
    </row>
    <row r="202" spans="1:7" ht="30" x14ac:dyDescent="0.25">
      <c r="A202" s="33" t="s">
        <v>155</v>
      </c>
      <c r="B202" s="170">
        <v>1</v>
      </c>
      <c r="C202" s="153"/>
      <c r="D202" s="156" t="s">
        <v>486</v>
      </c>
      <c r="E202" s="147"/>
      <c r="F202" s="66"/>
    </row>
    <row r="203" spans="1:7" ht="76.5" x14ac:dyDescent="0.35">
      <c r="A203" s="190" t="s">
        <v>298</v>
      </c>
      <c r="B203" s="170">
        <v>2</v>
      </c>
      <c r="C203" s="217" t="str">
        <f>IF(B203=0, -5, "0")</f>
        <v>0</v>
      </c>
      <c r="D203" s="142" t="s">
        <v>487</v>
      </c>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19</v>
      </c>
    </row>
    <row r="207" spans="1:7" x14ac:dyDescent="0.25">
      <c r="A207" s="19" t="s">
        <v>37</v>
      </c>
      <c r="B207" s="20"/>
      <c r="C207" s="21"/>
      <c r="D207" s="63">
        <f>D206/(COUNT(B195:C205)*2)</f>
        <v>0.95</v>
      </c>
    </row>
    <row r="208" spans="1:7" x14ac:dyDescent="0.25">
      <c r="A208" s="9"/>
      <c r="B208" s="6"/>
      <c r="C208" s="7"/>
      <c r="D208" s="6"/>
    </row>
    <row r="209" spans="1:7" ht="18" x14ac:dyDescent="0.25">
      <c r="A209" s="272" t="s">
        <v>76</v>
      </c>
      <c r="B209" s="273"/>
      <c r="C209" s="273"/>
      <c r="D209" s="273"/>
      <c r="E209" s="273"/>
      <c r="F209" s="273"/>
    </row>
    <row r="210" spans="1:7" x14ac:dyDescent="0.25">
      <c r="A210" s="17" t="s">
        <v>314</v>
      </c>
      <c r="B210" s="153" t="s">
        <v>34</v>
      </c>
      <c r="C210" s="153"/>
      <c r="D210" s="142"/>
      <c r="E210" s="148"/>
      <c r="F210" s="66"/>
    </row>
    <row r="211" spans="1:7" ht="54" x14ac:dyDescent="0.35">
      <c r="A211" s="83" t="s">
        <v>363</v>
      </c>
      <c r="B211" s="170">
        <v>2</v>
      </c>
      <c r="C211" s="217" t="str">
        <f>IF(B211=0, -5, "0")</f>
        <v>0</v>
      </c>
      <c r="D211" s="143" t="s">
        <v>488</v>
      </c>
      <c r="E211" s="147"/>
      <c r="F211" s="66"/>
    </row>
    <row r="212" spans="1:7" x14ac:dyDescent="0.25">
      <c r="A212" s="18" t="s">
        <v>192</v>
      </c>
      <c r="B212" s="170">
        <v>2</v>
      </c>
      <c r="C212" s="153"/>
      <c r="D212" s="143"/>
      <c r="E212" s="147"/>
      <c r="F212" s="66"/>
    </row>
    <row r="213" spans="1:7" ht="32.2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2</v>
      </c>
      <c r="C218" s="153"/>
      <c r="D218" s="142"/>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18" x14ac:dyDescent="0.25">
      <c r="A222" s="108" t="s">
        <v>72</v>
      </c>
      <c r="B222" s="170">
        <v>2</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x14ac:dyDescent="0.25">
      <c r="A225" s="24" t="s">
        <v>83</v>
      </c>
      <c r="B225" s="170" t="s">
        <v>34</v>
      </c>
      <c r="C225" s="153"/>
      <c r="D225" s="142"/>
      <c r="E225" s="147"/>
      <c r="F225" s="66"/>
    </row>
    <row r="226" spans="1:6" ht="30" x14ac:dyDescent="0.25">
      <c r="A226" s="24" t="s">
        <v>244</v>
      </c>
      <c r="B226" s="170" t="s">
        <v>34</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32</v>
      </c>
    </row>
    <row r="230" spans="1:6" x14ac:dyDescent="0.25">
      <c r="A230" s="19" t="s">
        <v>37</v>
      </c>
      <c r="B230" s="20"/>
      <c r="C230" s="21"/>
      <c r="D230" s="63">
        <f>D229/(COUNT(B210:C228)*2)</f>
        <v>1</v>
      </c>
    </row>
    <row r="231" spans="1:6" x14ac:dyDescent="0.25">
      <c r="A231" s="9"/>
      <c r="B231" s="6"/>
      <c r="C231" s="7"/>
      <c r="D231" s="6"/>
    </row>
    <row r="232" spans="1:6" ht="18" x14ac:dyDescent="0.25">
      <c r="A232" s="272" t="s">
        <v>191</v>
      </c>
      <c r="B232" s="273"/>
      <c r="C232" s="273"/>
      <c r="D232" s="273"/>
      <c r="E232" s="273"/>
      <c r="F232" s="273"/>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474</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54">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67</v>
      </c>
    </row>
    <row r="246" spans="1:6" ht="18" x14ac:dyDescent="0.25">
      <c r="A246" s="103" t="s">
        <v>227</v>
      </c>
      <c r="B246" s="104"/>
      <c r="C246" s="105"/>
      <c r="D246" s="106">
        <f>D245/(COUNT(B210:C228,B233:C240,B195:C205)*2)</f>
        <v>0.98529411764705888</v>
      </c>
    </row>
    <row r="247" spans="1:6" s="3" customFormat="1" ht="18" x14ac:dyDescent="0.25">
      <c r="A247" s="45"/>
      <c r="B247" s="46"/>
      <c r="C247" s="46"/>
      <c r="D247" s="47"/>
    </row>
    <row r="248" spans="1:6" s="3" customFormat="1" ht="18" x14ac:dyDescent="0.35">
      <c r="A248" s="271" t="s">
        <v>78</v>
      </c>
      <c r="B248" s="271"/>
      <c r="C248" s="271"/>
      <c r="D248" s="271"/>
      <c r="E248" s="271"/>
      <c r="F248" s="271"/>
    </row>
    <row r="249" spans="1:6" s="3" customFormat="1" x14ac:dyDescent="0.25">
      <c r="A249" s="183">
        <f>B11</f>
        <v>42793</v>
      </c>
      <c r="B249" s="6"/>
      <c r="C249" s="7"/>
      <c r="D249" s="6"/>
    </row>
    <row r="250" spans="1:6" s="3" customFormat="1" ht="18" x14ac:dyDescent="0.25">
      <c r="A250" s="272" t="s">
        <v>79</v>
      </c>
      <c r="B250" s="273"/>
      <c r="C250" s="273"/>
      <c r="D250" s="273"/>
      <c r="E250" s="273"/>
      <c r="F250" s="273"/>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2" t="s">
        <v>475</v>
      </c>
      <c r="B267" s="145">
        <v>2</v>
      </c>
      <c r="C267" s="145"/>
      <c r="E267" s="148"/>
      <c r="F267" s="67"/>
    </row>
    <row r="268" spans="1:6" s="3" customFormat="1" ht="60" x14ac:dyDescent="0.25">
      <c r="A268" s="18" t="s">
        <v>206</v>
      </c>
      <c r="B268" s="171">
        <v>1</v>
      </c>
      <c r="C268" s="27"/>
      <c r="D268" s="11" t="s">
        <v>476</v>
      </c>
      <c r="E268" s="67"/>
      <c r="F268" s="67"/>
    </row>
    <row r="269" spans="1:6" s="3" customFormat="1" x14ac:dyDescent="0.25">
      <c r="A269" s="17" t="s">
        <v>312</v>
      </c>
      <c r="B269" s="171">
        <v>2</v>
      </c>
      <c r="C269" s="27"/>
      <c r="D269" s="164"/>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ht="30" x14ac:dyDescent="0.25">
      <c r="A275" s="17" t="s">
        <v>188</v>
      </c>
      <c r="B275" s="171">
        <v>2</v>
      </c>
      <c r="C275" s="27"/>
      <c r="D275" s="11" t="s">
        <v>428</v>
      </c>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2</v>
      </c>
      <c r="C284" s="29"/>
      <c r="D284" s="255">
        <v>1</v>
      </c>
    </row>
    <row r="285" spans="1:6" s="3" customFormat="1" x14ac:dyDescent="0.25">
      <c r="A285" s="19" t="s">
        <v>38</v>
      </c>
      <c r="B285" s="19"/>
      <c r="C285" s="19"/>
      <c r="D285" s="19">
        <f>SUM(B267:C283)</f>
        <v>33</v>
      </c>
    </row>
    <row r="286" spans="1:6" s="3" customFormat="1" x14ac:dyDescent="0.25">
      <c r="A286" s="19" t="s">
        <v>37</v>
      </c>
      <c r="B286" s="20"/>
      <c r="C286" s="21"/>
      <c r="D286" s="63">
        <f>D285/(COUNT(B267:C283)*2)</f>
        <v>0.97058823529411764</v>
      </c>
    </row>
    <row r="287" spans="1:6" s="3" customFormat="1" x14ac:dyDescent="0.25">
      <c r="A287" s="9"/>
      <c r="B287" s="6"/>
      <c r="C287" s="7"/>
      <c r="D287" s="6"/>
    </row>
    <row r="288" spans="1:6" s="3" customFormat="1" ht="18" x14ac:dyDescent="0.25">
      <c r="A288" s="78" t="s">
        <v>82</v>
      </c>
      <c r="B288" s="84"/>
      <c r="C288" s="85"/>
      <c r="D288" s="81">
        <f>SUM(D285,D263)</f>
        <v>57</v>
      </c>
    </row>
    <row r="289" spans="1:7" s="3" customFormat="1" ht="18" x14ac:dyDescent="0.25">
      <c r="A289" s="78" t="s">
        <v>228</v>
      </c>
      <c r="B289" s="84"/>
      <c r="C289" s="85"/>
      <c r="D289" s="82">
        <f>D288/(COUNT(B251:C262,B267:C283)*2)</f>
        <v>0.98275862068965514</v>
      </c>
    </row>
    <row r="290" spans="1:7" s="3" customFormat="1" ht="18" x14ac:dyDescent="0.25">
      <c r="A290" s="45"/>
      <c r="B290" s="46"/>
      <c r="C290" s="46"/>
      <c r="D290" s="47"/>
    </row>
    <row r="291" spans="1:7" ht="18" x14ac:dyDescent="0.35">
      <c r="A291" s="271" t="s">
        <v>4</v>
      </c>
      <c r="B291" s="271"/>
      <c r="C291" s="271"/>
      <c r="D291" s="271"/>
      <c r="E291" s="271"/>
      <c r="F291" s="271"/>
    </row>
    <row r="292" spans="1:7" x14ac:dyDescent="0.25">
      <c r="A292" s="192">
        <f>B11</f>
        <v>42793</v>
      </c>
      <c r="B292" s="6"/>
      <c r="C292" s="7"/>
      <c r="D292" s="59"/>
    </row>
    <row r="293" spans="1:7" ht="18" x14ac:dyDescent="0.25">
      <c r="A293" s="272" t="s">
        <v>19</v>
      </c>
      <c r="B293" s="273"/>
      <c r="C293" s="273"/>
      <c r="D293" s="273"/>
      <c r="E293" s="273"/>
      <c r="F293" s="273"/>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ht="30" x14ac:dyDescent="0.25">
      <c r="A298" s="22" t="s">
        <v>39</v>
      </c>
      <c r="B298" s="170">
        <v>2</v>
      </c>
      <c r="C298" s="153"/>
      <c r="D298" s="142" t="s">
        <v>465</v>
      </c>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2" t="s">
        <v>122</v>
      </c>
      <c r="B305" s="273"/>
      <c r="C305" s="273"/>
      <c r="D305" s="273"/>
      <c r="E305" s="273"/>
      <c r="F305" s="273"/>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46.5" x14ac:dyDescent="0.35">
      <c r="A309" s="76" t="s">
        <v>367</v>
      </c>
      <c r="B309" s="171">
        <v>1</v>
      </c>
      <c r="C309" s="217" t="str">
        <f>IF(B309=0, -5, "0")</f>
        <v>0</v>
      </c>
      <c r="D309" s="157" t="s">
        <v>452</v>
      </c>
      <c r="E309" s="147"/>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30" x14ac:dyDescent="0.25">
      <c r="A315" s="107" t="s">
        <v>168</v>
      </c>
      <c r="B315" s="171">
        <v>1</v>
      </c>
      <c r="C315" s="218" t="str">
        <f>IF(B315=0, -5, "0")</f>
        <v>0</v>
      </c>
      <c r="D315" s="146" t="s">
        <v>433</v>
      </c>
      <c r="E315" s="147"/>
      <c r="F315" s="66"/>
    </row>
    <row r="316" spans="1:6" x14ac:dyDescent="0.25">
      <c r="A316" s="24" t="s">
        <v>83</v>
      </c>
      <c r="B316" s="171" t="s">
        <v>34</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18</v>
      </c>
    </row>
    <row r="319" spans="1:6" x14ac:dyDescent="0.25">
      <c r="A319" s="19" t="s">
        <v>37</v>
      </c>
      <c r="B319" s="20"/>
      <c r="C319" s="21"/>
      <c r="D319" s="63">
        <f>D318/(COUNT(B306:C316)*2)</f>
        <v>0.9</v>
      </c>
    </row>
    <row r="320" spans="1:6" x14ac:dyDescent="0.25">
      <c r="A320" s="8"/>
      <c r="B320" s="7"/>
      <c r="C320" s="7"/>
      <c r="D320" s="7"/>
    </row>
    <row r="321" spans="1:9" ht="18" x14ac:dyDescent="0.25">
      <c r="A321" s="78" t="s">
        <v>41</v>
      </c>
      <c r="B321" s="84"/>
      <c r="C321" s="85"/>
      <c r="D321" s="81">
        <f>SUM(D318,D302)</f>
        <v>34</v>
      </c>
    </row>
    <row r="322" spans="1:9" ht="18" x14ac:dyDescent="0.25">
      <c r="A322" s="78" t="s">
        <v>229</v>
      </c>
      <c r="B322" s="84"/>
      <c r="C322" s="85"/>
      <c r="D322" s="82">
        <f>D321/(COUNT(B306:C316,B294:C301)*2)</f>
        <v>0.94444444444444442</v>
      </c>
    </row>
    <row r="323" spans="1:9" x14ac:dyDescent="0.25">
      <c r="A323" s="9"/>
      <c r="B323" s="6"/>
      <c r="C323" s="7"/>
      <c r="D323" s="6"/>
    </row>
    <row r="324" spans="1:9" ht="18" x14ac:dyDescent="0.35">
      <c r="A324" s="271" t="s">
        <v>21</v>
      </c>
      <c r="B324" s="271"/>
      <c r="C324" s="271"/>
      <c r="D324" s="271"/>
      <c r="E324" s="271"/>
      <c r="F324" s="271"/>
    </row>
    <row r="325" spans="1:9" x14ac:dyDescent="0.25">
      <c r="A325" s="193">
        <f>B11</f>
        <v>42793</v>
      </c>
      <c r="B325" s="6"/>
      <c r="C325" s="7"/>
      <c r="D325" s="6"/>
    </row>
    <row r="326" spans="1:9" ht="18" x14ac:dyDescent="0.25">
      <c r="A326" s="272" t="s">
        <v>12</v>
      </c>
      <c r="B326" s="273"/>
      <c r="C326" s="273"/>
      <c r="D326" s="273"/>
      <c r="E326" s="273"/>
      <c r="F326" s="273"/>
    </row>
    <row r="327" spans="1:9" ht="16.5" customHeight="1" x14ac:dyDescent="0.25">
      <c r="A327" s="17" t="s">
        <v>109</v>
      </c>
      <c r="B327" s="153">
        <v>2</v>
      </c>
      <c r="C327" s="153"/>
      <c r="D327" s="143"/>
      <c r="E327" s="147"/>
      <c r="F327" s="66"/>
    </row>
    <row r="328" spans="1:9" x14ac:dyDescent="0.25">
      <c r="A328" s="17" t="s">
        <v>51</v>
      </c>
      <c r="B328" s="170">
        <v>2</v>
      </c>
      <c r="C328" s="153"/>
      <c r="E328" s="147"/>
      <c r="F328" s="66"/>
    </row>
    <row r="329" spans="1:9" ht="30" customHeight="1" x14ac:dyDescent="0.25">
      <c r="A329" s="17" t="s">
        <v>100</v>
      </c>
      <c r="B329" s="170">
        <v>1</v>
      </c>
      <c r="C329" s="153"/>
      <c r="D329" s="143" t="s">
        <v>453</v>
      </c>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45" x14ac:dyDescent="0.25">
      <c r="A334" s="17" t="s">
        <v>304</v>
      </c>
      <c r="B334" s="170">
        <v>0</v>
      </c>
      <c r="C334" s="145"/>
      <c r="D334" s="162" t="s">
        <v>440</v>
      </c>
      <c r="E334" s="146" t="s">
        <v>441</v>
      </c>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15</v>
      </c>
    </row>
    <row r="337" spans="1:6" x14ac:dyDescent="0.25">
      <c r="A337" s="19" t="s">
        <v>37</v>
      </c>
      <c r="B337" s="20"/>
      <c r="C337" s="21"/>
      <c r="D337" s="63">
        <f>D336/(COUNT(B327:C335)*2)</f>
        <v>0.83333333333333337</v>
      </c>
    </row>
    <row r="338" spans="1:6" x14ac:dyDescent="0.25">
      <c r="A338" s="9"/>
      <c r="B338" s="6"/>
      <c r="C338" s="7"/>
      <c r="D338" s="6"/>
    </row>
    <row r="339" spans="1:6" ht="18" x14ac:dyDescent="0.25">
      <c r="A339" s="272" t="s">
        <v>25</v>
      </c>
      <c r="B339" s="273"/>
      <c r="C339" s="273"/>
      <c r="D339" s="273"/>
      <c r="E339" s="273"/>
      <c r="F339" s="273"/>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1</v>
      </c>
      <c r="C345" s="154"/>
      <c r="D345" s="134">
        <v>0.5</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12">
        <f>D349/(COUNT(B340:C344,B327:C335)*2)</f>
        <v>0.8928571428571429</v>
      </c>
    </row>
    <row r="351" spans="1:6" x14ac:dyDescent="0.25">
      <c r="A351" s="9"/>
      <c r="B351" s="6"/>
      <c r="C351" s="7"/>
      <c r="D351" s="6"/>
    </row>
    <row r="352" spans="1:6" ht="18" x14ac:dyDescent="0.35">
      <c r="A352" s="271" t="s">
        <v>8</v>
      </c>
      <c r="B352" s="271"/>
      <c r="C352" s="271"/>
      <c r="D352" s="271"/>
      <c r="E352" s="271"/>
      <c r="F352" s="271"/>
    </row>
    <row r="353" spans="1:6" x14ac:dyDescent="0.25">
      <c r="A353" s="183">
        <f>B11</f>
        <v>42793</v>
      </c>
      <c r="B353" s="6"/>
      <c r="C353" s="7"/>
      <c r="D353" s="59"/>
    </row>
    <row r="354" spans="1:6" ht="16.5" x14ac:dyDescent="0.25">
      <c r="A354" s="274" t="s">
        <v>113</v>
      </c>
      <c r="B354" s="275"/>
      <c r="C354" s="275"/>
      <c r="D354" s="275"/>
      <c r="E354" s="275"/>
      <c r="F354" s="275"/>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2" t="s">
        <v>25</v>
      </c>
      <c r="B366" s="273"/>
      <c r="C366" s="273"/>
      <c r="D366" s="273"/>
      <c r="E366" s="273"/>
      <c r="F366" s="273"/>
    </row>
    <row r="367" spans="1:6" x14ac:dyDescent="0.25">
      <c r="A367" s="17" t="s">
        <v>314</v>
      </c>
      <c r="B367" s="145">
        <v>2</v>
      </c>
      <c r="C367" s="145"/>
      <c r="D367" s="152"/>
      <c r="E367" s="66"/>
      <c r="F367" s="66"/>
    </row>
    <row r="368" spans="1:6" ht="30" x14ac:dyDescent="0.25">
      <c r="A368" s="18" t="s">
        <v>105</v>
      </c>
      <c r="B368" s="171">
        <v>1</v>
      </c>
      <c r="C368" s="153"/>
      <c r="D368" s="143" t="s">
        <v>443</v>
      </c>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t="s">
        <v>371</v>
      </c>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34.5" customHeight="1" x14ac:dyDescent="0.35">
      <c r="A374" s="76" t="s">
        <v>115</v>
      </c>
      <c r="B374" s="171">
        <v>1</v>
      </c>
      <c r="C374" s="217" t="str">
        <f>IF(B374=0, -5, "0")</f>
        <v>0</v>
      </c>
      <c r="D374" s="142" t="s">
        <v>477</v>
      </c>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t="s">
        <v>34</v>
      </c>
      <c r="C378" s="153"/>
      <c r="D378" s="142"/>
      <c r="E378" s="66"/>
      <c r="F378" s="66"/>
    </row>
    <row r="379" spans="1:6" x14ac:dyDescent="0.25">
      <c r="A379" s="19" t="s">
        <v>38</v>
      </c>
      <c r="B379" s="19"/>
      <c r="C379" s="19"/>
      <c r="D379" s="19">
        <f>SUM(B367:C378)</f>
        <v>20</v>
      </c>
    </row>
    <row r="380" spans="1:6" x14ac:dyDescent="0.25">
      <c r="A380" s="19" t="s">
        <v>37</v>
      </c>
      <c r="B380" s="20"/>
      <c r="C380" s="20"/>
      <c r="D380" s="64">
        <f>D379/(COUNT(B367:C378)*2)</f>
        <v>0.90909090909090906</v>
      </c>
    </row>
    <row r="381" spans="1:6" ht="13.5" customHeight="1" x14ac:dyDescent="0.25">
      <c r="A381" s="44"/>
      <c r="B381" s="44"/>
      <c r="C381" s="44"/>
      <c r="D381" s="44"/>
    </row>
    <row r="382" spans="1:6" ht="13.5" customHeight="1" x14ac:dyDescent="0.25">
      <c r="A382" s="272" t="s">
        <v>124</v>
      </c>
      <c r="B382" s="273"/>
      <c r="C382" s="273"/>
      <c r="D382" s="273"/>
      <c r="E382" s="273"/>
      <c r="F382" s="273"/>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7" t="s">
        <v>314</v>
      </c>
      <c r="B392" s="145">
        <v>2</v>
      </c>
      <c r="C392" s="145"/>
      <c r="D392" s="152"/>
      <c r="E392" s="147"/>
      <c r="F392" s="66"/>
    </row>
    <row r="393" spans="1:16384" ht="45" x14ac:dyDescent="0.25">
      <c r="A393" s="17" t="s">
        <v>56</v>
      </c>
      <c r="B393" s="171">
        <v>0</v>
      </c>
      <c r="C393" s="153"/>
      <c r="D393" s="157" t="s">
        <v>444</v>
      </c>
      <c r="E393" s="168" t="s">
        <v>466</v>
      </c>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t="s">
        <v>34</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8</v>
      </c>
    </row>
    <row r="400" spans="1:16384" x14ac:dyDescent="0.25">
      <c r="A400" s="19" t="s">
        <v>37</v>
      </c>
      <c r="B400" s="20"/>
      <c r="C400" s="21"/>
      <c r="D400" s="63">
        <f>D399/(COUNT(B392:C397)*2)</f>
        <v>0.8</v>
      </c>
    </row>
    <row r="401" spans="1:6" x14ac:dyDescent="0.25">
      <c r="A401" s="8"/>
      <c r="B401" s="7"/>
      <c r="C401" s="7"/>
      <c r="D401" s="7"/>
    </row>
    <row r="402" spans="1:6" ht="18" x14ac:dyDescent="0.25">
      <c r="A402" s="78" t="s">
        <v>43</v>
      </c>
      <c r="B402" s="84"/>
      <c r="C402" s="85"/>
      <c r="D402" s="81">
        <f>SUM(D399,D379,D388,D363)</f>
        <v>54</v>
      </c>
    </row>
    <row r="403" spans="1:6" ht="18" x14ac:dyDescent="0.25">
      <c r="A403" s="78" t="s">
        <v>231</v>
      </c>
      <c r="B403" s="84"/>
      <c r="C403" s="85"/>
      <c r="D403" s="82">
        <f>D402/(COUNT(B392:C397,B367:C378,B383:C387,B355:C362)*2)</f>
        <v>0.93103448275862066</v>
      </c>
      <c r="E403" s="172"/>
    </row>
    <row r="404" spans="1:6" x14ac:dyDescent="0.25">
      <c r="A404" s="5"/>
      <c r="B404" s="6"/>
      <c r="C404" s="7"/>
      <c r="D404" s="6"/>
    </row>
    <row r="405" spans="1:6" ht="18" x14ac:dyDescent="0.35">
      <c r="A405" s="271" t="s">
        <v>125</v>
      </c>
      <c r="B405" s="271"/>
      <c r="C405" s="271"/>
      <c r="D405" s="271"/>
      <c r="E405" s="271"/>
      <c r="F405" s="271"/>
    </row>
    <row r="406" spans="1:6" x14ac:dyDescent="0.25">
      <c r="A406" s="192">
        <f>B11</f>
        <v>42793</v>
      </c>
      <c r="B406" s="6"/>
      <c r="C406" s="7"/>
      <c r="D406" s="6"/>
    </row>
    <row r="407" spans="1:6" ht="16.5" x14ac:dyDescent="0.25">
      <c r="A407" s="274" t="s">
        <v>19</v>
      </c>
      <c r="B407" s="275"/>
      <c r="C407" s="275"/>
      <c r="D407" s="275"/>
      <c r="E407" s="275"/>
      <c r="F407" s="275"/>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t="s">
        <v>34</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16</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1</v>
      </c>
    </row>
    <row r="434" spans="1:7" x14ac:dyDescent="0.25">
      <c r="A434" s="5"/>
      <c r="B434" s="6"/>
      <c r="C434" s="7"/>
      <c r="D434" s="6"/>
    </row>
    <row r="435" spans="1:7" s="167" customFormat="1" ht="18" x14ac:dyDescent="0.35">
      <c r="A435" s="271" t="s">
        <v>374</v>
      </c>
      <c r="B435" s="271"/>
      <c r="C435" s="271"/>
      <c r="D435" s="271"/>
      <c r="E435" s="271"/>
      <c r="F435" s="271"/>
    </row>
    <row r="436" spans="1:7" s="167" customFormat="1" x14ac:dyDescent="0.25">
      <c r="A436" s="195">
        <f>+B11</f>
        <v>42793</v>
      </c>
      <c r="B436" s="6"/>
      <c r="C436" s="7"/>
      <c r="D436" s="6"/>
    </row>
    <row r="437" spans="1:7" ht="18" x14ac:dyDescent="0.25">
      <c r="A437" s="272" t="s">
        <v>375</v>
      </c>
      <c r="B437" s="273"/>
      <c r="C437" s="273"/>
      <c r="D437" s="273"/>
      <c r="E437" s="273"/>
      <c r="F437" s="273"/>
    </row>
    <row r="438" spans="1:7" ht="30" x14ac:dyDescent="0.25">
      <c r="A438" s="18" t="s">
        <v>305</v>
      </c>
      <c r="B438" s="153">
        <v>1</v>
      </c>
      <c r="C438" s="153"/>
      <c r="D438" s="142" t="s">
        <v>438</v>
      </c>
      <c r="E438" s="66"/>
      <c r="F438" s="66"/>
    </row>
    <row r="439" spans="1:7" s="167" customFormat="1" ht="16.5" x14ac:dyDescent="0.25">
      <c r="A439" s="107" t="s">
        <v>369</v>
      </c>
      <c r="B439" s="170">
        <v>2</v>
      </c>
      <c r="C439" s="217" t="str">
        <f>IF(B439=0, -5, "0")</f>
        <v>0</v>
      </c>
      <c r="D439" s="168"/>
      <c r="E439" s="147"/>
      <c r="F439" s="147"/>
    </row>
    <row r="440" spans="1:7" x14ac:dyDescent="0.25">
      <c r="A440" s="169" t="s">
        <v>478</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72" t="s">
        <v>31</v>
      </c>
      <c r="B444" s="273"/>
      <c r="C444" s="273"/>
      <c r="D444" s="273"/>
      <c r="E444" s="273"/>
      <c r="F444" s="273"/>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v>2</v>
      </c>
      <c r="C460" s="154"/>
      <c r="D460" s="254">
        <v>1</v>
      </c>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75.75" customHeight="1" x14ac:dyDescent="0.25">
      <c r="A466" s="32" t="s">
        <v>288</v>
      </c>
      <c r="B466" s="145">
        <v>1</v>
      </c>
      <c r="C466" s="145"/>
      <c r="D466" s="162" t="s">
        <v>479</v>
      </c>
      <c r="E466" s="148"/>
      <c r="F466" s="66"/>
    </row>
    <row r="467" spans="1:7" ht="18"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134">
        <v>1</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t="s">
        <v>448</v>
      </c>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27.75" customHeight="1" x14ac:dyDescent="0.25">
      <c r="A480" s="18" t="s">
        <v>446</v>
      </c>
      <c r="B480" s="170">
        <v>1</v>
      </c>
      <c r="C480" s="153"/>
      <c r="D480" s="142" t="s">
        <v>447</v>
      </c>
      <c r="E480" s="66"/>
      <c r="F480" s="66"/>
    </row>
    <row r="481" spans="1:14" x14ac:dyDescent="0.25">
      <c r="A481" s="18" t="s">
        <v>258</v>
      </c>
      <c r="B481" s="170" t="s">
        <v>34</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t="s">
        <v>34</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ht="30" x14ac:dyDescent="0.25">
      <c r="A486" s="194" t="s">
        <v>370</v>
      </c>
      <c r="B486" s="170" t="s">
        <v>34</v>
      </c>
      <c r="C486" s="170"/>
      <c r="D486" s="168" t="s">
        <v>445</v>
      </c>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t="s">
        <v>34</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178">
        <v>1</v>
      </c>
      <c r="E490" s="102"/>
      <c r="F490" s="102"/>
    </row>
    <row r="491" spans="1:14" x14ac:dyDescent="0.25">
      <c r="A491" s="19" t="s">
        <v>38</v>
      </c>
      <c r="B491" s="19"/>
      <c r="C491" s="19"/>
      <c r="D491" s="19">
        <f>SUM(B475:C489)</f>
        <v>17</v>
      </c>
      <c r="H491" s="167"/>
      <c r="I491" s="167"/>
      <c r="J491" s="167"/>
      <c r="K491" s="167"/>
      <c r="L491" s="167"/>
      <c r="M491" s="167"/>
      <c r="N491" s="167"/>
    </row>
    <row r="492" spans="1:14" x14ac:dyDescent="0.25">
      <c r="A492" s="19" t="s">
        <v>37</v>
      </c>
      <c r="B492" s="20"/>
      <c r="C492" s="21"/>
      <c r="D492" s="63">
        <f>D491/(COUNT(B475:C489)*2)</f>
        <v>0.94444444444444442</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71" t="s">
        <v>152</v>
      </c>
      <c r="B494" s="271"/>
      <c r="C494" s="271"/>
      <c r="D494" s="271"/>
      <c r="E494" s="271"/>
      <c r="F494" s="271"/>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t="s">
        <v>34</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t="s">
        <v>34</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2</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0.96000000000000008</v>
      </c>
    </row>
    <row r="504" spans="1:6" ht="27.75" customHeight="1" x14ac:dyDescent="0.3">
      <c r="A504" s="71" t="s">
        <v>47</v>
      </c>
      <c r="B504" s="72"/>
      <c r="C504" s="73"/>
      <c r="D504" s="74">
        <f>SUM(D500,D491,D461,D451,D402,D349,D321,D40,D470,D288,D245,D149,D432,D189,D96)</f>
        <v>492</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0.93536121673003803</v>
      </c>
    </row>
  </sheetData>
  <sheetProtection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2" orientation="portrait" horizontalDpi="4294967293" r:id="rId1"/>
  <rowBreaks count="5" manualBreakCount="5">
    <brk id="97" max="16383" man="1"/>
    <brk id="190" max="8" man="1"/>
    <brk id="246" max="8" man="1"/>
    <brk id="323" max="8" man="1"/>
    <brk id="404"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88" zoomScale="90" zoomScaleSheetLayoutView="90" workbookViewId="0">
      <selection activeCell="D196" sqref="D19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1"/>
      <c r="E1" s="301"/>
      <c r="F1" s="301"/>
      <c r="G1" s="301"/>
      <c r="H1" s="301"/>
      <c r="I1" s="301"/>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85" t="s">
        <v>52</v>
      </c>
      <c r="B6" s="285"/>
      <c r="C6" s="285"/>
      <c r="D6" s="285"/>
      <c r="E6" s="285"/>
      <c r="F6" s="285"/>
      <c r="G6" s="126"/>
      <c r="H6" s="126"/>
      <c r="I6" s="126"/>
    </row>
    <row r="7" spans="1:9" s="36" customFormat="1" ht="21.75" customHeight="1" x14ac:dyDescent="0.5">
      <c r="A7" s="286" t="str">
        <f>'A1 Exploitation'!A8:F8</f>
        <v>Sfax Lafrane</v>
      </c>
      <c r="B7" s="286"/>
      <c r="C7" s="286"/>
      <c r="D7" s="286"/>
      <c r="E7" s="286"/>
      <c r="F7" s="286"/>
      <c r="G7" s="126"/>
      <c r="H7" s="126"/>
      <c r="I7" s="126"/>
    </row>
    <row r="8" spans="1:9" s="36" customFormat="1" ht="24.75" x14ac:dyDescent="0.5">
      <c r="A8" s="38" t="s">
        <v>44</v>
      </c>
      <c r="B8" s="302" t="str">
        <f>'A1 Exploitation'!B9:F9</f>
        <v>Mme Meriam CHOUCHENE</v>
      </c>
      <c r="C8" s="302"/>
      <c r="D8" s="302"/>
      <c r="E8" s="302"/>
      <c r="F8" s="302"/>
      <c r="G8" s="126"/>
      <c r="H8" s="126"/>
      <c r="I8" s="126"/>
    </row>
    <row r="9" spans="1:9" s="36" customFormat="1" ht="24.75" x14ac:dyDescent="0.5">
      <c r="A9" s="39" t="s">
        <v>46</v>
      </c>
      <c r="B9" s="303" t="str">
        <f>'A1 Exploitation'!B10:F10</f>
        <v>Directeur &amp; chefs rayons</v>
      </c>
      <c r="C9" s="303"/>
      <c r="D9" s="303"/>
      <c r="E9" s="303"/>
      <c r="F9" s="303"/>
      <c r="G9" s="126"/>
      <c r="H9" s="126"/>
      <c r="I9" s="126"/>
    </row>
    <row r="10" spans="1:9" s="36" customFormat="1" ht="24.75" x14ac:dyDescent="0.5">
      <c r="A10" s="38" t="s">
        <v>45</v>
      </c>
      <c r="B10" s="300">
        <f>'A1 Exploitation'!B11:F11</f>
        <v>42793</v>
      </c>
      <c r="C10" s="300"/>
      <c r="D10" s="300"/>
      <c r="E10" s="300"/>
      <c r="F10" s="300"/>
      <c r="G10" s="126"/>
      <c r="H10" s="126"/>
      <c r="I10" s="126"/>
    </row>
    <row r="11" spans="1:9" s="36" customFormat="1" ht="24.75" x14ac:dyDescent="0.5">
      <c r="A11" s="38" t="s">
        <v>341</v>
      </c>
      <c r="B11" s="304">
        <f>D198</f>
        <v>0.95327102803738317</v>
      </c>
      <c r="C11" s="304"/>
      <c r="D11" s="304"/>
      <c r="E11" s="304"/>
      <c r="F11" s="304"/>
      <c r="G11" s="126"/>
      <c r="H11" s="126"/>
      <c r="I11" s="12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305" t="s">
        <v>0</v>
      </c>
      <c r="B16" s="306"/>
      <c r="C16" s="306"/>
      <c r="D16" s="306"/>
      <c r="E16" s="306"/>
      <c r="F16" s="306"/>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7" t="s">
        <v>38</v>
      </c>
      <c r="B22" s="294"/>
      <c r="C22" s="295"/>
      <c r="D22" s="127">
        <f>SUM(B17:C21)</f>
        <v>10</v>
      </c>
    </row>
    <row r="23" spans="1:6" x14ac:dyDescent="0.3">
      <c r="A23" s="291" t="s">
        <v>342</v>
      </c>
      <c r="B23" s="292"/>
      <c r="C23" s="293"/>
      <c r="D23" s="65">
        <f>D22/(COUNT(B17:C21)*2)</f>
        <v>1</v>
      </c>
    </row>
    <row r="24" spans="1:6" s="50" customFormat="1" x14ac:dyDescent="0.3">
      <c r="A24" s="54"/>
      <c r="B24" s="55"/>
      <c r="C24" s="55"/>
      <c r="D24" s="56"/>
    </row>
    <row r="25" spans="1:6" ht="19.5" x14ac:dyDescent="0.4">
      <c r="A25" s="289" t="s">
        <v>4</v>
      </c>
      <c r="B25" s="290"/>
      <c r="C25" s="290"/>
      <c r="D25" s="290"/>
      <c r="E25" s="290"/>
      <c r="F25" s="290"/>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t="s">
        <v>434</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1" t="s">
        <v>38</v>
      </c>
      <c r="B32" s="292"/>
      <c r="C32" s="293"/>
      <c r="D32" s="125">
        <f>SUM(B26:C31)</f>
        <v>12</v>
      </c>
    </row>
    <row r="33" spans="1:6" x14ac:dyDescent="0.3">
      <c r="A33" s="291" t="s">
        <v>342</v>
      </c>
      <c r="B33" s="292"/>
      <c r="C33" s="293"/>
      <c r="D33" s="65">
        <f>D32/(COUNT(B26:C31)*2)</f>
        <v>1</v>
      </c>
    </row>
    <row r="34" spans="1:6" s="50" customFormat="1" x14ac:dyDescent="0.3">
      <c r="A34" s="54"/>
      <c r="B34" s="55"/>
      <c r="C34" s="55"/>
      <c r="D34" s="56"/>
    </row>
    <row r="35" spans="1:6" s="50" customFormat="1" ht="19.5" x14ac:dyDescent="0.4">
      <c r="A35" s="289" t="s">
        <v>246</v>
      </c>
      <c r="B35" s="290"/>
      <c r="C35" s="290"/>
      <c r="D35" s="290"/>
      <c r="E35" s="290"/>
      <c r="F35" s="290"/>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1" t="s">
        <v>38</v>
      </c>
      <c r="B41" s="292"/>
      <c r="C41" s="293"/>
      <c r="D41" s="125">
        <f>SUM(B36:C40)</f>
        <v>10</v>
      </c>
      <c r="E41" s="37"/>
      <c r="F41" s="37"/>
    </row>
    <row r="42" spans="1:6" s="50" customFormat="1" x14ac:dyDescent="0.3">
      <c r="A42" s="291" t="s">
        <v>342</v>
      </c>
      <c r="B42" s="292"/>
      <c r="C42" s="293"/>
      <c r="D42" s="65">
        <f>D41/(COUNT(B36:C40)*2)</f>
        <v>1</v>
      </c>
      <c r="E42" s="37"/>
      <c r="F42" s="37"/>
    </row>
    <row r="43" spans="1:6" s="50" customFormat="1" x14ac:dyDescent="0.3">
      <c r="A43" s="90"/>
      <c r="B43" s="91"/>
      <c r="C43" s="91"/>
      <c r="D43" s="92"/>
    </row>
    <row r="44" spans="1:6" ht="19.5" x14ac:dyDescent="0.4">
      <c r="A44" s="298" t="s">
        <v>21</v>
      </c>
      <c r="B44" s="299"/>
      <c r="C44" s="299"/>
      <c r="D44" s="299"/>
      <c r="E44" s="299"/>
      <c r="F44" s="299"/>
    </row>
    <row r="45" spans="1:6" ht="33" x14ac:dyDescent="0.3">
      <c r="A45" s="41" t="s">
        <v>317</v>
      </c>
      <c r="B45" s="221">
        <v>1</v>
      </c>
      <c r="C45" s="221"/>
      <c r="D45" s="222" t="s">
        <v>455</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ht="33" x14ac:dyDescent="0.3">
      <c r="A49" s="41" t="s">
        <v>93</v>
      </c>
      <c r="B49" s="221">
        <v>2</v>
      </c>
      <c r="C49" s="221"/>
      <c r="D49" s="222" t="s">
        <v>439</v>
      </c>
      <c r="E49" s="221"/>
      <c r="F49" s="221"/>
    </row>
    <row r="50" spans="1:6" ht="18" x14ac:dyDescent="0.35">
      <c r="A50" s="76" t="s">
        <v>343</v>
      </c>
      <c r="B50" s="221" t="s">
        <v>34</v>
      </c>
      <c r="C50" s="248" t="str">
        <f>IF(B50=0, -5, "0")</f>
        <v>0</v>
      </c>
      <c r="D50" s="225"/>
      <c r="E50" s="221"/>
      <c r="F50" s="221"/>
    </row>
    <row r="51" spans="1:6" x14ac:dyDescent="0.3">
      <c r="A51" s="291" t="s">
        <v>38</v>
      </c>
      <c r="B51" s="292"/>
      <c r="C51" s="293"/>
      <c r="D51" s="125">
        <f>SUM(B45:C50)</f>
        <v>9</v>
      </c>
    </row>
    <row r="52" spans="1:6" x14ac:dyDescent="0.3">
      <c r="A52" s="291" t="s">
        <v>342</v>
      </c>
      <c r="B52" s="292"/>
      <c r="C52" s="293"/>
      <c r="D52" s="65">
        <f>D51/(COUNT(B45:C50)*2)</f>
        <v>0.9</v>
      </c>
    </row>
    <row r="53" spans="1:6" s="50" customFormat="1" x14ac:dyDescent="0.3">
      <c r="A53" s="54"/>
      <c r="B53" s="55"/>
      <c r="C53" s="55"/>
      <c r="D53" s="56"/>
    </row>
    <row r="54" spans="1:6" ht="19.5" x14ac:dyDescent="0.4">
      <c r="A54" s="289" t="s">
        <v>8</v>
      </c>
      <c r="B54" s="290"/>
      <c r="C54" s="290"/>
      <c r="D54" s="290"/>
      <c r="E54" s="290"/>
      <c r="F54" s="290"/>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ht="49.5" x14ac:dyDescent="0.3">
      <c r="A57" s="51" t="s">
        <v>282</v>
      </c>
      <c r="B57" s="221">
        <v>1</v>
      </c>
      <c r="C57" s="221"/>
      <c r="D57" s="222" t="s">
        <v>442</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1" t="s">
        <v>38</v>
      </c>
      <c r="B62" s="292"/>
      <c r="C62" s="293"/>
      <c r="D62" s="125">
        <f>SUM(B55:C61)</f>
        <v>13</v>
      </c>
    </row>
    <row r="63" spans="1:6" x14ac:dyDescent="0.3">
      <c r="A63" s="291" t="s">
        <v>342</v>
      </c>
      <c r="B63" s="292"/>
      <c r="C63" s="293"/>
      <c r="D63" s="65">
        <f>D62/(COUNT(B55:C61)*2)</f>
        <v>0.9285714285714286</v>
      </c>
    </row>
    <row r="64" spans="1:6" s="50" customFormat="1" x14ac:dyDescent="0.3">
      <c r="A64" s="54"/>
      <c r="B64" s="55"/>
      <c r="C64" s="55"/>
      <c r="D64" s="56"/>
    </row>
    <row r="65" spans="1:6" ht="19.5" x14ac:dyDescent="0.4">
      <c r="A65" s="289" t="s">
        <v>143</v>
      </c>
      <c r="B65" s="290"/>
      <c r="C65" s="290"/>
      <c r="D65" s="290"/>
      <c r="E65" s="290"/>
      <c r="F65" s="290"/>
    </row>
    <row r="66" spans="1:6" ht="67.5" x14ac:dyDescent="0.4">
      <c r="A66" s="41" t="s">
        <v>318</v>
      </c>
      <c r="B66" s="227">
        <v>1</v>
      </c>
      <c r="C66" s="228"/>
      <c r="D66" s="222" t="s">
        <v>457</v>
      </c>
      <c r="E66" s="229"/>
      <c r="F66" s="221"/>
    </row>
    <row r="67" spans="1:6" ht="19.5" x14ac:dyDescent="0.4">
      <c r="A67" s="41" t="s">
        <v>319</v>
      </c>
      <c r="B67" s="227">
        <v>2</v>
      </c>
      <c r="C67" s="228">
        <v>2</v>
      </c>
      <c r="D67" s="222"/>
      <c r="E67" s="229"/>
      <c r="F67" s="221"/>
    </row>
    <row r="68" spans="1:6" ht="19.5" x14ac:dyDescent="0.4">
      <c r="A68" s="41" t="s">
        <v>340</v>
      </c>
      <c r="B68" s="227">
        <v>2</v>
      </c>
      <c r="C68" s="228"/>
      <c r="D68" s="222"/>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22" t="s">
        <v>425</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1" t="s">
        <v>38</v>
      </c>
      <c r="B83" s="292"/>
      <c r="C83" s="293"/>
      <c r="D83" s="125">
        <f>SUM(B66:C82)</f>
        <v>25</v>
      </c>
    </row>
    <row r="84" spans="1:6" x14ac:dyDescent="0.3">
      <c r="A84" s="291" t="s">
        <v>342</v>
      </c>
      <c r="B84" s="292"/>
      <c r="C84" s="293"/>
      <c r="D84" s="65">
        <f>D83/(COUNT(B66:C82)*2)</f>
        <v>0.96153846153846156</v>
      </c>
    </row>
    <row r="85" spans="1:6" s="50" customFormat="1" x14ac:dyDescent="0.3">
      <c r="A85" s="54"/>
      <c r="B85" s="55"/>
      <c r="C85" s="55"/>
      <c r="D85" s="56"/>
    </row>
    <row r="86" spans="1:6" ht="19.5" x14ac:dyDescent="0.4">
      <c r="A86" s="289" t="s">
        <v>237</v>
      </c>
      <c r="B86" s="290"/>
      <c r="C86" s="290"/>
      <c r="D86" s="290"/>
      <c r="E86" s="290"/>
      <c r="F86" s="290"/>
    </row>
    <row r="87" spans="1:6" ht="66" x14ac:dyDescent="0.4">
      <c r="A87" s="93" t="s">
        <v>320</v>
      </c>
      <c r="B87" s="237">
        <v>1</v>
      </c>
      <c r="C87" s="228"/>
      <c r="D87" s="240" t="s">
        <v>417</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20.25" customHeight="1" x14ac:dyDescent="0.4">
      <c r="A90" s="51" t="s">
        <v>348</v>
      </c>
      <c r="B90" s="237">
        <v>2</v>
      </c>
      <c r="C90" s="228"/>
      <c r="D90" s="234"/>
      <c r="E90" s="221"/>
      <c r="F90" s="221"/>
    </row>
    <row r="91" spans="1:6" ht="51" x14ac:dyDescent="0.4">
      <c r="A91" s="48" t="s">
        <v>286</v>
      </c>
      <c r="B91" s="237">
        <v>1</v>
      </c>
      <c r="C91" s="228"/>
      <c r="D91" s="222" t="s">
        <v>412</v>
      </c>
      <c r="E91" s="221"/>
      <c r="F91" s="221"/>
    </row>
    <row r="92" spans="1:6" ht="33.75" customHeight="1" x14ac:dyDescent="0.35">
      <c r="A92" s="89" t="s">
        <v>413</v>
      </c>
      <c r="B92" s="237">
        <v>2</v>
      </c>
      <c r="C92" s="248" t="str">
        <f>IF(B92=0, -5, "0")</f>
        <v>0</v>
      </c>
      <c r="D92" s="36"/>
      <c r="E92" s="221"/>
      <c r="F92" s="221"/>
    </row>
    <row r="93" spans="1:6" ht="33.75" x14ac:dyDescent="0.35">
      <c r="A93" s="76" t="s">
        <v>266</v>
      </c>
      <c r="B93" s="237">
        <v>2</v>
      </c>
      <c r="C93" s="238" t="str">
        <f>IF(B93=0, -5, "0")</f>
        <v>0</v>
      </c>
      <c r="D93" s="222" t="s">
        <v>414</v>
      </c>
      <c r="E93" s="221"/>
      <c r="F93" s="221"/>
    </row>
    <row r="94" spans="1:6" ht="33" x14ac:dyDescent="0.3">
      <c r="A94" s="48" t="s">
        <v>182</v>
      </c>
      <c r="B94" s="237">
        <v>1</v>
      </c>
      <c r="C94" s="221"/>
      <c r="D94" s="222" t="s">
        <v>419</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421</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1" t="s">
        <v>38</v>
      </c>
      <c r="B101" s="292"/>
      <c r="C101" s="293"/>
      <c r="D101" s="125">
        <f>SUM(B87:C100)</f>
        <v>25</v>
      </c>
    </row>
    <row r="102" spans="1:6" x14ac:dyDescent="0.3">
      <c r="A102" s="291" t="s">
        <v>342</v>
      </c>
      <c r="B102" s="292"/>
      <c r="C102" s="293"/>
      <c r="D102" s="65">
        <f>D101/(COUNT(B87:C100)*2)</f>
        <v>0.8928571428571429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9" t="s">
        <v>238</v>
      </c>
      <c r="B105" s="290"/>
      <c r="C105" s="290"/>
      <c r="D105" s="290"/>
      <c r="E105" s="290"/>
      <c r="F105" s="290"/>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18" customHeight="1" x14ac:dyDescent="0.4">
      <c r="A110" s="49" t="s">
        <v>286</v>
      </c>
      <c r="B110" s="237" t="s">
        <v>34</v>
      </c>
      <c r="C110" s="228"/>
      <c r="D110" s="234"/>
      <c r="E110" s="221"/>
      <c r="F110" s="221"/>
    </row>
    <row r="111" spans="1:6" s="50" customFormat="1" ht="22.5" customHeight="1"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1" t="s">
        <v>38</v>
      </c>
      <c r="B117" s="292"/>
      <c r="C117" s="293"/>
      <c r="D117" s="125">
        <f>SUM(B106:C116)</f>
        <v>20</v>
      </c>
      <c r="E117" s="37"/>
      <c r="F117" s="37"/>
    </row>
    <row r="118" spans="1:6" s="50" customFormat="1" x14ac:dyDescent="0.3">
      <c r="A118" s="291" t="s">
        <v>342</v>
      </c>
      <c r="B118" s="292"/>
      <c r="C118" s="293"/>
      <c r="D118" s="65">
        <f>D117/(COUNT(B106:C116)*2)</f>
        <v>1</v>
      </c>
      <c r="E118" s="37"/>
      <c r="F118" s="37"/>
    </row>
    <row r="119" spans="1:6" s="50" customFormat="1" x14ac:dyDescent="0.3">
      <c r="A119" s="54"/>
      <c r="B119" s="55"/>
      <c r="C119" s="55"/>
      <c r="D119" s="56"/>
    </row>
    <row r="120" spans="1:6" ht="19.5" x14ac:dyDescent="0.4">
      <c r="A120" s="289" t="s">
        <v>208</v>
      </c>
      <c r="B120" s="290"/>
      <c r="C120" s="290"/>
      <c r="D120" s="290"/>
      <c r="E120" s="290"/>
      <c r="F120" s="290"/>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t="s">
        <v>34</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t="s">
        <v>430</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431</v>
      </c>
      <c r="E129" s="222"/>
      <c r="F129" s="221"/>
    </row>
    <row r="130" spans="1:6" x14ac:dyDescent="0.3">
      <c r="A130" s="51" t="s">
        <v>323</v>
      </c>
      <c r="B130" s="238">
        <v>2</v>
      </c>
      <c r="C130" s="241"/>
      <c r="D130" s="222"/>
      <c r="E130" s="222"/>
      <c r="F130" s="221"/>
    </row>
    <row r="131" spans="1:6" ht="18" x14ac:dyDescent="0.35">
      <c r="A131" s="88" t="s">
        <v>366</v>
      </c>
      <c r="B131" s="238" t="s">
        <v>34</v>
      </c>
      <c r="C131" s="249" t="str">
        <f>IF(B131=0, -5, "0")</f>
        <v>0</v>
      </c>
      <c r="D131" s="234"/>
      <c r="E131" s="229"/>
      <c r="F131" s="233"/>
    </row>
    <row r="132" spans="1:6" x14ac:dyDescent="0.3">
      <c r="A132" s="291" t="s">
        <v>38</v>
      </c>
      <c r="B132" s="292"/>
      <c r="C132" s="293"/>
      <c r="D132" s="125">
        <f>SUM(B121:C131)</f>
        <v>18</v>
      </c>
    </row>
    <row r="133" spans="1:6" x14ac:dyDescent="0.3">
      <c r="A133" s="291" t="s">
        <v>342</v>
      </c>
      <c r="B133" s="292"/>
      <c r="C133" s="293"/>
      <c r="D133" s="63">
        <f>D132/(COUNT(B121:C131)*2)</f>
        <v>1</v>
      </c>
    </row>
    <row r="134" spans="1:6" s="50" customFormat="1" x14ac:dyDescent="0.3">
      <c r="A134" s="54"/>
      <c r="B134" s="55"/>
      <c r="C134" s="55"/>
      <c r="D134" s="61"/>
    </row>
    <row r="135" spans="1:6" ht="24.75" customHeight="1" x14ac:dyDescent="0.4">
      <c r="A135" s="289" t="s">
        <v>78</v>
      </c>
      <c r="B135" s="290"/>
      <c r="C135" s="290"/>
      <c r="D135" s="290"/>
      <c r="E135" s="290"/>
      <c r="F135" s="290"/>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1" t="s">
        <v>38</v>
      </c>
      <c r="B148" s="292"/>
      <c r="C148" s="293"/>
      <c r="D148" s="125">
        <f>SUM(B136:C147)</f>
        <v>24</v>
      </c>
    </row>
    <row r="149" spans="1:6" x14ac:dyDescent="0.3">
      <c r="A149" s="291" t="s">
        <v>342</v>
      </c>
      <c r="B149" s="292"/>
      <c r="C149" s="293"/>
      <c r="D149" s="65">
        <f>D148/(COUNT(B136:C147)*2)</f>
        <v>1</v>
      </c>
    </row>
    <row r="150" spans="1:6" s="50" customFormat="1" x14ac:dyDescent="0.3">
      <c r="A150" s="54"/>
      <c r="B150" s="55"/>
      <c r="C150" s="55"/>
      <c r="D150" s="56"/>
    </row>
    <row r="151" spans="1:6" ht="19.5" x14ac:dyDescent="0.4">
      <c r="A151" s="289" t="s">
        <v>243</v>
      </c>
      <c r="B151" s="290"/>
      <c r="C151" s="290"/>
      <c r="D151" s="290"/>
      <c r="E151" s="290"/>
      <c r="F151" s="290"/>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1</v>
      </c>
      <c r="C157" s="221"/>
      <c r="D157" s="256" t="s">
        <v>437</v>
      </c>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1" t="s">
        <v>38</v>
      </c>
      <c r="B160" s="294"/>
      <c r="C160" s="295"/>
      <c r="D160" s="188">
        <f>SUM(B152:C159)</f>
        <v>15</v>
      </c>
    </row>
    <row r="161" spans="1:6" x14ac:dyDescent="0.3">
      <c r="A161" s="291" t="s">
        <v>342</v>
      </c>
      <c r="B161" s="292"/>
      <c r="C161" s="293"/>
      <c r="D161" s="65">
        <f>D160/(COUNT(B152:C159)*2)</f>
        <v>0.9375</v>
      </c>
    </row>
    <row r="162" spans="1:6" s="50" customFormat="1" ht="28.15" customHeight="1" x14ac:dyDescent="0.3">
      <c r="A162" s="54"/>
      <c r="B162" s="55"/>
      <c r="C162" s="57"/>
      <c r="D162" s="58"/>
    </row>
    <row r="163" spans="1:6" ht="19.5" x14ac:dyDescent="0.4">
      <c r="A163" s="289" t="s">
        <v>85</v>
      </c>
      <c r="B163" s="290"/>
      <c r="C163" s="290"/>
      <c r="D163" s="290"/>
      <c r="E163" s="290"/>
      <c r="F163" s="290"/>
    </row>
    <row r="164" spans="1:6" ht="33.75" x14ac:dyDescent="0.35">
      <c r="A164" s="76" t="s">
        <v>333</v>
      </c>
      <c r="B164" s="221">
        <v>1</v>
      </c>
      <c r="C164" s="248" t="str">
        <f>IF(B164=0, -5, "0")</f>
        <v>0</v>
      </c>
      <c r="D164" s="222" t="s">
        <v>456</v>
      </c>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291" t="s">
        <v>38</v>
      </c>
      <c r="B168" s="292"/>
      <c r="C168" s="293"/>
      <c r="D168" s="125">
        <f>SUM(B164:C167)</f>
        <v>7</v>
      </c>
    </row>
    <row r="169" spans="1:6" x14ac:dyDescent="0.3">
      <c r="A169" s="291" t="s">
        <v>342</v>
      </c>
      <c r="B169" s="292"/>
      <c r="C169" s="293"/>
      <c r="D169" s="65">
        <f>D168/(COUNT(B164:C167)*2)</f>
        <v>0.875</v>
      </c>
    </row>
    <row r="170" spans="1:6" s="50" customFormat="1" x14ac:dyDescent="0.3">
      <c r="A170" s="54"/>
      <c r="B170" s="55"/>
      <c r="C170" s="55"/>
      <c r="D170" s="56"/>
    </row>
    <row r="171" spans="1:6" ht="19.5" x14ac:dyDescent="0.4">
      <c r="A171" s="296" t="s">
        <v>17</v>
      </c>
      <c r="B171" s="297"/>
      <c r="C171" s="297"/>
      <c r="D171" s="297"/>
      <c r="E171" s="297"/>
      <c r="F171" s="297"/>
    </row>
    <row r="172" spans="1:6" ht="33" x14ac:dyDescent="0.3">
      <c r="A172" s="48" t="s">
        <v>202</v>
      </c>
      <c r="B172" s="221">
        <v>1</v>
      </c>
      <c r="C172" s="221"/>
      <c r="D172" s="222" t="s">
        <v>432</v>
      </c>
      <c r="E172" s="221"/>
      <c r="F172" s="221"/>
    </row>
    <row r="173" spans="1:6" ht="33" x14ac:dyDescent="0.3">
      <c r="A173" s="41" t="s">
        <v>96</v>
      </c>
      <c r="B173" s="221">
        <v>1</v>
      </c>
      <c r="C173" s="221"/>
      <c r="D173" s="222" t="s">
        <v>458</v>
      </c>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1" t="s">
        <v>38</v>
      </c>
      <c r="B176" s="292"/>
      <c r="C176" s="293"/>
      <c r="D176" s="125">
        <f>SUM(B172:C175)</f>
        <v>6</v>
      </c>
    </row>
    <row r="177" spans="1:6" x14ac:dyDescent="0.3">
      <c r="A177" s="291" t="s">
        <v>342</v>
      </c>
      <c r="B177" s="292"/>
      <c r="C177" s="293"/>
      <c r="D177" s="65">
        <f>D176/(COUNT(B172:C175)*2)</f>
        <v>0.75</v>
      </c>
    </row>
    <row r="178" spans="1:6" s="50" customFormat="1" x14ac:dyDescent="0.3">
      <c r="A178" s="54"/>
      <c r="B178" s="55"/>
      <c r="C178" s="55"/>
      <c r="D178" s="56"/>
    </row>
    <row r="179" spans="1:6" ht="19.5" x14ac:dyDescent="0.4">
      <c r="A179" s="289" t="s">
        <v>87</v>
      </c>
      <c r="B179" s="290"/>
      <c r="C179" s="290"/>
      <c r="D179" s="290"/>
      <c r="E179" s="290"/>
      <c r="F179" s="290"/>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t="s">
        <v>34</v>
      </c>
      <c r="C184" s="221"/>
      <c r="D184" s="222"/>
      <c r="E184" s="221"/>
      <c r="F184" s="221"/>
    </row>
    <row r="185" spans="1:6" x14ac:dyDescent="0.3">
      <c r="A185" s="291" t="s">
        <v>38</v>
      </c>
      <c r="B185" s="292"/>
      <c r="C185" s="293"/>
      <c r="D185" s="125">
        <f>SUM(B180:C184)</f>
        <v>8</v>
      </c>
    </row>
    <row r="186" spans="1:6" x14ac:dyDescent="0.3">
      <c r="A186" s="291" t="s">
        <v>342</v>
      </c>
      <c r="B186" s="292"/>
      <c r="C186" s="293"/>
      <c r="D186" s="65">
        <f>D185/(COUNT(B180:C184)*2)</f>
        <v>1</v>
      </c>
    </row>
    <row r="187" spans="1:6" s="50" customFormat="1" x14ac:dyDescent="0.3">
      <c r="A187" s="54"/>
      <c r="B187" s="55"/>
      <c r="C187" s="55"/>
      <c r="D187" s="56"/>
    </row>
    <row r="188" spans="1:6" ht="19.5" x14ac:dyDescent="0.4">
      <c r="A188" s="289" t="s">
        <v>242</v>
      </c>
      <c r="B188" s="290"/>
      <c r="C188" s="290"/>
      <c r="D188" s="290"/>
      <c r="E188" s="290"/>
      <c r="F188" s="290"/>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291" t="s">
        <v>38</v>
      </c>
      <c r="B193" s="292"/>
      <c r="C193" s="293"/>
      <c r="D193" s="97">
        <f>SUM(B189:C192)</f>
        <v>2</v>
      </c>
    </row>
    <row r="194" spans="1:4" x14ac:dyDescent="0.3">
      <c r="A194" s="291" t="s">
        <v>342</v>
      </c>
      <c r="B194" s="292"/>
      <c r="C194" s="293"/>
      <c r="D194" s="65">
        <f>D193/(COUNT(B189:C192)*2)</f>
        <v>1</v>
      </c>
    </row>
    <row r="196" spans="1:4" ht="18" x14ac:dyDescent="0.35">
      <c r="A196" s="121" t="s">
        <v>485</v>
      </c>
      <c r="B196" s="120"/>
      <c r="C196" s="120"/>
      <c r="D196" s="220">
        <v>0.8</v>
      </c>
    </row>
    <row r="197" spans="1:4" ht="22.5" x14ac:dyDescent="0.3">
      <c r="A197" s="71" t="s">
        <v>47</v>
      </c>
      <c r="B197" s="72"/>
      <c r="C197" s="73"/>
      <c r="D197" s="74">
        <f>SUM(D193,D185,D176,D168,D160,D62,D51,D32,D22,D117,D148,D132,D101,D83,D41)</f>
        <v>204</v>
      </c>
    </row>
    <row r="198" spans="1:4" ht="22.5" x14ac:dyDescent="0.3">
      <c r="A198" s="71" t="s">
        <v>378</v>
      </c>
      <c r="B198" s="72"/>
      <c r="C198" s="73"/>
      <c r="D198" s="75">
        <f>D197/(COUNT(B189:C192,B180:C184,B172:C175,B164:C167,B152:C159,B55:C61,B45:C50,B26:C31,B17:C21,B106:C116,B136:C147,B121:C131,B87:C100,B66:C82,B36:C40)*2)</f>
        <v>0.95327102803738317</v>
      </c>
    </row>
  </sheetData>
  <sheetProtection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3" manualBreakCount="3">
    <brk id="64" max="5" man="1"/>
    <brk id="103" max="5" man="1"/>
    <brk id="178"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tabSelected="1" view="pageBreakPreview" zoomScale="80" zoomScaleNormal="100" zoomScaleSheetLayoutView="80" workbookViewId="0">
      <selection activeCell="F501" sqref="F50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4"/>
      <c r="E1" s="284"/>
      <c r="F1" s="284"/>
      <c r="G1" s="284"/>
      <c r="H1" s="284"/>
      <c r="I1" s="28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5" t="s">
        <v>201</v>
      </c>
      <c r="B7" s="285"/>
      <c r="C7" s="285"/>
      <c r="D7" s="285"/>
      <c r="E7" s="285"/>
      <c r="F7" s="285"/>
      <c r="G7" s="213"/>
      <c r="H7" s="213"/>
      <c r="I7" s="213"/>
    </row>
    <row r="8" spans="1:9" ht="29.25" x14ac:dyDescent="0.5">
      <c r="A8" s="286" t="str">
        <f>'Page de garde'!D18</f>
        <v>Sfax Lafrane</v>
      </c>
      <c r="B8" s="286"/>
      <c r="C8" s="286"/>
      <c r="D8" s="286"/>
      <c r="E8" s="286"/>
      <c r="F8" s="286"/>
      <c r="G8" s="216"/>
      <c r="H8" s="216"/>
      <c r="I8" s="213"/>
    </row>
    <row r="9" spans="1:9" ht="24.75" x14ac:dyDescent="0.5">
      <c r="A9" s="38" t="s">
        <v>44</v>
      </c>
      <c r="B9" s="287" t="s">
        <v>489</v>
      </c>
      <c r="C9" s="287"/>
      <c r="D9" s="287"/>
      <c r="E9" s="287"/>
      <c r="F9" s="287"/>
      <c r="G9" s="216"/>
      <c r="H9" s="216"/>
      <c r="I9" s="213"/>
    </row>
    <row r="10" spans="1:9" ht="24.75" x14ac:dyDescent="0.5">
      <c r="A10" s="39" t="s">
        <v>46</v>
      </c>
      <c r="B10" s="288" t="s">
        <v>490</v>
      </c>
      <c r="C10" s="288"/>
      <c r="D10" s="288"/>
      <c r="E10" s="288"/>
      <c r="F10" s="288"/>
      <c r="G10" s="216"/>
      <c r="H10" s="216"/>
      <c r="I10" s="213"/>
    </row>
    <row r="11" spans="1:9" ht="24.75" x14ac:dyDescent="0.5">
      <c r="A11" s="38" t="s">
        <v>45</v>
      </c>
      <c r="B11" s="283">
        <v>42839</v>
      </c>
      <c r="C11" s="283"/>
      <c r="D11" s="283"/>
      <c r="E11" s="283"/>
      <c r="F11" s="283"/>
      <c r="G11" s="216"/>
      <c r="H11" s="216"/>
      <c r="I11" s="213"/>
    </row>
    <row r="12" spans="1:9" ht="24.75" x14ac:dyDescent="0.5">
      <c r="A12" s="38" t="s">
        <v>276</v>
      </c>
      <c r="B12" s="276">
        <f>D505</f>
        <v>0.91083916083916083</v>
      </c>
      <c r="C12" s="276"/>
      <c r="D12" s="276"/>
      <c r="E12" s="276"/>
      <c r="F12" s="276"/>
      <c r="G12" s="216"/>
      <c r="H12" s="216"/>
      <c r="I12" s="213"/>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71" t="s">
        <v>0</v>
      </c>
      <c r="B16" s="271"/>
      <c r="C16" s="271"/>
      <c r="D16" s="271"/>
      <c r="E16" s="271"/>
      <c r="F16" s="271"/>
      <c r="G16" s="36"/>
      <c r="H16" s="36"/>
    </row>
    <row r="17" spans="1:8" ht="18" x14ac:dyDescent="0.3">
      <c r="A17" s="182">
        <f>B11</f>
        <v>42839</v>
      </c>
      <c r="B17" s="36"/>
      <c r="C17" s="36"/>
      <c r="D17" s="36"/>
      <c r="E17" s="36"/>
      <c r="F17" s="36"/>
      <c r="G17" s="36"/>
      <c r="H17" s="36"/>
    </row>
    <row r="18" spans="1:8" ht="18" x14ac:dyDescent="0.25">
      <c r="A18" s="281" t="s">
        <v>1</v>
      </c>
      <c r="B18" s="282"/>
      <c r="C18" s="282"/>
      <c r="D18" s="282"/>
      <c r="E18" s="282"/>
      <c r="F18" s="282"/>
    </row>
    <row r="19" spans="1:8" x14ac:dyDescent="0.25">
      <c r="A19" s="169" t="s">
        <v>10</v>
      </c>
      <c r="B19" s="170">
        <v>2</v>
      </c>
      <c r="C19" s="170"/>
      <c r="D19" s="168"/>
      <c r="E19" s="147"/>
      <c r="F19" s="147"/>
    </row>
    <row r="20" spans="1:8" x14ac:dyDescent="0.25">
      <c r="A20" s="169" t="s">
        <v>211</v>
      </c>
      <c r="B20" s="170" t="s">
        <v>34</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72" t="s">
        <v>18</v>
      </c>
      <c r="B26" s="273"/>
      <c r="C26" s="273"/>
      <c r="D26" s="273"/>
      <c r="E26" s="273"/>
      <c r="F26" s="273"/>
    </row>
    <row r="27" spans="1:8" x14ac:dyDescent="0.25">
      <c r="A27" s="18" t="s">
        <v>2</v>
      </c>
      <c r="B27" s="170">
        <v>2</v>
      </c>
      <c r="C27" s="170"/>
      <c r="D27" s="168"/>
      <c r="E27" s="147"/>
      <c r="F27" s="147"/>
    </row>
    <row r="28" spans="1:8" ht="46.5" x14ac:dyDescent="0.35">
      <c r="A28" s="76" t="s">
        <v>186</v>
      </c>
      <c r="B28" s="170">
        <v>1</v>
      </c>
      <c r="C28" s="217" t="str">
        <f>IF(B28=0, -5, "0")</f>
        <v>0</v>
      </c>
      <c r="D28" s="168" t="s">
        <v>493</v>
      </c>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492</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16</v>
      </c>
    </row>
    <row r="38" spans="1:7" x14ac:dyDescent="0.25">
      <c r="A38" s="19" t="s">
        <v>37</v>
      </c>
      <c r="B38" s="20"/>
      <c r="C38" s="21"/>
      <c r="D38" s="63">
        <f>D37/(COUNT(B27:C35)*2)</f>
        <v>0.88888888888888884</v>
      </c>
    </row>
    <row r="39" spans="1:7" x14ac:dyDescent="0.25">
      <c r="A39" s="8"/>
      <c r="B39" s="7"/>
      <c r="C39" s="7"/>
      <c r="D39" s="7"/>
    </row>
    <row r="40" spans="1:7" ht="18" x14ac:dyDescent="0.25">
      <c r="A40" s="78" t="s">
        <v>40</v>
      </c>
      <c r="B40" s="79"/>
      <c r="C40" s="80"/>
      <c r="D40" s="81">
        <f>SUM(D37,D23)</f>
        <v>22</v>
      </c>
    </row>
    <row r="41" spans="1:7" ht="18" x14ac:dyDescent="0.25">
      <c r="A41" s="78" t="s">
        <v>223</v>
      </c>
      <c r="B41" s="79"/>
      <c r="C41" s="80"/>
      <c r="D41" s="82">
        <f>D40/(COUNT(B27:C35,B19:C22)*2)</f>
        <v>0.91666666666666663</v>
      </c>
    </row>
    <row r="42" spans="1:7" x14ac:dyDescent="0.25">
      <c r="A42" s="9"/>
      <c r="B42" s="6"/>
      <c r="C42" s="7"/>
      <c r="D42" s="6"/>
    </row>
    <row r="43" spans="1:7" ht="18" x14ac:dyDescent="0.35">
      <c r="A43" s="271" t="s">
        <v>137</v>
      </c>
      <c r="B43" s="271"/>
      <c r="C43" s="271"/>
      <c r="D43" s="271"/>
      <c r="E43" s="271"/>
      <c r="F43" s="271"/>
    </row>
    <row r="44" spans="1:7" x14ac:dyDescent="0.25">
      <c r="A44" s="183">
        <f>B11</f>
        <v>42839</v>
      </c>
      <c r="B44" s="6"/>
      <c r="C44" s="7"/>
      <c r="D44" s="6"/>
    </row>
    <row r="45" spans="1:7" ht="16.5" x14ac:dyDescent="0.25">
      <c r="A45" s="274" t="s">
        <v>63</v>
      </c>
      <c r="B45" s="275"/>
      <c r="C45" s="275"/>
      <c r="D45" s="275"/>
      <c r="E45" s="275"/>
      <c r="F45" s="275"/>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72" t="s">
        <v>65</v>
      </c>
      <c r="B57" s="273"/>
      <c r="C57" s="273"/>
      <c r="D57" s="273"/>
      <c r="E57" s="273"/>
      <c r="F57" s="273"/>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ht="30" x14ac:dyDescent="0.25">
      <c r="A73" s="169" t="s">
        <v>172</v>
      </c>
      <c r="B73" s="170">
        <v>2</v>
      </c>
      <c r="C73" s="171"/>
      <c r="D73" s="156" t="s">
        <v>494</v>
      </c>
      <c r="E73" s="173"/>
      <c r="F73" s="173"/>
    </row>
    <row r="74" spans="1:6" s="172" customFormat="1" x14ac:dyDescent="0.25">
      <c r="A74" s="169" t="s">
        <v>188</v>
      </c>
      <c r="B74" s="170">
        <v>1</v>
      </c>
      <c r="C74" s="171"/>
      <c r="D74" s="152" t="s">
        <v>496</v>
      </c>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35</v>
      </c>
    </row>
    <row r="82" spans="1:6" x14ac:dyDescent="0.25">
      <c r="A82" s="19" t="s">
        <v>37</v>
      </c>
      <c r="B82" s="20"/>
      <c r="C82" s="21"/>
      <c r="D82" s="63">
        <f>D81/(COUNT(B58:C80)*2)</f>
        <v>0.97222222222222221</v>
      </c>
    </row>
    <row r="83" spans="1:6" x14ac:dyDescent="0.25">
      <c r="A83" s="9"/>
      <c r="B83" s="6"/>
      <c r="C83" s="7"/>
      <c r="D83" s="6"/>
    </row>
    <row r="84" spans="1:6" ht="18" x14ac:dyDescent="0.25">
      <c r="A84" s="272" t="s">
        <v>25</v>
      </c>
      <c r="B84" s="273"/>
      <c r="C84" s="273"/>
      <c r="D84" s="273"/>
      <c r="E84" s="273"/>
      <c r="F84" s="273"/>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150" x14ac:dyDescent="0.25">
      <c r="A90" s="169" t="s">
        <v>293</v>
      </c>
      <c r="B90" s="170">
        <v>1</v>
      </c>
      <c r="C90" s="170"/>
      <c r="D90" s="156" t="s">
        <v>491</v>
      </c>
      <c r="E90" s="173"/>
      <c r="F90" s="147"/>
    </row>
    <row r="91" spans="1:6" ht="30" x14ac:dyDescent="0.25">
      <c r="A91" s="18" t="s">
        <v>260</v>
      </c>
      <c r="B91" s="170">
        <v>2</v>
      </c>
      <c r="C91" s="170"/>
      <c r="D91" s="157"/>
      <c r="E91" s="147"/>
      <c r="F91" s="147"/>
    </row>
    <row r="92" spans="1:6" ht="45" x14ac:dyDescent="0.25">
      <c r="A92" s="109" t="s">
        <v>287</v>
      </c>
      <c r="B92" s="170">
        <v>2</v>
      </c>
      <c r="C92" s="154"/>
      <c r="D92" s="254">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64</v>
      </c>
    </row>
    <row r="97" spans="1:6" ht="18" x14ac:dyDescent="0.25">
      <c r="A97" s="78" t="s">
        <v>224</v>
      </c>
      <c r="B97" s="84"/>
      <c r="C97" s="85"/>
      <c r="D97" s="82">
        <f>D96/(COUNT(B85:C91,B46:C53,B58:C80)*2)</f>
        <v>0.96969696969696972</v>
      </c>
    </row>
    <row r="98" spans="1:6" x14ac:dyDescent="0.25">
      <c r="A98" s="5"/>
      <c r="B98" s="6"/>
      <c r="C98" s="7"/>
      <c r="D98" s="6"/>
    </row>
    <row r="99" spans="1:6" ht="18" x14ac:dyDescent="0.35">
      <c r="A99" s="271" t="s">
        <v>129</v>
      </c>
      <c r="B99" s="271"/>
      <c r="C99" s="271"/>
      <c r="D99" s="271"/>
      <c r="E99" s="271"/>
      <c r="F99" s="271"/>
    </row>
    <row r="100" spans="1:6" x14ac:dyDescent="0.25">
      <c r="A100" s="183">
        <f>B11</f>
        <v>42839</v>
      </c>
      <c r="B100" s="6"/>
      <c r="C100" s="7"/>
      <c r="D100" s="6"/>
    </row>
    <row r="101" spans="1:6" ht="16.5" x14ac:dyDescent="0.25">
      <c r="A101" s="274" t="s">
        <v>63</v>
      </c>
      <c r="B101" s="275"/>
      <c r="C101" s="275"/>
      <c r="D101" s="275"/>
      <c r="E101" s="275"/>
      <c r="F101" s="275"/>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72" t="s">
        <v>133</v>
      </c>
      <c r="B113" s="273"/>
      <c r="C113" s="273"/>
      <c r="D113" s="273"/>
      <c r="E113" s="273"/>
      <c r="F113" s="273"/>
    </row>
    <row r="114" spans="1:6" x14ac:dyDescent="0.25">
      <c r="A114" s="169" t="s">
        <v>314</v>
      </c>
      <c r="B114" s="170">
        <v>2</v>
      </c>
      <c r="C114" s="170"/>
      <c r="D114" s="168"/>
      <c r="E114" s="168"/>
      <c r="F114" s="147"/>
    </row>
    <row r="115" spans="1:6" x14ac:dyDescent="0.25">
      <c r="A115" s="18" t="s">
        <v>294</v>
      </c>
      <c r="B115" s="170">
        <v>1</v>
      </c>
      <c r="C115" s="170"/>
      <c r="D115" s="143" t="s">
        <v>499</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75" x14ac:dyDescent="0.25">
      <c r="A119" s="169" t="s">
        <v>175</v>
      </c>
      <c r="B119" s="170">
        <v>2</v>
      </c>
      <c r="C119" s="170"/>
      <c r="D119" s="12" t="s">
        <v>483</v>
      </c>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30.75" x14ac:dyDescent="0.3">
      <c r="A123" s="48" t="s">
        <v>189</v>
      </c>
      <c r="B123" s="177">
        <v>1</v>
      </c>
      <c r="C123" s="177"/>
      <c r="D123" s="184" t="s">
        <v>498</v>
      </c>
      <c r="E123" s="168"/>
      <c r="F123" s="147"/>
    </row>
    <row r="124" spans="1:6" x14ac:dyDescent="0.25">
      <c r="A124" s="169" t="s">
        <v>278</v>
      </c>
      <c r="B124" s="170">
        <v>2</v>
      </c>
      <c r="C124" s="170"/>
      <c r="D124" s="149"/>
      <c r="E124" s="173"/>
      <c r="F124" s="147"/>
    </row>
    <row r="125" spans="1:6" ht="45" x14ac:dyDescent="0.25">
      <c r="A125" s="108" t="s">
        <v>272</v>
      </c>
      <c r="B125" s="170">
        <v>1</v>
      </c>
      <c r="C125" s="217" t="str">
        <f>IF(B125=0, -5, "0")</f>
        <v>0</v>
      </c>
      <c r="D125" s="168" t="s">
        <v>500</v>
      </c>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37</v>
      </c>
    </row>
    <row r="135" spans="1:6" x14ac:dyDescent="0.25">
      <c r="A135" s="19" t="s">
        <v>37</v>
      </c>
      <c r="B135" s="20"/>
      <c r="C135" s="21"/>
      <c r="D135" s="63">
        <f>D134/(COUNT(B114:C133)*2)</f>
        <v>0.92500000000000004</v>
      </c>
    </row>
    <row r="136" spans="1:6" x14ac:dyDescent="0.25">
      <c r="A136" s="9"/>
      <c r="B136" s="6"/>
      <c r="C136" s="7"/>
      <c r="D136" s="6"/>
    </row>
    <row r="137" spans="1:6" ht="18" x14ac:dyDescent="0.25">
      <c r="A137" s="272" t="s">
        <v>73</v>
      </c>
      <c r="B137" s="273"/>
      <c r="C137" s="273"/>
      <c r="D137" s="273"/>
      <c r="E137" s="273"/>
      <c r="F137" s="273"/>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1</v>
      </c>
      <c r="C141" s="217" t="str">
        <f>IF(B141=0, -5, "0")</f>
        <v>0</v>
      </c>
      <c r="D141" s="12" t="s">
        <v>497</v>
      </c>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1</v>
      </c>
      <c r="C145" s="154"/>
      <c r="D145" s="262">
        <v>0.90900000000000003</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66</v>
      </c>
    </row>
    <row r="150" spans="1:6" ht="18" x14ac:dyDescent="0.25">
      <c r="A150" s="78" t="s">
        <v>225</v>
      </c>
      <c r="B150" s="84"/>
      <c r="C150" s="85"/>
      <c r="D150" s="82">
        <f>D149/(COUNT(B138:C144,B102:C109,B114:C133)*2)</f>
        <v>0.94285714285714284</v>
      </c>
    </row>
    <row r="151" spans="1:6" x14ac:dyDescent="0.25">
      <c r="A151" s="9"/>
      <c r="B151" s="6"/>
      <c r="C151" s="7"/>
      <c r="D151" s="6"/>
    </row>
    <row r="152" spans="1:6" ht="18" x14ac:dyDescent="0.35">
      <c r="A152" s="271" t="s">
        <v>130</v>
      </c>
      <c r="B152" s="271"/>
      <c r="C152" s="271"/>
      <c r="D152" s="271"/>
      <c r="E152" s="271"/>
      <c r="F152" s="271"/>
    </row>
    <row r="153" spans="1:6" x14ac:dyDescent="0.25">
      <c r="A153" s="183">
        <f>B11</f>
        <v>42839</v>
      </c>
      <c r="B153" s="6"/>
      <c r="C153" s="7"/>
      <c r="D153" s="59"/>
    </row>
    <row r="154" spans="1:6" ht="16.5" x14ac:dyDescent="0.25">
      <c r="A154" s="274" t="s">
        <v>63</v>
      </c>
      <c r="B154" s="275"/>
      <c r="C154" s="275"/>
      <c r="D154" s="275"/>
      <c r="E154" s="275"/>
      <c r="F154" s="275"/>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1</v>
      </c>
      <c r="C158" s="170"/>
      <c r="D158" s="149" t="s">
        <v>520</v>
      </c>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272" t="s">
        <v>134</v>
      </c>
      <c r="B166" s="273"/>
      <c r="C166" s="273"/>
      <c r="D166" s="273"/>
      <c r="E166" s="273"/>
      <c r="F166" s="273"/>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36</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c r="D191" s="6"/>
    </row>
    <row r="192" spans="1:7" ht="18" x14ac:dyDescent="0.35">
      <c r="A192" s="271" t="s">
        <v>167</v>
      </c>
      <c r="B192" s="271"/>
      <c r="C192" s="271"/>
      <c r="D192" s="271"/>
      <c r="E192" s="271"/>
      <c r="F192" s="271"/>
    </row>
    <row r="193" spans="1:7" x14ac:dyDescent="0.25">
      <c r="A193" s="189">
        <f>B11</f>
        <v>42839</v>
      </c>
      <c r="B193" s="6"/>
      <c r="C193" s="7"/>
      <c r="D193" s="6"/>
    </row>
    <row r="194" spans="1:7" ht="18" x14ac:dyDescent="0.25">
      <c r="A194" s="272" t="s">
        <v>158</v>
      </c>
      <c r="B194" s="273"/>
      <c r="C194" s="273"/>
      <c r="D194" s="273"/>
      <c r="E194" s="273"/>
      <c r="F194" s="273"/>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ht="45" x14ac:dyDescent="0.25">
      <c r="A199" s="23" t="s">
        <v>154</v>
      </c>
      <c r="B199" s="170">
        <v>1</v>
      </c>
      <c r="C199" s="170"/>
      <c r="D199" s="168" t="s">
        <v>505</v>
      </c>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30.75" x14ac:dyDescent="0.3">
      <c r="A204" s="191" t="s">
        <v>362</v>
      </c>
      <c r="B204" s="170">
        <v>0</v>
      </c>
      <c r="C204" s="217">
        <f>IF(B204=0, -5, "0")</f>
        <v>-5</v>
      </c>
      <c r="D204" s="146" t="s">
        <v>525</v>
      </c>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14</v>
      </c>
    </row>
    <row r="207" spans="1:7" x14ac:dyDescent="0.25">
      <c r="A207" s="19" t="s">
        <v>37</v>
      </c>
      <c r="B207" s="20"/>
      <c r="C207" s="21"/>
      <c r="D207" s="63">
        <f>D206/(COUNT(B195:C205)*2)</f>
        <v>0.58333333333333337</v>
      </c>
    </row>
    <row r="208" spans="1:7" x14ac:dyDescent="0.25">
      <c r="A208" s="9"/>
      <c r="B208" s="6"/>
      <c r="C208" s="7"/>
      <c r="D208" s="6"/>
    </row>
    <row r="209" spans="1:7" ht="18" x14ac:dyDescent="0.25">
      <c r="A209" s="272" t="s">
        <v>76</v>
      </c>
      <c r="B209" s="273"/>
      <c r="C209" s="273"/>
      <c r="D209" s="273"/>
      <c r="E209" s="273"/>
      <c r="F209" s="273"/>
    </row>
    <row r="210" spans="1:7" x14ac:dyDescent="0.25">
      <c r="A210" s="169" t="s">
        <v>314</v>
      </c>
      <c r="B210" s="170">
        <v>2</v>
      </c>
      <c r="C210" s="170"/>
      <c r="D210" s="168"/>
      <c r="E210" s="173"/>
      <c r="F210" s="147"/>
    </row>
    <row r="211" spans="1:7" ht="54" x14ac:dyDescent="0.35">
      <c r="A211" s="83" t="s">
        <v>363</v>
      </c>
      <c r="B211" s="170">
        <v>1</v>
      </c>
      <c r="C211" s="217" t="str">
        <f>IF(B211=0, -5, "0")</f>
        <v>0</v>
      </c>
      <c r="D211" s="168" t="s">
        <v>506</v>
      </c>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60" x14ac:dyDescent="0.25">
      <c r="A222" s="108" t="s">
        <v>72</v>
      </c>
      <c r="B222" s="170">
        <v>0</v>
      </c>
      <c r="C222" s="217">
        <f>IF(B222=0, -5, "0")</f>
        <v>-5</v>
      </c>
      <c r="D222" s="168" t="s">
        <v>526</v>
      </c>
      <c r="E222" s="147"/>
      <c r="F222" s="147"/>
    </row>
    <row r="223" spans="1:7" ht="18" x14ac:dyDescent="0.35">
      <c r="A223" s="48" t="s">
        <v>289</v>
      </c>
      <c r="B223" s="170">
        <v>2</v>
      </c>
      <c r="C223" s="170"/>
      <c r="D223" s="168"/>
      <c r="E223" s="160"/>
      <c r="F223" s="147"/>
      <c r="G223" s="172"/>
    </row>
    <row r="224" spans="1:7" ht="16.5" x14ac:dyDescent="0.25">
      <c r="A224" s="107" t="s">
        <v>168</v>
      </c>
      <c r="B224" s="170">
        <v>1</v>
      </c>
      <c r="C224" s="218" t="str">
        <f>IF(B224=0, -5, "0")</f>
        <v>0</v>
      </c>
      <c r="D224" s="146" t="s">
        <v>503</v>
      </c>
      <c r="E224" s="147"/>
      <c r="F224" s="147"/>
    </row>
    <row r="225" spans="1:6" x14ac:dyDescent="0.25">
      <c r="A225" s="24" t="s">
        <v>83</v>
      </c>
      <c r="B225" s="170">
        <v>1</v>
      </c>
      <c r="C225" s="170"/>
      <c r="D225" s="168" t="s">
        <v>504</v>
      </c>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28</v>
      </c>
    </row>
    <row r="230" spans="1:6" x14ac:dyDescent="0.25">
      <c r="A230" s="19" t="s">
        <v>37</v>
      </c>
      <c r="B230" s="20"/>
      <c r="C230" s="21"/>
      <c r="D230" s="63">
        <f>D229/(COUNT(B210:C228)*2)</f>
        <v>0.7</v>
      </c>
    </row>
    <row r="231" spans="1:6" x14ac:dyDescent="0.25">
      <c r="A231" s="9"/>
      <c r="B231" s="6"/>
      <c r="C231" s="7"/>
      <c r="D231" s="6"/>
    </row>
    <row r="232" spans="1:6" ht="18" x14ac:dyDescent="0.25">
      <c r="A232" s="272" t="s">
        <v>191</v>
      </c>
      <c r="B232" s="273"/>
      <c r="C232" s="273"/>
      <c r="D232" s="273"/>
      <c r="E232" s="273"/>
      <c r="F232" s="273"/>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7">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58</v>
      </c>
    </row>
    <row r="246" spans="1:6" ht="18" x14ac:dyDescent="0.25">
      <c r="A246" s="103" t="s">
        <v>227</v>
      </c>
      <c r="B246" s="104"/>
      <c r="C246" s="105"/>
      <c r="D246" s="106">
        <f>D245/(COUNT(B210:C228,B233:C240,B195:C205)*2)</f>
        <v>0.72499999999999998</v>
      </c>
    </row>
    <row r="247" spans="1:6" s="3" customFormat="1" ht="18" x14ac:dyDescent="0.25">
      <c r="A247" s="45"/>
      <c r="B247" s="46"/>
      <c r="C247" s="46"/>
      <c r="D247" s="47"/>
    </row>
    <row r="248" spans="1:6" s="3" customFormat="1" ht="18" x14ac:dyDescent="0.35">
      <c r="A248" s="271" t="s">
        <v>78</v>
      </c>
      <c r="B248" s="271"/>
      <c r="C248" s="271"/>
      <c r="D248" s="271"/>
      <c r="E248" s="271"/>
      <c r="F248" s="271"/>
    </row>
    <row r="249" spans="1:6" s="3" customFormat="1" x14ac:dyDescent="0.25">
      <c r="A249" s="183">
        <f>B11</f>
        <v>42839</v>
      </c>
      <c r="B249" s="6"/>
      <c r="C249" s="7"/>
      <c r="D249" s="6"/>
    </row>
    <row r="250" spans="1:6" s="3" customFormat="1" ht="18" x14ac:dyDescent="0.25">
      <c r="A250" s="272" t="s">
        <v>79</v>
      </c>
      <c r="B250" s="273"/>
      <c r="C250" s="273"/>
      <c r="D250" s="273"/>
      <c r="E250" s="273"/>
      <c r="F250" s="273"/>
    </row>
    <row r="251" spans="1:6" s="3" customFormat="1" ht="36" x14ac:dyDescent="0.35">
      <c r="A251" s="83" t="s">
        <v>27</v>
      </c>
      <c r="B251" s="170">
        <v>2</v>
      </c>
      <c r="C251" s="217" t="str">
        <f>IF(B251=0, -5, "0")</f>
        <v>0</v>
      </c>
      <c r="D251" s="168"/>
      <c r="E251" s="173"/>
      <c r="F251" s="173"/>
    </row>
    <row r="252" spans="1:6" s="3" customFormat="1" x14ac:dyDescent="0.25">
      <c r="A252" s="23" t="s">
        <v>148</v>
      </c>
      <c r="B252" s="170">
        <v>0</v>
      </c>
      <c r="C252" s="170"/>
      <c r="D252" s="259" t="s">
        <v>510</v>
      </c>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45" x14ac:dyDescent="0.25">
      <c r="A257" s="33" t="s">
        <v>193</v>
      </c>
      <c r="B257" s="170">
        <v>1</v>
      </c>
      <c r="C257" s="170"/>
      <c r="D257" s="258" t="s">
        <v>509</v>
      </c>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21</v>
      </c>
    </row>
    <row r="264" spans="1:6" s="3" customFormat="1" x14ac:dyDescent="0.25">
      <c r="A264" s="19" t="s">
        <v>37</v>
      </c>
      <c r="B264" s="20"/>
      <c r="C264" s="21"/>
      <c r="D264" s="63">
        <f>D263/(COUNT(B251:C262)*2)</f>
        <v>0.875</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ht="30" x14ac:dyDescent="0.25">
      <c r="A267" s="152" t="s">
        <v>368</v>
      </c>
      <c r="B267" s="171">
        <v>0</v>
      </c>
      <c r="C267" s="171"/>
      <c r="D267" s="11" t="s">
        <v>511</v>
      </c>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30" x14ac:dyDescent="0.3">
      <c r="A273" s="48" t="s">
        <v>80</v>
      </c>
      <c r="B273" s="171">
        <v>1</v>
      </c>
      <c r="C273" s="170"/>
      <c r="D273" s="11" t="s">
        <v>512</v>
      </c>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t="s">
        <v>513</v>
      </c>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60">
        <v>1</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52</v>
      </c>
    </row>
    <row r="289" spans="1:7" s="3" customFormat="1" ht="18" x14ac:dyDescent="0.25">
      <c r="A289" s="78" t="s">
        <v>228</v>
      </c>
      <c r="B289" s="84"/>
      <c r="C289" s="85"/>
      <c r="D289" s="82">
        <f>D288/(COUNT(B251:C262,B267:C283)*2)</f>
        <v>0.89655172413793105</v>
      </c>
    </row>
    <row r="290" spans="1:7" s="3" customFormat="1" ht="18" x14ac:dyDescent="0.25">
      <c r="A290" s="45"/>
      <c r="B290" s="46"/>
      <c r="C290" s="46"/>
      <c r="D290" s="47"/>
    </row>
    <row r="291" spans="1:7" ht="18" x14ac:dyDescent="0.35">
      <c r="A291" s="271" t="s">
        <v>4</v>
      </c>
      <c r="B291" s="271"/>
      <c r="C291" s="271"/>
      <c r="D291" s="271"/>
      <c r="E291" s="271"/>
      <c r="F291" s="271"/>
    </row>
    <row r="292" spans="1:7" x14ac:dyDescent="0.25">
      <c r="A292" s="192">
        <f>B11</f>
        <v>42839</v>
      </c>
      <c r="B292" s="6"/>
      <c r="C292" s="7"/>
      <c r="D292" s="59"/>
    </row>
    <row r="293" spans="1:7" ht="18" x14ac:dyDescent="0.25">
      <c r="A293" s="272" t="s">
        <v>19</v>
      </c>
      <c r="B293" s="273"/>
      <c r="C293" s="273"/>
      <c r="D293" s="273"/>
      <c r="E293" s="273"/>
      <c r="F293" s="273"/>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2" t="s">
        <v>122</v>
      </c>
      <c r="B305" s="273"/>
      <c r="C305" s="273"/>
      <c r="D305" s="273"/>
      <c r="E305" s="273"/>
      <c r="F305" s="273"/>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68"/>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271" t="s">
        <v>21</v>
      </c>
      <c r="B324" s="271"/>
      <c r="C324" s="271"/>
      <c r="D324" s="271"/>
      <c r="E324" s="271"/>
      <c r="F324" s="271"/>
    </row>
    <row r="325" spans="1:9" x14ac:dyDescent="0.25">
      <c r="A325" s="193">
        <f>B11</f>
        <v>42839</v>
      </c>
      <c r="B325" s="6"/>
      <c r="C325" s="7"/>
      <c r="D325" s="6"/>
    </row>
    <row r="326" spans="1:9" ht="18" x14ac:dyDescent="0.25">
      <c r="A326" s="272" t="s">
        <v>12</v>
      </c>
      <c r="B326" s="273"/>
      <c r="C326" s="273"/>
      <c r="D326" s="273"/>
      <c r="E326" s="273"/>
      <c r="F326" s="273"/>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72" t="s">
        <v>25</v>
      </c>
      <c r="B339" s="273"/>
      <c r="C339" s="273"/>
      <c r="D339" s="273"/>
      <c r="E339" s="273"/>
      <c r="F339" s="273"/>
    </row>
    <row r="340" spans="1:6" x14ac:dyDescent="0.25">
      <c r="A340" s="169" t="s">
        <v>110</v>
      </c>
      <c r="B340" s="170">
        <v>1</v>
      </c>
      <c r="C340" s="170"/>
      <c r="D340" s="168" t="s">
        <v>517</v>
      </c>
      <c r="E340" s="147"/>
      <c r="F340" s="147"/>
    </row>
    <row r="341" spans="1:6" ht="31.5" x14ac:dyDescent="0.35">
      <c r="A341" s="76" t="s">
        <v>7</v>
      </c>
      <c r="B341" s="170">
        <v>0</v>
      </c>
      <c r="C341" s="217">
        <f>IF(B341=0, -5, "0")</f>
        <v>-5</v>
      </c>
      <c r="D341" s="168" t="s">
        <v>515</v>
      </c>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1</v>
      </c>
      <c r="C344" s="170"/>
      <c r="D344" s="143" t="s">
        <v>516</v>
      </c>
      <c r="E344" s="147"/>
      <c r="F344" s="147"/>
    </row>
    <row r="345" spans="1:6" ht="45" x14ac:dyDescent="0.25">
      <c r="A345" s="101" t="s">
        <v>287</v>
      </c>
      <c r="B345" s="170">
        <v>2</v>
      </c>
      <c r="C345" s="154"/>
      <c r="D345" s="261">
        <v>1</v>
      </c>
      <c r="E345" s="102"/>
      <c r="F345" s="102"/>
    </row>
    <row r="346" spans="1:6" x14ac:dyDescent="0.25">
      <c r="A346" s="19" t="s">
        <v>38</v>
      </c>
      <c r="B346" s="19"/>
      <c r="C346" s="19"/>
      <c r="D346" s="19">
        <f>SUM(B340:C344)</f>
        <v>1</v>
      </c>
    </row>
    <row r="347" spans="1:6" x14ac:dyDescent="0.25">
      <c r="A347" s="19" t="s">
        <v>37</v>
      </c>
      <c r="B347" s="20"/>
      <c r="C347" s="21"/>
      <c r="D347" s="63">
        <f>D346/(COUNT(B340:C344)*2)</f>
        <v>8.3333333333333329E-2</v>
      </c>
    </row>
    <row r="348" spans="1:6" x14ac:dyDescent="0.25">
      <c r="A348" s="8"/>
      <c r="B348" s="7"/>
      <c r="C348" s="7"/>
      <c r="D348" s="7"/>
    </row>
    <row r="349" spans="1:6" ht="18" x14ac:dyDescent="0.25">
      <c r="A349" s="78" t="s">
        <v>42</v>
      </c>
      <c r="B349" s="84"/>
      <c r="C349" s="85"/>
      <c r="D349" s="81">
        <f>SUM(D346,D336)</f>
        <v>19</v>
      </c>
    </row>
    <row r="350" spans="1:6" ht="18" x14ac:dyDescent="0.25">
      <c r="A350" s="78" t="s">
        <v>230</v>
      </c>
      <c r="B350" s="84"/>
      <c r="C350" s="85"/>
      <c r="D350" s="212">
        <f>D349/(COUNT(B340:C344,B327:C335)*2)</f>
        <v>0.6333333333333333</v>
      </c>
    </row>
    <row r="351" spans="1:6" x14ac:dyDescent="0.25">
      <c r="A351" s="9"/>
      <c r="B351" s="6"/>
      <c r="C351" s="7"/>
      <c r="D351" s="6"/>
    </row>
    <row r="352" spans="1:6" ht="18" x14ac:dyDescent="0.35">
      <c r="A352" s="271" t="s">
        <v>8</v>
      </c>
      <c r="B352" s="271"/>
      <c r="C352" s="271"/>
      <c r="D352" s="271"/>
      <c r="E352" s="271"/>
      <c r="F352" s="271"/>
    </row>
    <row r="353" spans="1:6" x14ac:dyDescent="0.25">
      <c r="A353" s="183">
        <f>B11</f>
        <v>42839</v>
      </c>
      <c r="B353" s="6"/>
      <c r="C353" s="7"/>
      <c r="D353" s="59"/>
    </row>
    <row r="354" spans="1:6" ht="16.5" x14ac:dyDescent="0.25">
      <c r="A354" s="274" t="s">
        <v>113</v>
      </c>
      <c r="B354" s="275"/>
      <c r="C354" s="275"/>
      <c r="D354" s="275"/>
      <c r="E354" s="275"/>
      <c r="F354" s="275"/>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2" t="s">
        <v>25</v>
      </c>
      <c r="B366" s="273"/>
      <c r="C366" s="273"/>
      <c r="D366" s="273"/>
      <c r="E366" s="273"/>
      <c r="F366" s="273"/>
    </row>
    <row r="367" spans="1:6" x14ac:dyDescent="0.25">
      <c r="A367" s="169" t="s">
        <v>314</v>
      </c>
      <c r="B367" s="171">
        <v>2</v>
      </c>
      <c r="C367" s="171"/>
      <c r="D367" s="152"/>
      <c r="E367" s="147"/>
      <c r="F367" s="147"/>
    </row>
    <row r="368" spans="1:6" x14ac:dyDescent="0.25">
      <c r="A368" s="18" t="s">
        <v>105</v>
      </c>
      <c r="B368" s="171">
        <v>1</v>
      </c>
      <c r="C368" s="170"/>
      <c r="D368" s="143" t="s">
        <v>521</v>
      </c>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x14ac:dyDescent="0.25">
      <c r="A381" s="44"/>
      <c r="B381" s="44"/>
      <c r="C381" s="44"/>
      <c r="D381" s="44"/>
    </row>
    <row r="382" spans="1:6" ht="18" x14ac:dyDescent="0.25">
      <c r="A382" s="272" t="s">
        <v>124</v>
      </c>
      <c r="B382" s="273"/>
      <c r="C382" s="273"/>
      <c r="D382" s="273"/>
      <c r="E382" s="273"/>
      <c r="F382" s="273"/>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61</v>
      </c>
    </row>
    <row r="403" spans="1:6" ht="18" x14ac:dyDescent="0.25">
      <c r="A403" s="78" t="s">
        <v>231</v>
      </c>
      <c r="B403" s="84"/>
      <c r="C403" s="85"/>
      <c r="D403" s="82">
        <f>D402/(COUNT(B392:C397,B367:C378,B383:C387,B355:C362)*2)</f>
        <v>0.9838709677419355</v>
      </c>
      <c r="E403" s="172"/>
    </row>
    <row r="404" spans="1:6" x14ac:dyDescent="0.25">
      <c r="A404" s="5"/>
      <c r="B404" s="6"/>
      <c r="C404" s="7"/>
      <c r="D404" s="6"/>
    </row>
    <row r="405" spans="1:6" ht="18" x14ac:dyDescent="0.35">
      <c r="A405" s="271" t="s">
        <v>125</v>
      </c>
      <c r="B405" s="271"/>
      <c r="C405" s="271"/>
      <c r="D405" s="271"/>
      <c r="E405" s="271"/>
      <c r="F405" s="271"/>
    </row>
    <row r="406" spans="1:6" x14ac:dyDescent="0.25">
      <c r="A406" s="192">
        <f>B11</f>
        <v>42839</v>
      </c>
      <c r="B406" s="6"/>
      <c r="C406" s="7"/>
      <c r="D406" s="6"/>
    </row>
    <row r="407" spans="1:6" ht="16.5" x14ac:dyDescent="0.25">
      <c r="A407" s="274" t="s">
        <v>19</v>
      </c>
      <c r="B407" s="275"/>
      <c r="C407" s="275"/>
      <c r="D407" s="275"/>
      <c r="E407" s="275"/>
      <c r="F407" s="275"/>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0</v>
      </c>
      <c r="C421" s="170"/>
      <c r="D421" s="168" t="s">
        <v>522</v>
      </c>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16</v>
      </c>
    </row>
    <row r="430" spans="1:6" x14ac:dyDescent="0.25">
      <c r="A430" s="19" t="s">
        <v>37</v>
      </c>
      <c r="B430" s="20"/>
      <c r="C430" s="21"/>
      <c r="D430" s="63">
        <f>D429/(COUNT(B419:C427)*2)</f>
        <v>0.88888888888888884</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ht="18" x14ac:dyDescent="0.35">
      <c r="A435" s="271" t="s">
        <v>374</v>
      </c>
      <c r="B435" s="271"/>
      <c r="C435" s="271"/>
      <c r="D435" s="271"/>
      <c r="E435" s="271"/>
      <c r="F435" s="271"/>
    </row>
    <row r="436" spans="1:7" x14ac:dyDescent="0.25">
      <c r="A436" s="195">
        <f>+B11</f>
        <v>42839</v>
      </c>
      <c r="B436" s="6"/>
      <c r="C436" s="7"/>
      <c r="D436" s="6"/>
    </row>
    <row r="437" spans="1:7" ht="18" x14ac:dyDescent="0.25">
      <c r="A437" s="272" t="s">
        <v>375</v>
      </c>
      <c r="B437" s="273"/>
      <c r="C437" s="273"/>
      <c r="D437" s="273"/>
      <c r="E437" s="273"/>
      <c r="F437" s="273"/>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30.75" x14ac:dyDescent="0.3">
      <c r="A441" s="48" t="s">
        <v>195</v>
      </c>
      <c r="B441" s="170">
        <v>1</v>
      </c>
      <c r="C441" s="171"/>
      <c r="D441" s="146" t="s">
        <v>523</v>
      </c>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72" t="s">
        <v>31</v>
      </c>
      <c r="B444" s="273"/>
      <c r="C444" s="273"/>
      <c r="D444" s="273"/>
      <c r="E444" s="273"/>
      <c r="F444" s="273"/>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t="s">
        <v>34</v>
      </c>
      <c r="C460" s="154"/>
      <c r="D460" s="156"/>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61">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ht="30" x14ac:dyDescent="0.25">
      <c r="A481" s="18" t="s">
        <v>258</v>
      </c>
      <c r="B481" s="170">
        <v>2</v>
      </c>
      <c r="C481" s="170"/>
      <c r="D481" s="168" t="s">
        <v>508</v>
      </c>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v>1</v>
      </c>
      <c r="C487" s="147"/>
      <c r="D487" s="147" t="s">
        <v>524</v>
      </c>
      <c r="E487" s="147"/>
      <c r="F487" s="147"/>
      <c r="G487" s="172"/>
    </row>
    <row r="488" spans="1:7" ht="30" x14ac:dyDescent="0.25">
      <c r="A488" s="100" t="s">
        <v>409</v>
      </c>
      <c r="B488" s="170">
        <v>2</v>
      </c>
      <c r="C488" s="177"/>
      <c r="D488" s="175"/>
      <c r="E488" s="176"/>
      <c r="F488" s="176"/>
    </row>
    <row r="489" spans="1:7" ht="45" x14ac:dyDescent="0.25">
      <c r="A489" s="100" t="s">
        <v>410</v>
      </c>
      <c r="B489" s="170">
        <v>2</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29</v>
      </c>
    </row>
    <row r="492" spans="1:7" x14ac:dyDescent="0.25">
      <c r="A492" s="19" t="s">
        <v>37</v>
      </c>
      <c r="B492" s="20"/>
      <c r="C492" s="21"/>
      <c r="D492" s="63">
        <f>D491/(COUNT(B475:C489)*2)</f>
        <v>0.96666666666666667</v>
      </c>
    </row>
    <row r="493" spans="1:7" x14ac:dyDescent="0.25">
      <c r="A493" s="9"/>
      <c r="B493" s="6"/>
      <c r="C493" s="7"/>
      <c r="D493" s="6"/>
    </row>
    <row r="494" spans="1:7" ht="18" x14ac:dyDescent="0.35">
      <c r="A494" s="271" t="s">
        <v>152</v>
      </c>
      <c r="B494" s="271"/>
      <c r="C494" s="271"/>
      <c r="D494" s="271"/>
      <c r="E494" s="271"/>
      <c r="F494" s="271"/>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t="s">
        <v>34</v>
      </c>
      <c r="C499" s="170"/>
      <c r="D499" s="157"/>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0.99241666666666661</v>
      </c>
    </row>
    <row r="504" spans="1:6" ht="22.5" x14ac:dyDescent="0.3">
      <c r="A504" s="71" t="s">
        <v>47</v>
      </c>
      <c r="B504" s="72"/>
      <c r="C504" s="73"/>
      <c r="D504" s="74">
        <f>SUM(D500,D491,D461,D451,D402,D349,D321,D40,D470,D288,D245,D149,D432,D189,D96)</f>
        <v>521</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0.91083916083916083</v>
      </c>
    </row>
  </sheetData>
  <sheetProtection algorithmName="SHA-512" hashValue="mjINpbMcBOuHjYtfgw/U5bmezotuwdPfT1ng6vPSWQ6sPIBIVVtTM/2hwwRlKhBR7v0oW58OOb3+LkdoL8CIEQ==" saltValue="HQFFxVpf0V+HFvivbu0FDQ=="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7" zoomScale="80" zoomScaleNormal="80" workbookViewId="0">
      <selection activeCell="E194" sqref="E19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1"/>
      <c r="E1" s="301"/>
      <c r="F1" s="301"/>
      <c r="G1" s="301"/>
      <c r="H1" s="301"/>
      <c r="I1" s="301"/>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5" t="s">
        <v>52</v>
      </c>
      <c r="B6" s="285"/>
      <c r="C6" s="285"/>
      <c r="D6" s="285"/>
      <c r="E6" s="285"/>
      <c r="F6" s="285"/>
      <c r="G6" s="216"/>
      <c r="H6" s="216"/>
      <c r="I6" s="216"/>
    </row>
    <row r="7" spans="1:9" s="36" customFormat="1" ht="21.75" customHeight="1" x14ac:dyDescent="0.5">
      <c r="A7" s="286" t="str">
        <f>'A1 Exploitation'!A8:F8</f>
        <v>Sfax Lafrane</v>
      </c>
      <c r="B7" s="286"/>
      <c r="C7" s="286"/>
      <c r="D7" s="286"/>
      <c r="E7" s="286"/>
      <c r="F7" s="286"/>
      <c r="G7" s="216"/>
      <c r="H7" s="216"/>
      <c r="I7" s="216"/>
    </row>
    <row r="8" spans="1:9" s="36" customFormat="1" ht="24.75" x14ac:dyDescent="0.5">
      <c r="A8" s="38" t="s">
        <v>44</v>
      </c>
      <c r="B8" s="302" t="str">
        <f>'A2 Exploitation'!B9:F9</f>
        <v>Dr Hend KAMOUN</v>
      </c>
      <c r="C8" s="302"/>
      <c r="D8" s="302"/>
      <c r="E8" s="302"/>
      <c r="F8" s="302"/>
      <c r="G8" s="216"/>
      <c r="H8" s="216"/>
      <c r="I8" s="216"/>
    </row>
    <row r="9" spans="1:9" s="36" customFormat="1" ht="24.75" x14ac:dyDescent="0.5">
      <c r="A9" s="39" t="s">
        <v>46</v>
      </c>
      <c r="B9" s="303" t="str">
        <f>'A2 Exploitation'!B10:F10</f>
        <v>DRECTEUR PAR INTERIM ET CHEFS RAYONS</v>
      </c>
      <c r="C9" s="303"/>
      <c r="D9" s="303"/>
      <c r="E9" s="303"/>
      <c r="F9" s="303"/>
      <c r="G9" s="216"/>
      <c r="H9" s="216"/>
      <c r="I9" s="216"/>
    </row>
    <row r="10" spans="1:9" s="36" customFormat="1" ht="24.75" x14ac:dyDescent="0.5">
      <c r="A10" s="38" t="s">
        <v>45</v>
      </c>
      <c r="B10" s="300">
        <f>'A2 Exploitation'!B11:F11</f>
        <v>42839</v>
      </c>
      <c r="C10" s="300"/>
      <c r="D10" s="300"/>
      <c r="E10" s="300"/>
      <c r="F10" s="300"/>
      <c r="G10" s="216"/>
      <c r="H10" s="216"/>
      <c r="I10" s="216"/>
    </row>
    <row r="11" spans="1:9" s="36" customFormat="1" ht="24.75" x14ac:dyDescent="0.5">
      <c r="A11" s="38" t="s">
        <v>341</v>
      </c>
      <c r="B11" s="304">
        <f>D198</f>
        <v>0.97391304347826091</v>
      </c>
      <c r="C11" s="304"/>
      <c r="D11" s="304"/>
      <c r="E11" s="304"/>
      <c r="F11" s="304"/>
      <c r="G11" s="216"/>
      <c r="H11" s="216"/>
      <c r="I11" s="21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305" t="s">
        <v>0</v>
      </c>
      <c r="B16" s="306"/>
      <c r="C16" s="306"/>
      <c r="D16" s="306"/>
      <c r="E16" s="306"/>
      <c r="F16" s="306"/>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7" t="s">
        <v>38</v>
      </c>
      <c r="B22" s="294"/>
      <c r="C22" s="295"/>
      <c r="D22" s="215">
        <f>SUM(B17:C21)</f>
        <v>10</v>
      </c>
    </row>
    <row r="23" spans="1:6" x14ac:dyDescent="0.3">
      <c r="A23" s="291" t="s">
        <v>342</v>
      </c>
      <c r="B23" s="292"/>
      <c r="C23" s="293"/>
      <c r="D23" s="65">
        <f>D22/(COUNT(B17:C21)*2)</f>
        <v>1</v>
      </c>
    </row>
    <row r="24" spans="1:6" s="50" customFormat="1" x14ac:dyDescent="0.3">
      <c r="A24" s="54"/>
      <c r="B24" s="55"/>
      <c r="C24" s="55"/>
      <c r="D24" s="56"/>
    </row>
    <row r="25" spans="1:6" ht="19.5" x14ac:dyDescent="0.4">
      <c r="A25" s="289" t="s">
        <v>4</v>
      </c>
      <c r="B25" s="290"/>
      <c r="C25" s="290"/>
      <c r="D25" s="290"/>
      <c r="E25" s="290"/>
      <c r="F25" s="290"/>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1" t="s">
        <v>38</v>
      </c>
      <c r="B32" s="292"/>
      <c r="C32" s="293"/>
      <c r="D32" s="214">
        <f>SUM(B26:C31)</f>
        <v>12</v>
      </c>
    </row>
    <row r="33" spans="1:6" x14ac:dyDescent="0.3">
      <c r="A33" s="291" t="s">
        <v>342</v>
      </c>
      <c r="B33" s="292"/>
      <c r="C33" s="293"/>
      <c r="D33" s="65">
        <f>D32/(COUNT(B26:C31)*2)</f>
        <v>1</v>
      </c>
    </row>
    <row r="34" spans="1:6" s="50" customFormat="1" x14ac:dyDescent="0.3">
      <c r="A34" s="54"/>
      <c r="B34" s="55"/>
      <c r="C34" s="55"/>
      <c r="D34" s="56"/>
    </row>
    <row r="35" spans="1:6" s="50" customFormat="1" ht="19.5" x14ac:dyDescent="0.4">
      <c r="A35" s="289" t="s">
        <v>246</v>
      </c>
      <c r="B35" s="290"/>
      <c r="C35" s="290"/>
      <c r="D35" s="290"/>
      <c r="E35" s="290"/>
      <c r="F35" s="290"/>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1" t="s">
        <v>38</v>
      </c>
      <c r="B41" s="292"/>
      <c r="C41" s="293"/>
      <c r="D41" s="214">
        <f>SUM(B36:C40)</f>
        <v>10</v>
      </c>
      <c r="E41" s="37"/>
      <c r="F41" s="37"/>
    </row>
    <row r="42" spans="1:6" s="50" customFormat="1" x14ac:dyDescent="0.3">
      <c r="A42" s="291" t="s">
        <v>342</v>
      </c>
      <c r="B42" s="292"/>
      <c r="C42" s="293"/>
      <c r="D42" s="65">
        <f>D41/(COUNT(B36:C40)*2)</f>
        <v>1</v>
      </c>
      <c r="E42" s="37"/>
      <c r="F42" s="37"/>
    </row>
    <row r="43" spans="1:6" s="50" customFormat="1" x14ac:dyDescent="0.3">
      <c r="A43" s="90"/>
      <c r="B43" s="91"/>
      <c r="C43" s="91"/>
      <c r="D43" s="92"/>
    </row>
    <row r="44" spans="1:6" ht="19.5" x14ac:dyDescent="0.4">
      <c r="A44" s="298" t="s">
        <v>21</v>
      </c>
      <c r="B44" s="299"/>
      <c r="C44" s="299"/>
      <c r="D44" s="299"/>
      <c r="E44" s="299"/>
      <c r="F44" s="299"/>
    </row>
    <row r="45" spans="1:6" ht="33" x14ac:dyDescent="0.3">
      <c r="A45" s="41" t="s">
        <v>317</v>
      </c>
      <c r="B45" s="221">
        <v>1</v>
      </c>
      <c r="C45" s="221"/>
      <c r="D45" s="222" t="s">
        <v>519</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t="s">
        <v>518</v>
      </c>
      <c r="E50" s="221"/>
      <c r="F50" s="221"/>
    </row>
    <row r="51" spans="1:6" x14ac:dyDescent="0.3">
      <c r="A51" s="291" t="s">
        <v>38</v>
      </c>
      <c r="B51" s="292"/>
      <c r="C51" s="293"/>
      <c r="D51" s="214">
        <f>SUM(B45:C50)</f>
        <v>11</v>
      </c>
    </row>
    <row r="52" spans="1:6" x14ac:dyDescent="0.3">
      <c r="A52" s="291" t="s">
        <v>342</v>
      </c>
      <c r="B52" s="292"/>
      <c r="C52" s="293"/>
      <c r="D52" s="65">
        <f>D51/(COUNT(B45:C50)*2)</f>
        <v>0.91666666666666663</v>
      </c>
    </row>
    <row r="53" spans="1:6" s="50" customFormat="1" x14ac:dyDescent="0.3">
      <c r="A53" s="54"/>
      <c r="B53" s="55"/>
      <c r="C53" s="55"/>
      <c r="D53" s="56"/>
    </row>
    <row r="54" spans="1:6" ht="19.5" x14ac:dyDescent="0.4">
      <c r="A54" s="289" t="s">
        <v>8</v>
      </c>
      <c r="B54" s="290"/>
      <c r="C54" s="290"/>
      <c r="D54" s="290"/>
      <c r="E54" s="290"/>
      <c r="F54" s="290"/>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1" t="s">
        <v>38</v>
      </c>
      <c r="B62" s="292"/>
      <c r="C62" s="293"/>
      <c r="D62" s="214">
        <f>SUM(B55:C61)</f>
        <v>14</v>
      </c>
    </row>
    <row r="63" spans="1:6" x14ac:dyDescent="0.3">
      <c r="A63" s="291" t="s">
        <v>342</v>
      </c>
      <c r="B63" s="292"/>
      <c r="C63" s="293"/>
      <c r="D63" s="65">
        <f>D62/(COUNT(B55:C61)*2)</f>
        <v>1</v>
      </c>
    </row>
    <row r="64" spans="1:6" s="50" customFormat="1" x14ac:dyDescent="0.3">
      <c r="A64" s="54"/>
      <c r="B64" s="55"/>
      <c r="C64" s="55"/>
      <c r="D64" s="56"/>
    </row>
    <row r="65" spans="1:6" ht="19.5" x14ac:dyDescent="0.4">
      <c r="A65" s="289" t="s">
        <v>143</v>
      </c>
      <c r="B65" s="290"/>
      <c r="C65" s="290"/>
      <c r="D65" s="290"/>
      <c r="E65" s="290"/>
      <c r="F65" s="290"/>
    </row>
    <row r="66" spans="1:6" ht="45" x14ac:dyDescent="0.4">
      <c r="A66" s="41" t="s">
        <v>318</v>
      </c>
      <c r="B66" s="227">
        <v>1</v>
      </c>
      <c r="C66" s="228"/>
      <c r="D66" s="229" t="s">
        <v>457</v>
      </c>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t="s">
        <v>495</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1" t="s">
        <v>38</v>
      </c>
      <c r="B83" s="292"/>
      <c r="C83" s="293"/>
      <c r="D83" s="214">
        <f>SUM(B66:C82)</f>
        <v>29</v>
      </c>
    </row>
    <row r="84" spans="1:6" x14ac:dyDescent="0.3">
      <c r="A84" s="291" t="s">
        <v>342</v>
      </c>
      <c r="B84" s="292"/>
      <c r="C84" s="293"/>
      <c r="D84" s="65">
        <f>D83/(COUNT(B66:C82)*2)</f>
        <v>0.96666666666666667</v>
      </c>
    </row>
    <row r="85" spans="1:6" s="50" customFormat="1" x14ac:dyDescent="0.3">
      <c r="A85" s="54"/>
      <c r="B85" s="55"/>
      <c r="C85" s="55"/>
      <c r="D85" s="56"/>
    </row>
    <row r="86" spans="1:6" ht="19.5" x14ac:dyDescent="0.4">
      <c r="A86" s="289" t="s">
        <v>237</v>
      </c>
      <c r="B86" s="290"/>
      <c r="C86" s="290"/>
      <c r="D86" s="290"/>
      <c r="E86" s="290"/>
      <c r="F86" s="290"/>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501</v>
      </c>
      <c r="E98" s="221"/>
      <c r="F98" s="221"/>
    </row>
    <row r="99" spans="1:6" ht="33.75" x14ac:dyDescent="0.35">
      <c r="A99" s="88" t="s">
        <v>344</v>
      </c>
      <c r="B99" s="237">
        <v>2</v>
      </c>
      <c r="C99" s="248" t="str">
        <f>IF(B99=0, -5, "0")</f>
        <v>0</v>
      </c>
      <c r="D99" s="222" t="s">
        <v>502</v>
      </c>
      <c r="E99" s="221"/>
      <c r="F99" s="221"/>
    </row>
    <row r="100" spans="1:6" x14ac:dyDescent="0.3">
      <c r="A100" s="94" t="s">
        <v>263</v>
      </c>
      <c r="B100" s="237">
        <v>2</v>
      </c>
      <c r="C100" s="221"/>
      <c r="D100" s="222"/>
      <c r="E100" s="221"/>
      <c r="F100" s="221"/>
    </row>
    <row r="101" spans="1:6" x14ac:dyDescent="0.3">
      <c r="A101" s="291" t="s">
        <v>38</v>
      </c>
      <c r="B101" s="292"/>
      <c r="C101" s="293"/>
      <c r="D101" s="214">
        <f>SUM(B87:C100)</f>
        <v>28</v>
      </c>
    </row>
    <row r="102" spans="1:6" x14ac:dyDescent="0.3">
      <c r="A102" s="291" t="s">
        <v>342</v>
      </c>
      <c r="B102" s="292"/>
      <c r="C102" s="293"/>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9" t="s">
        <v>238</v>
      </c>
      <c r="B105" s="290"/>
      <c r="C105" s="290"/>
      <c r="D105" s="290"/>
      <c r="E105" s="290"/>
      <c r="F105" s="290"/>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1" t="s">
        <v>38</v>
      </c>
      <c r="B117" s="292"/>
      <c r="C117" s="293"/>
      <c r="D117" s="214">
        <f>SUM(B106:C116)</f>
        <v>22</v>
      </c>
      <c r="E117" s="37"/>
      <c r="F117" s="37"/>
    </row>
    <row r="118" spans="1:6" s="50" customFormat="1" x14ac:dyDescent="0.3">
      <c r="A118" s="291" t="s">
        <v>342</v>
      </c>
      <c r="B118" s="292"/>
      <c r="C118" s="293"/>
      <c r="D118" s="65">
        <f>D117/(COUNT(B106:C116)*2)</f>
        <v>1</v>
      </c>
      <c r="E118" s="37"/>
      <c r="F118" s="37"/>
    </row>
    <row r="119" spans="1:6" s="50" customFormat="1" x14ac:dyDescent="0.3">
      <c r="A119" s="54"/>
      <c r="B119" s="55"/>
      <c r="C119" s="55"/>
      <c r="D119" s="56"/>
    </row>
    <row r="120" spans="1:6" ht="19.5" x14ac:dyDescent="0.4">
      <c r="A120" s="289" t="s">
        <v>208</v>
      </c>
      <c r="B120" s="290"/>
      <c r="C120" s="290"/>
      <c r="D120" s="290"/>
      <c r="E120" s="290"/>
      <c r="F120" s="290"/>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50.25" x14ac:dyDescent="0.35">
      <c r="A129" s="83" t="s">
        <v>217</v>
      </c>
      <c r="B129" s="238">
        <v>2</v>
      </c>
      <c r="C129" s="249" t="str">
        <f>IF(B129=0, -5, "0")</f>
        <v>0</v>
      </c>
      <c r="D129" s="222" t="s">
        <v>507</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1" t="s">
        <v>38</v>
      </c>
      <c r="B132" s="292"/>
      <c r="C132" s="293"/>
      <c r="D132" s="214">
        <f>SUM(B121:C131)</f>
        <v>22</v>
      </c>
    </row>
    <row r="133" spans="1:6" x14ac:dyDescent="0.3">
      <c r="A133" s="291" t="s">
        <v>342</v>
      </c>
      <c r="B133" s="292"/>
      <c r="C133" s="293"/>
      <c r="D133" s="63">
        <f>D132/(COUNT(B121:C131)*2)</f>
        <v>1</v>
      </c>
    </row>
    <row r="134" spans="1:6" s="50" customFormat="1" x14ac:dyDescent="0.3">
      <c r="A134" s="54"/>
      <c r="B134" s="55"/>
      <c r="C134" s="55"/>
      <c r="D134" s="61"/>
    </row>
    <row r="135" spans="1:6" ht="19.5" x14ac:dyDescent="0.4">
      <c r="A135" s="289" t="s">
        <v>78</v>
      </c>
      <c r="B135" s="290"/>
      <c r="C135" s="290"/>
      <c r="D135" s="290"/>
      <c r="E135" s="290"/>
      <c r="F135" s="290"/>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1</v>
      </c>
      <c r="C147" s="222"/>
      <c r="D147" s="225" t="s">
        <v>514</v>
      </c>
      <c r="E147" s="221"/>
      <c r="F147" s="221"/>
    </row>
    <row r="148" spans="1:6" x14ac:dyDescent="0.3">
      <c r="A148" s="291" t="s">
        <v>38</v>
      </c>
      <c r="B148" s="292"/>
      <c r="C148" s="293"/>
      <c r="D148" s="214">
        <f>SUM(B136:C147)</f>
        <v>23</v>
      </c>
    </row>
    <row r="149" spans="1:6" x14ac:dyDescent="0.3">
      <c r="A149" s="291" t="s">
        <v>342</v>
      </c>
      <c r="B149" s="292"/>
      <c r="C149" s="293"/>
      <c r="D149" s="65">
        <f>D148/(COUNT(B136:C147)*2)</f>
        <v>0.95833333333333337</v>
      </c>
    </row>
    <row r="150" spans="1:6" s="50" customFormat="1" x14ac:dyDescent="0.3">
      <c r="A150" s="54"/>
      <c r="B150" s="55"/>
      <c r="C150" s="55"/>
      <c r="D150" s="56"/>
    </row>
    <row r="151" spans="1:6" ht="19.5" x14ac:dyDescent="0.4">
      <c r="A151" s="289" t="s">
        <v>243</v>
      </c>
      <c r="B151" s="290"/>
      <c r="C151" s="290"/>
      <c r="D151" s="290"/>
      <c r="E151" s="290"/>
      <c r="F151" s="290"/>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1</v>
      </c>
      <c r="C157" s="221"/>
      <c r="D157" s="256" t="s">
        <v>437</v>
      </c>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1" t="s">
        <v>38</v>
      </c>
      <c r="B160" s="294"/>
      <c r="C160" s="295"/>
      <c r="D160" s="215">
        <f>SUM(B152:C159)</f>
        <v>15</v>
      </c>
    </row>
    <row r="161" spans="1:6" x14ac:dyDescent="0.3">
      <c r="A161" s="291" t="s">
        <v>342</v>
      </c>
      <c r="B161" s="292"/>
      <c r="C161" s="293"/>
      <c r="D161" s="65">
        <f>D160/(COUNT(B152:C159)*2)</f>
        <v>0.9375</v>
      </c>
    </row>
    <row r="162" spans="1:6" s="50" customFormat="1" x14ac:dyDescent="0.3">
      <c r="A162" s="54"/>
      <c r="B162" s="55"/>
      <c r="C162" s="57"/>
      <c r="D162" s="58"/>
    </row>
    <row r="163" spans="1:6" ht="19.5" x14ac:dyDescent="0.4">
      <c r="A163" s="289" t="s">
        <v>85</v>
      </c>
      <c r="B163" s="290"/>
      <c r="C163" s="290"/>
      <c r="D163" s="290"/>
      <c r="E163" s="290"/>
      <c r="F163" s="290"/>
    </row>
    <row r="164" spans="1:6" ht="33.75" x14ac:dyDescent="0.35">
      <c r="A164" s="76" t="s">
        <v>333</v>
      </c>
      <c r="B164" s="221">
        <v>1</v>
      </c>
      <c r="C164" s="248" t="str">
        <f>IF(B164=0, -5, "0")</f>
        <v>0</v>
      </c>
      <c r="D164" s="222" t="s">
        <v>456</v>
      </c>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291" t="s">
        <v>38</v>
      </c>
      <c r="B168" s="292"/>
      <c r="C168" s="293"/>
      <c r="D168" s="214">
        <f>SUM(B164:C167)</f>
        <v>7</v>
      </c>
    </row>
    <row r="169" spans="1:6" x14ac:dyDescent="0.3">
      <c r="A169" s="291" t="s">
        <v>342</v>
      </c>
      <c r="B169" s="292"/>
      <c r="C169" s="293"/>
      <c r="D169" s="65">
        <f>D168/(COUNT(B164:C167)*2)</f>
        <v>0.875</v>
      </c>
    </row>
    <row r="170" spans="1:6" s="50" customFormat="1" x14ac:dyDescent="0.3">
      <c r="A170" s="54"/>
      <c r="B170" s="55"/>
      <c r="C170" s="55"/>
      <c r="D170" s="56"/>
    </row>
    <row r="171" spans="1:6" ht="19.5" x14ac:dyDescent="0.4">
      <c r="A171" s="296" t="s">
        <v>17</v>
      </c>
      <c r="B171" s="297"/>
      <c r="C171" s="297"/>
      <c r="D171" s="297"/>
      <c r="E171" s="297"/>
      <c r="F171" s="297"/>
    </row>
    <row r="172" spans="1:6" ht="33" x14ac:dyDescent="0.3">
      <c r="A172" s="48" t="s">
        <v>202</v>
      </c>
      <c r="B172" s="221">
        <v>1</v>
      </c>
      <c r="C172" s="221"/>
      <c r="D172" s="222" t="s">
        <v>432</v>
      </c>
      <c r="E172" s="221"/>
      <c r="F172" s="221"/>
    </row>
    <row r="173" spans="1:6" x14ac:dyDescent="0.3">
      <c r="A173" s="41" t="s">
        <v>96</v>
      </c>
      <c r="B173" s="221">
        <v>2</v>
      </c>
      <c r="C173" s="221"/>
      <c r="D173" s="222"/>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1" t="s">
        <v>38</v>
      </c>
      <c r="B176" s="292"/>
      <c r="C176" s="293"/>
      <c r="D176" s="214">
        <f>SUM(B172:C175)</f>
        <v>7</v>
      </c>
    </row>
    <row r="177" spans="1:6" x14ac:dyDescent="0.3">
      <c r="A177" s="291" t="s">
        <v>342</v>
      </c>
      <c r="B177" s="292"/>
      <c r="C177" s="293"/>
      <c r="D177" s="65">
        <f>D176/(COUNT(B172:C175)*2)</f>
        <v>0.875</v>
      </c>
    </row>
    <row r="178" spans="1:6" s="50" customFormat="1" x14ac:dyDescent="0.3">
      <c r="A178" s="54"/>
      <c r="B178" s="55"/>
      <c r="C178" s="55"/>
      <c r="D178" s="56"/>
    </row>
    <row r="179" spans="1:6" ht="19.5" x14ac:dyDescent="0.4">
      <c r="A179" s="289" t="s">
        <v>87</v>
      </c>
      <c r="B179" s="290"/>
      <c r="C179" s="290"/>
      <c r="D179" s="290"/>
      <c r="E179" s="290"/>
      <c r="F179" s="290"/>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1" t="s">
        <v>38</v>
      </c>
      <c r="B185" s="292"/>
      <c r="C185" s="293"/>
      <c r="D185" s="214">
        <f>SUM(B180:C184)</f>
        <v>10</v>
      </c>
    </row>
    <row r="186" spans="1:6" x14ac:dyDescent="0.3">
      <c r="A186" s="291" t="s">
        <v>342</v>
      </c>
      <c r="B186" s="292"/>
      <c r="C186" s="293"/>
      <c r="D186" s="65">
        <f>D185/(COUNT(B180:C184)*2)</f>
        <v>1</v>
      </c>
    </row>
    <row r="187" spans="1:6" s="50" customFormat="1" x14ac:dyDescent="0.3">
      <c r="A187" s="54"/>
      <c r="B187" s="55"/>
      <c r="C187" s="55"/>
      <c r="D187" s="56"/>
    </row>
    <row r="188" spans="1:6" ht="19.5" x14ac:dyDescent="0.4">
      <c r="A188" s="289" t="s">
        <v>242</v>
      </c>
      <c r="B188" s="290"/>
      <c r="C188" s="290"/>
      <c r="D188" s="290"/>
      <c r="E188" s="290"/>
      <c r="F188" s="290"/>
    </row>
    <row r="189" spans="1:6" x14ac:dyDescent="0.3">
      <c r="A189" s="41" t="s">
        <v>357</v>
      </c>
      <c r="B189" s="221" t="s">
        <v>34</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291" t="s">
        <v>38</v>
      </c>
      <c r="B193" s="292"/>
      <c r="C193" s="293"/>
      <c r="D193" s="97">
        <f>SUM(B189:C192)</f>
        <v>4</v>
      </c>
    </row>
    <row r="194" spans="1:4" x14ac:dyDescent="0.3">
      <c r="A194" s="291" t="s">
        <v>342</v>
      </c>
      <c r="B194" s="292"/>
      <c r="C194" s="293"/>
      <c r="D194" s="65">
        <f>D193/(COUNT(B189:C192)*2)</f>
        <v>1</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224</v>
      </c>
    </row>
    <row r="198" spans="1:4" ht="22.5" x14ac:dyDescent="0.3">
      <c r="A198" s="71" t="s">
        <v>378</v>
      </c>
      <c r="B198" s="72"/>
      <c r="C198" s="73"/>
      <c r="D198" s="75">
        <f>D197/(COUNT(B189:C192,B180:C184,B172:C175,B164:C167,B152:C159,B55:C61,B45:C50,B26:C31,B17:C21,B106:C116,B136:C147,B121:C131,B87:C100,B66:C82,B36:C40)*2)</f>
        <v>0.97391304347826091</v>
      </c>
    </row>
  </sheetData>
  <sheetProtection algorithmName="SHA-512" hashValue="gsiMLuPE9B5UbRSgKnJvYYtrHPj5gVf95lFPcG0L4DWNAexYqoiSj31lBJqk4SMWv8GB9Ic76SqvJV0dbhbCTw==" saltValue="PxGm1wxxE+id9h2earo5O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82" zoomScale="60" zoomScaleNormal="70" workbookViewId="0">
      <selection activeCell="H96" sqref="H96"/>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4"/>
      <c r="E1" s="284"/>
      <c r="F1" s="284"/>
      <c r="G1" s="284"/>
      <c r="H1" s="284"/>
      <c r="I1" s="28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5" t="s">
        <v>201</v>
      </c>
      <c r="B7" s="285"/>
      <c r="C7" s="285"/>
      <c r="D7" s="285"/>
      <c r="E7" s="285"/>
      <c r="F7" s="285"/>
      <c r="G7" s="213"/>
      <c r="H7" s="213"/>
      <c r="I7" s="213"/>
    </row>
    <row r="8" spans="1:9" ht="29.25" x14ac:dyDescent="0.5">
      <c r="A8" s="286" t="str">
        <f>'Page de garde'!D18</f>
        <v>Sfax Lafrane</v>
      </c>
      <c r="B8" s="286"/>
      <c r="C8" s="286"/>
      <c r="D8" s="286"/>
      <c r="E8" s="286"/>
      <c r="F8" s="286"/>
      <c r="G8" s="216"/>
      <c r="H8" s="216"/>
      <c r="I8" s="213"/>
    </row>
    <row r="9" spans="1:9" ht="24.75" x14ac:dyDescent="0.5">
      <c r="A9" s="38" t="s">
        <v>44</v>
      </c>
      <c r="B9" s="287"/>
      <c r="C9" s="287"/>
      <c r="D9" s="287"/>
      <c r="E9" s="287"/>
      <c r="F9" s="287"/>
      <c r="G9" s="216"/>
      <c r="H9" s="216"/>
      <c r="I9" s="213"/>
    </row>
    <row r="10" spans="1:9" ht="24.75" x14ac:dyDescent="0.5">
      <c r="A10" s="39" t="s">
        <v>46</v>
      </c>
      <c r="B10" s="288"/>
      <c r="C10" s="288"/>
      <c r="D10" s="288"/>
      <c r="E10" s="288"/>
      <c r="F10" s="288"/>
      <c r="G10" s="216"/>
      <c r="H10" s="216"/>
      <c r="I10" s="213"/>
    </row>
    <row r="11" spans="1:9" ht="24.75" x14ac:dyDescent="0.5">
      <c r="A11" s="38" t="s">
        <v>45</v>
      </c>
      <c r="B11" s="283"/>
      <c r="C11" s="283"/>
      <c r="D11" s="283"/>
      <c r="E11" s="283"/>
      <c r="F11" s="283"/>
      <c r="G11" s="216"/>
      <c r="H11" s="216"/>
      <c r="I11" s="213"/>
    </row>
    <row r="12" spans="1:9" ht="24.75" x14ac:dyDescent="0.5">
      <c r="A12" s="38" t="s">
        <v>276</v>
      </c>
      <c r="B12" s="276">
        <f>D505</f>
        <v>0</v>
      </c>
      <c r="C12" s="276"/>
      <c r="D12" s="276"/>
      <c r="E12" s="276"/>
      <c r="F12" s="276"/>
      <c r="G12" s="216"/>
      <c r="H12" s="216"/>
      <c r="I12" s="213"/>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71" t="s">
        <v>0</v>
      </c>
      <c r="B16" s="271"/>
      <c r="C16" s="271"/>
      <c r="D16" s="271"/>
      <c r="E16" s="271"/>
      <c r="F16" s="271"/>
      <c r="G16" s="36"/>
      <c r="H16" s="36"/>
    </row>
    <row r="17" spans="1:8" ht="18" x14ac:dyDescent="0.3">
      <c r="A17" s="182">
        <f>B11</f>
        <v>0</v>
      </c>
      <c r="B17" s="36"/>
      <c r="C17" s="36"/>
      <c r="D17" s="36"/>
      <c r="E17" s="36"/>
      <c r="F17" s="36"/>
      <c r="G17" s="36"/>
      <c r="H17" s="36"/>
    </row>
    <row r="18" spans="1:8" ht="18" x14ac:dyDescent="0.25">
      <c r="A18" s="281" t="s">
        <v>1</v>
      </c>
      <c r="B18" s="282"/>
      <c r="C18" s="282"/>
      <c r="D18" s="282"/>
      <c r="E18" s="282"/>
      <c r="F18" s="28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2" t="s">
        <v>18</v>
      </c>
      <c r="B26" s="273"/>
      <c r="C26" s="273"/>
      <c r="D26" s="273"/>
      <c r="E26" s="273"/>
      <c r="F26" s="273"/>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1" t="s">
        <v>137</v>
      </c>
      <c r="B43" s="271"/>
      <c r="C43" s="271"/>
      <c r="D43" s="271"/>
      <c r="E43" s="271"/>
      <c r="F43" s="271"/>
    </row>
    <row r="44" spans="1:7" x14ac:dyDescent="0.25">
      <c r="A44" s="183">
        <f>B11</f>
        <v>0</v>
      </c>
      <c r="B44" s="6"/>
      <c r="C44" s="7"/>
      <c r="D44" s="6"/>
    </row>
    <row r="45" spans="1:7" ht="16.5" x14ac:dyDescent="0.25">
      <c r="A45" s="274" t="s">
        <v>63</v>
      </c>
      <c r="B45" s="275"/>
      <c r="C45" s="275"/>
      <c r="D45" s="275"/>
      <c r="E45" s="275"/>
      <c r="F45" s="27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2" t="s">
        <v>65</v>
      </c>
      <c r="B57" s="273"/>
      <c r="C57" s="273"/>
      <c r="D57" s="273"/>
      <c r="E57" s="273"/>
      <c r="F57" s="273"/>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2" t="s">
        <v>25</v>
      </c>
      <c r="B84" s="273"/>
      <c r="C84" s="273"/>
      <c r="D84" s="273"/>
      <c r="E84" s="273"/>
      <c r="F84" s="273"/>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1" t="s">
        <v>129</v>
      </c>
      <c r="B99" s="271"/>
      <c r="C99" s="271"/>
      <c r="D99" s="271"/>
      <c r="E99" s="271"/>
      <c r="F99" s="271"/>
    </row>
    <row r="100" spans="1:6" x14ac:dyDescent="0.25">
      <c r="A100" s="183">
        <f>B11</f>
        <v>0</v>
      </c>
      <c r="B100" s="6"/>
      <c r="C100" s="7"/>
      <c r="D100" s="6"/>
    </row>
    <row r="101" spans="1:6" ht="16.5" x14ac:dyDescent="0.25">
      <c r="A101" s="274" t="s">
        <v>63</v>
      </c>
      <c r="B101" s="275"/>
      <c r="C101" s="275"/>
      <c r="D101" s="275"/>
      <c r="E101" s="275"/>
      <c r="F101" s="27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2" t="s">
        <v>133</v>
      </c>
      <c r="B113" s="273"/>
      <c r="C113" s="273"/>
      <c r="D113" s="273"/>
      <c r="E113" s="273"/>
      <c r="F113" s="273"/>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2" t="s">
        <v>73</v>
      </c>
      <c r="B137" s="273"/>
      <c r="C137" s="273"/>
      <c r="D137" s="273"/>
      <c r="E137" s="273"/>
      <c r="F137" s="273"/>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1" t="s">
        <v>130</v>
      </c>
      <c r="B152" s="271"/>
      <c r="C152" s="271"/>
      <c r="D152" s="271"/>
      <c r="E152" s="271"/>
      <c r="F152" s="271"/>
    </row>
    <row r="153" spans="1:6" x14ac:dyDescent="0.25">
      <c r="A153" s="183">
        <f>B11</f>
        <v>0</v>
      </c>
      <c r="B153" s="6"/>
      <c r="C153" s="7"/>
      <c r="D153" s="59"/>
    </row>
    <row r="154" spans="1:6" ht="16.5" x14ac:dyDescent="0.25">
      <c r="A154" s="274" t="s">
        <v>63</v>
      </c>
      <c r="B154" s="275"/>
      <c r="C154" s="275"/>
      <c r="D154" s="275"/>
      <c r="E154" s="275"/>
      <c r="F154" s="27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2" t="s">
        <v>134</v>
      </c>
      <c r="B166" s="273"/>
      <c r="C166" s="273"/>
      <c r="D166" s="273"/>
      <c r="E166" s="273"/>
      <c r="F166" s="273"/>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1" t="s">
        <v>167</v>
      </c>
      <c r="B192" s="271"/>
      <c r="C192" s="271"/>
      <c r="D192" s="271"/>
      <c r="E192" s="271"/>
      <c r="F192" s="271"/>
    </row>
    <row r="193" spans="1:7" x14ac:dyDescent="0.25">
      <c r="A193" s="189">
        <f>B11</f>
        <v>0</v>
      </c>
      <c r="B193" s="6"/>
      <c r="C193" s="7"/>
      <c r="D193" s="6"/>
    </row>
    <row r="194" spans="1:7" ht="18" x14ac:dyDescent="0.25">
      <c r="A194" s="272" t="s">
        <v>158</v>
      </c>
      <c r="B194" s="273"/>
      <c r="C194" s="273"/>
      <c r="D194" s="273"/>
      <c r="E194" s="273"/>
      <c r="F194" s="273"/>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2" t="s">
        <v>76</v>
      </c>
      <c r="B209" s="273"/>
      <c r="C209" s="273"/>
      <c r="D209" s="273"/>
      <c r="E209" s="273"/>
      <c r="F209" s="273"/>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2" t="s">
        <v>191</v>
      </c>
      <c r="B232" s="273"/>
      <c r="C232" s="273"/>
      <c r="D232" s="273"/>
      <c r="E232" s="273"/>
      <c r="F232" s="273"/>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1" t="s">
        <v>78</v>
      </c>
      <c r="B248" s="271"/>
      <c r="C248" s="271"/>
      <c r="D248" s="271"/>
      <c r="E248" s="271"/>
      <c r="F248" s="271"/>
    </row>
    <row r="249" spans="1:6" s="3" customFormat="1" x14ac:dyDescent="0.25">
      <c r="A249" s="183">
        <f>B11</f>
        <v>0</v>
      </c>
      <c r="B249" s="6"/>
      <c r="C249" s="7"/>
      <c r="D249" s="6"/>
    </row>
    <row r="250" spans="1:6" s="3" customFormat="1" ht="18" x14ac:dyDescent="0.25">
      <c r="A250" s="272" t="s">
        <v>79</v>
      </c>
      <c r="B250" s="273"/>
      <c r="C250" s="273"/>
      <c r="D250" s="273"/>
      <c r="E250" s="273"/>
      <c r="F250" s="273"/>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1" t="s">
        <v>4</v>
      </c>
      <c r="B291" s="271"/>
      <c r="C291" s="271"/>
      <c r="D291" s="271"/>
      <c r="E291" s="271"/>
      <c r="F291" s="271"/>
    </row>
    <row r="292" spans="1:7" x14ac:dyDescent="0.25">
      <c r="A292" s="192">
        <f>B11</f>
        <v>0</v>
      </c>
      <c r="B292" s="6"/>
      <c r="C292" s="7"/>
      <c r="D292" s="59"/>
    </row>
    <row r="293" spans="1:7" ht="18" x14ac:dyDescent="0.25">
      <c r="A293" s="272" t="s">
        <v>19</v>
      </c>
      <c r="B293" s="273"/>
      <c r="C293" s="273"/>
      <c r="D293" s="273"/>
      <c r="E293" s="273"/>
      <c r="F293" s="273"/>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2" t="s">
        <v>122</v>
      </c>
      <c r="B305" s="273"/>
      <c r="C305" s="273"/>
      <c r="D305" s="273"/>
      <c r="E305" s="273"/>
      <c r="F305" s="273"/>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1" t="s">
        <v>21</v>
      </c>
      <c r="B324" s="271"/>
      <c r="C324" s="271"/>
      <c r="D324" s="271"/>
      <c r="E324" s="271"/>
      <c r="F324" s="271"/>
    </row>
    <row r="325" spans="1:9" x14ac:dyDescent="0.25">
      <c r="A325" s="193">
        <f>B11</f>
        <v>0</v>
      </c>
      <c r="B325" s="6"/>
      <c r="C325" s="7"/>
      <c r="D325" s="6"/>
    </row>
    <row r="326" spans="1:9" ht="18" x14ac:dyDescent="0.25">
      <c r="A326" s="272" t="s">
        <v>12</v>
      </c>
      <c r="B326" s="273"/>
      <c r="C326" s="273"/>
      <c r="D326" s="273"/>
      <c r="E326" s="273"/>
      <c r="F326" s="273"/>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2" t="s">
        <v>25</v>
      </c>
      <c r="B339" s="273"/>
      <c r="C339" s="273"/>
      <c r="D339" s="273"/>
      <c r="E339" s="273"/>
      <c r="F339" s="273"/>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1" t="s">
        <v>8</v>
      </c>
      <c r="B352" s="271"/>
      <c r="C352" s="271"/>
      <c r="D352" s="271"/>
      <c r="E352" s="271"/>
      <c r="F352" s="271"/>
    </row>
    <row r="353" spans="1:6" x14ac:dyDescent="0.25">
      <c r="A353" s="183">
        <f>B11</f>
        <v>0</v>
      </c>
      <c r="B353" s="6"/>
      <c r="C353" s="7"/>
      <c r="D353" s="59"/>
    </row>
    <row r="354" spans="1:6" ht="16.5" x14ac:dyDescent="0.25">
      <c r="A354" s="274" t="s">
        <v>113</v>
      </c>
      <c r="B354" s="275"/>
      <c r="C354" s="275"/>
      <c r="D354" s="275"/>
      <c r="E354" s="275"/>
      <c r="F354" s="27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2" t="s">
        <v>25</v>
      </c>
      <c r="B366" s="273"/>
      <c r="C366" s="273"/>
      <c r="D366" s="273"/>
      <c r="E366" s="273"/>
      <c r="F366" s="273"/>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2" t="s">
        <v>124</v>
      </c>
      <c r="B382" s="273"/>
      <c r="C382" s="273"/>
      <c r="D382" s="273"/>
      <c r="E382" s="273"/>
      <c r="F382" s="273"/>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1" t="s">
        <v>125</v>
      </c>
      <c r="B405" s="271"/>
      <c r="C405" s="271"/>
      <c r="D405" s="271"/>
      <c r="E405" s="271"/>
      <c r="F405" s="271"/>
    </row>
    <row r="406" spans="1:6" x14ac:dyDescent="0.25">
      <c r="A406" s="192">
        <f>B11</f>
        <v>0</v>
      </c>
      <c r="B406" s="6"/>
      <c r="C406" s="7"/>
      <c r="D406" s="6"/>
    </row>
    <row r="407" spans="1:6" ht="16.5" x14ac:dyDescent="0.25">
      <c r="A407" s="274" t="s">
        <v>19</v>
      </c>
      <c r="B407" s="275"/>
      <c r="C407" s="275"/>
      <c r="D407" s="275"/>
      <c r="E407" s="275"/>
      <c r="F407" s="27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1" t="s">
        <v>374</v>
      </c>
      <c r="B435" s="271"/>
      <c r="C435" s="271"/>
      <c r="D435" s="271"/>
      <c r="E435" s="271"/>
      <c r="F435" s="271"/>
    </row>
    <row r="436" spans="1:7" x14ac:dyDescent="0.25">
      <c r="A436" s="195">
        <f>+B11</f>
        <v>0</v>
      </c>
      <c r="B436" s="6"/>
      <c r="C436" s="7"/>
      <c r="D436" s="6"/>
    </row>
    <row r="437" spans="1:7" ht="18" x14ac:dyDescent="0.25">
      <c r="A437" s="272" t="s">
        <v>375</v>
      </c>
      <c r="B437" s="273"/>
      <c r="C437" s="273"/>
      <c r="D437" s="273"/>
      <c r="E437" s="273"/>
      <c r="F437" s="273"/>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2" t="s">
        <v>31</v>
      </c>
      <c r="B444" s="273"/>
      <c r="C444" s="273"/>
      <c r="D444" s="273"/>
      <c r="E444" s="273"/>
      <c r="F444" s="273"/>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1" t="s">
        <v>152</v>
      </c>
      <c r="B494" s="271"/>
      <c r="C494" s="271"/>
      <c r="D494" s="271"/>
      <c r="E494" s="271"/>
      <c r="F494" s="27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zWQUJmLqBFXyH5S+4uTRNgJkRNdpmn9pqK0WodLG1gFCELijgupu9zGbJhYCe9/WphT8fR4dnaI3iqVf4nBkyQ==" saltValue="DZpa5Oo1u/FOcSD7IVDmlg=="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1"/>
      <c r="E1" s="301"/>
      <c r="F1" s="301"/>
      <c r="G1" s="301"/>
      <c r="H1" s="301"/>
      <c r="I1" s="301"/>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5" t="s">
        <v>52</v>
      </c>
      <c r="B6" s="285"/>
      <c r="C6" s="285"/>
      <c r="D6" s="285"/>
      <c r="E6" s="285"/>
      <c r="F6" s="285"/>
      <c r="G6" s="216"/>
      <c r="H6" s="216"/>
      <c r="I6" s="216"/>
    </row>
    <row r="7" spans="1:9" s="36" customFormat="1" ht="21.75" customHeight="1" x14ac:dyDescent="0.5">
      <c r="A7" s="286" t="str">
        <f>'A1 Exploitation'!A8:F8</f>
        <v>Sfax Lafrane</v>
      </c>
      <c r="B7" s="286"/>
      <c r="C7" s="286"/>
      <c r="D7" s="286"/>
      <c r="E7" s="286"/>
      <c r="F7" s="286"/>
      <c r="G7" s="216"/>
      <c r="H7" s="216"/>
      <c r="I7" s="216"/>
    </row>
    <row r="8" spans="1:9" s="36" customFormat="1" ht="24.75" x14ac:dyDescent="0.5">
      <c r="A8" s="38" t="s">
        <v>44</v>
      </c>
      <c r="B8" s="302">
        <f>'A3 Exploitation'!B9:F9</f>
        <v>0</v>
      </c>
      <c r="C8" s="302"/>
      <c r="D8" s="302"/>
      <c r="E8" s="302"/>
      <c r="F8" s="302"/>
      <c r="G8" s="216"/>
      <c r="H8" s="216"/>
      <c r="I8" s="216"/>
    </row>
    <row r="9" spans="1:9" s="36" customFormat="1" ht="24.75" x14ac:dyDescent="0.5">
      <c r="A9" s="39" t="s">
        <v>46</v>
      </c>
      <c r="B9" s="303">
        <f>'A3 Exploitation'!B10:F10</f>
        <v>0</v>
      </c>
      <c r="C9" s="303"/>
      <c r="D9" s="303"/>
      <c r="E9" s="303"/>
      <c r="F9" s="303"/>
      <c r="G9" s="216"/>
      <c r="H9" s="216"/>
      <c r="I9" s="216"/>
    </row>
    <row r="10" spans="1:9" s="36" customFormat="1" ht="24.75" x14ac:dyDescent="0.5">
      <c r="A10" s="38" t="s">
        <v>45</v>
      </c>
      <c r="B10" s="300">
        <f>'A3 Exploitation'!B11:F11</f>
        <v>0</v>
      </c>
      <c r="C10" s="300"/>
      <c r="D10" s="300"/>
      <c r="E10" s="300"/>
      <c r="F10" s="300"/>
      <c r="G10" s="216"/>
      <c r="H10" s="216"/>
      <c r="I10" s="216"/>
    </row>
    <row r="11" spans="1:9" s="36" customFormat="1" ht="24.75" x14ac:dyDescent="0.5">
      <c r="A11" s="38" t="s">
        <v>341</v>
      </c>
      <c r="B11" s="304">
        <f>D198</f>
        <v>0</v>
      </c>
      <c r="C11" s="304"/>
      <c r="D11" s="304"/>
      <c r="E11" s="304"/>
      <c r="F11" s="304"/>
      <c r="G11" s="216"/>
      <c r="H11" s="216"/>
      <c r="I11" s="21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305" t="s">
        <v>0</v>
      </c>
      <c r="B16" s="306"/>
      <c r="C16" s="306"/>
      <c r="D16" s="306"/>
      <c r="E16" s="306"/>
      <c r="F16" s="30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7" t="s">
        <v>38</v>
      </c>
      <c r="B22" s="294"/>
      <c r="C22" s="295"/>
      <c r="D22" s="215">
        <f>SUM(B17:C21)</f>
        <v>0</v>
      </c>
    </row>
    <row r="23" spans="1:6" x14ac:dyDescent="0.3">
      <c r="A23" s="291" t="s">
        <v>342</v>
      </c>
      <c r="B23" s="292"/>
      <c r="C23" s="293"/>
      <c r="D23" s="65">
        <f>D22/(COUNT(B17:C21)*2)</f>
        <v>0</v>
      </c>
    </row>
    <row r="24" spans="1:6" s="50" customFormat="1" x14ac:dyDescent="0.3">
      <c r="A24" s="54"/>
      <c r="B24" s="55"/>
      <c r="C24" s="55"/>
      <c r="D24" s="56"/>
    </row>
    <row r="25" spans="1:6" ht="19.5" x14ac:dyDescent="0.4">
      <c r="A25" s="289" t="s">
        <v>4</v>
      </c>
      <c r="B25" s="290"/>
      <c r="C25" s="290"/>
      <c r="D25" s="290"/>
      <c r="E25" s="290"/>
      <c r="F25" s="290"/>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1" t="s">
        <v>38</v>
      </c>
      <c r="B32" s="292"/>
      <c r="C32" s="293"/>
      <c r="D32" s="214">
        <f>SUM(B26:C31)</f>
        <v>0</v>
      </c>
    </row>
    <row r="33" spans="1:7" x14ac:dyDescent="0.3">
      <c r="A33" s="291" t="s">
        <v>342</v>
      </c>
      <c r="B33" s="292"/>
      <c r="C33" s="293"/>
      <c r="D33" s="65">
        <f>D32/(COUNT(B26:C31)*2)</f>
        <v>0</v>
      </c>
    </row>
    <row r="34" spans="1:7" s="50" customFormat="1" x14ac:dyDescent="0.3">
      <c r="A34" s="54"/>
      <c r="B34" s="55"/>
      <c r="C34" s="55"/>
      <c r="D34" s="56"/>
    </row>
    <row r="35" spans="1:7" s="50" customFormat="1" ht="19.5" x14ac:dyDescent="0.4">
      <c r="A35" s="289" t="s">
        <v>246</v>
      </c>
      <c r="B35" s="290"/>
      <c r="C35" s="290"/>
      <c r="D35" s="290"/>
      <c r="E35" s="290"/>
      <c r="F35" s="290"/>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91" t="s">
        <v>38</v>
      </c>
      <c r="B41" s="292"/>
      <c r="C41" s="293"/>
      <c r="D41" s="214">
        <f>SUM(B36:C40)</f>
        <v>0</v>
      </c>
      <c r="E41" s="37"/>
      <c r="F41" s="37"/>
    </row>
    <row r="42" spans="1:7" s="50" customFormat="1" x14ac:dyDescent="0.3">
      <c r="A42" s="291" t="s">
        <v>342</v>
      </c>
      <c r="B42" s="292"/>
      <c r="C42" s="293"/>
      <c r="D42" s="65">
        <f>D41/(COUNT(B36:C40)*2)</f>
        <v>0</v>
      </c>
      <c r="E42" s="37"/>
      <c r="F42" s="37"/>
    </row>
    <row r="43" spans="1:7" s="50" customFormat="1" x14ac:dyDescent="0.3">
      <c r="A43" s="90"/>
      <c r="B43" s="91"/>
      <c r="C43" s="91"/>
      <c r="D43" s="92"/>
    </row>
    <row r="44" spans="1:7" ht="19.5" x14ac:dyDescent="0.4">
      <c r="A44" s="298" t="s">
        <v>21</v>
      </c>
      <c r="B44" s="299"/>
      <c r="C44" s="299"/>
      <c r="D44" s="299"/>
      <c r="E44" s="299"/>
      <c r="F44" s="299"/>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1" t="s">
        <v>38</v>
      </c>
      <c r="B51" s="292"/>
      <c r="C51" s="293"/>
      <c r="D51" s="214">
        <f>SUM(B45:C50)</f>
        <v>0</v>
      </c>
    </row>
    <row r="52" spans="1:6" x14ac:dyDescent="0.3">
      <c r="A52" s="291" t="s">
        <v>342</v>
      </c>
      <c r="B52" s="292"/>
      <c r="C52" s="293"/>
      <c r="D52" s="65">
        <f>D51/(COUNT(B45:C50)*2)</f>
        <v>0</v>
      </c>
    </row>
    <row r="53" spans="1:6" s="50" customFormat="1" x14ac:dyDescent="0.3">
      <c r="A53" s="54"/>
      <c r="B53" s="55"/>
      <c r="C53" s="55"/>
      <c r="D53" s="56"/>
    </row>
    <row r="54" spans="1:6" ht="19.5" x14ac:dyDescent="0.4">
      <c r="A54" s="289" t="s">
        <v>8</v>
      </c>
      <c r="B54" s="290"/>
      <c r="C54" s="290"/>
      <c r="D54" s="290"/>
      <c r="E54" s="290"/>
      <c r="F54" s="290"/>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1" t="s">
        <v>38</v>
      </c>
      <c r="B62" s="292"/>
      <c r="C62" s="293"/>
      <c r="D62" s="214">
        <f>SUM(B55:C61)</f>
        <v>0</v>
      </c>
    </row>
    <row r="63" spans="1:6" x14ac:dyDescent="0.3">
      <c r="A63" s="291" t="s">
        <v>342</v>
      </c>
      <c r="B63" s="292"/>
      <c r="C63" s="293"/>
      <c r="D63" s="65">
        <f>D62/(COUNT(B55:C61)*2)</f>
        <v>0</v>
      </c>
    </row>
    <row r="64" spans="1:6" s="50" customFormat="1" x14ac:dyDescent="0.3">
      <c r="A64" s="54"/>
      <c r="B64" s="55"/>
      <c r="C64" s="55"/>
      <c r="D64" s="56"/>
    </row>
    <row r="65" spans="1:6" ht="19.5" x14ac:dyDescent="0.4">
      <c r="A65" s="289" t="s">
        <v>143</v>
      </c>
      <c r="B65" s="290"/>
      <c r="C65" s="290"/>
      <c r="D65" s="290"/>
      <c r="E65" s="290"/>
      <c r="F65" s="290"/>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1" t="s">
        <v>38</v>
      </c>
      <c r="B83" s="292"/>
      <c r="C83" s="293"/>
      <c r="D83" s="214">
        <f>SUM(B66:C82)</f>
        <v>0</v>
      </c>
    </row>
    <row r="84" spans="1:6" x14ac:dyDescent="0.3">
      <c r="A84" s="291" t="s">
        <v>342</v>
      </c>
      <c r="B84" s="292"/>
      <c r="C84" s="293"/>
      <c r="D84" s="65">
        <f>D83/(COUNT(B66:C82)*2)</f>
        <v>0</v>
      </c>
    </row>
    <row r="85" spans="1:6" s="50" customFormat="1" x14ac:dyDescent="0.3">
      <c r="A85" s="54"/>
      <c r="B85" s="55"/>
      <c r="C85" s="55"/>
      <c r="D85" s="56"/>
    </row>
    <row r="86" spans="1:6" ht="19.5" x14ac:dyDescent="0.4">
      <c r="A86" s="289" t="s">
        <v>237</v>
      </c>
      <c r="B86" s="290"/>
      <c r="C86" s="290"/>
      <c r="D86" s="290"/>
      <c r="E86" s="290"/>
      <c r="F86" s="290"/>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1" t="s">
        <v>38</v>
      </c>
      <c r="B101" s="292"/>
      <c r="C101" s="293"/>
      <c r="D101" s="214">
        <f>SUM(B87:C100)</f>
        <v>0</v>
      </c>
    </row>
    <row r="102" spans="1:6" x14ac:dyDescent="0.3">
      <c r="A102" s="291" t="s">
        <v>342</v>
      </c>
      <c r="B102" s="292"/>
      <c r="C102" s="29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9" t="s">
        <v>238</v>
      </c>
      <c r="B105" s="290"/>
      <c r="C105" s="290"/>
      <c r="D105" s="290"/>
      <c r="E105" s="290"/>
      <c r="F105" s="290"/>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1" t="s">
        <v>38</v>
      </c>
      <c r="B117" s="292"/>
      <c r="C117" s="293"/>
      <c r="D117" s="214">
        <f>SUM(B106:C116)</f>
        <v>0</v>
      </c>
      <c r="E117" s="37"/>
      <c r="F117" s="37"/>
    </row>
    <row r="118" spans="1:6" s="50" customFormat="1" x14ac:dyDescent="0.3">
      <c r="A118" s="291" t="s">
        <v>342</v>
      </c>
      <c r="B118" s="292"/>
      <c r="C118" s="293"/>
      <c r="D118" s="65">
        <f>D117/(COUNT(B106:C116)*2)</f>
        <v>0</v>
      </c>
      <c r="E118" s="37"/>
      <c r="F118" s="37"/>
    </row>
    <row r="119" spans="1:6" s="50" customFormat="1" x14ac:dyDescent="0.3">
      <c r="A119" s="54"/>
      <c r="B119" s="55"/>
      <c r="C119" s="55"/>
      <c r="D119" s="56"/>
    </row>
    <row r="120" spans="1:6" ht="19.5" x14ac:dyDescent="0.4">
      <c r="A120" s="289" t="s">
        <v>208</v>
      </c>
      <c r="B120" s="290"/>
      <c r="C120" s="290"/>
      <c r="D120" s="290"/>
      <c r="E120" s="290"/>
      <c r="F120" s="290"/>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1" t="s">
        <v>38</v>
      </c>
      <c r="B132" s="292"/>
      <c r="C132" s="293"/>
      <c r="D132" s="214">
        <f>SUM(B121:C131)</f>
        <v>0</v>
      </c>
    </row>
    <row r="133" spans="1:6" x14ac:dyDescent="0.3">
      <c r="A133" s="291" t="s">
        <v>342</v>
      </c>
      <c r="B133" s="292"/>
      <c r="C133" s="293"/>
      <c r="D133" s="63">
        <f>D132/(COUNT(B121:C131)*2)</f>
        <v>0</v>
      </c>
    </row>
    <row r="134" spans="1:6" s="50" customFormat="1" x14ac:dyDescent="0.3">
      <c r="A134" s="54"/>
      <c r="B134" s="55"/>
      <c r="C134" s="55"/>
      <c r="D134" s="61"/>
    </row>
    <row r="135" spans="1:6" ht="19.5" x14ac:dyDescent="0.4">
      <c r="A135" s="289" t="s">
        <v>78</v>
      </c>
      <c r="B135" s="290"/>
      <c r="C135" s="290"/>
      <c r="D135" s="290"/>
      <c r="E135" s="290"/>
      <c r="F135" s="290"/>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1" t="s">
        <v>38</v>
      </c>
      <c r="B148" s="292"/>
      <c r="C148" s="293"/>
      <c r="D148" s="214">
        <f>SUM(B136:C147)</f>
        <v>0</v>
      </c>
    </row>
    <row r="149" spans="1:6" x14ac:dyDescent="0.3">
      <c r="A149" s="291" t="s">
        <v>342</v>
      </c>
      <c r="B149" s="292"/>
      <c r="C149" s="293"/>
      <c r="D149" s="65">
        <f>D148/(COUNT(B136:C147)*2)</f>
        <v>0</v>
      </c>
    </row>
    <row r="150" spans="1:6" s="50" customFormat="1" x14ac:dyDescent="0.3">
      <c r="A150" s="54"/>
      <c r="B150" s="55"/>
      <c r="C150" s="55"/>
      <c r="D150" s="56"/>
    </row>
    <row r="151" spans="1:6" ht="19.5" x14ac:dyDescent="0.4">
      <c r="A151" s="289" t="s">
        <v>243</v>
      </c>
      <c r="B151" s="290"/>
      <c r="C151" s="290"/>
      <c r="D151" s="290"/>
      <c r="E151" s="290"/>
      <c r="F151" s="290"/>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1" t="s">
        <v>38</v>
      </c>
      <c r="B160" s="294"/>
      <c r="C160" s="295"/>
      <c r="D160" s="215">
        <f>SUM(B152:C159)</f>
        <v>0</v>
      </c>
    </row>
    <row r="161" spans="1:6" x14ac:dyDescent="0.3">
      <c r="A161" s="291" t="s">
        <v>342</v>
      </c>
      <c r="B161" s="292"/>
      <c r="C161" s="293"/>
      <c r="D161" s="65">
        <f>D160/(COUNT(B152:C159)*2)</f>
        <v>0</v>
      </c>
    </row>
    <row r="162" spans="1:6" s="50" customFormat="1" x14ac:dyDescent="0.3">
      <c r="A162" s="54"/>
      <c r="B162" s="55"/>
      <c r="C162" s="57"/>
      <c r="D162" s="58"/>
    </row>
    <row r="163" spans="1:6" ht="19.5" x14ac:dyDescent="0.4">
      <c r="A163" s="289" t="s">
        <v>85</v>
      </c>
      <c r="B163" s="290"/>
      <c r="C163" s="290"/>
      <c r="D163" s="290"/>
      <c r="E163" s="290"/>
      <c r="F163" s="290"/>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1" t="s">
        <v>38</v>
      </c>
      <c r="B168" s="292"/>
      <c r="C168" s="293"/>
      <c r="D168" s="214">
        <f>SUM(B164:C167)</f>
        <v>0</v>
      </c>
    </row>
    <row r="169" spans="1:6" x14ac:dyDescent="0.3">
      <c r="A169" s="291" t="s">
        <v>342</v>
      </c>
      <c r="B169" s="292"/>
      <c r="C169" s="293"/>
      <c r="D169" s="65">
        <f>D168/(COUNT(B164:C167)*2)</f>
        <v>0</v>
      </c>
    </row>
    <row r="170" spans="1:6" s="50" customFormat="1" x14ac:dyDescent="0.3">
      <c r="A170" s="54"/>
      <c r="B170" s="55"/>
      <c r="C170" s="55"/>
      <c r="D170" s="56"/>
    </row>
    <row r="171" spans="1:6" ht="19.5" x14ac:dyDescent="0.4">
      <c r="A171" s="296" t="s">
        <v>17</v>
      </c>
      <c r="B171" s="297"/>
      <c r="C171" s="297"/>
      <c r="D171" s="297"/>
      <c r="E171" s="297"/>
      <c r="F171" s="29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1" t="s">
        <v>38</v>
      </c>
      <c r="B176" s="292"/>
      <c r="C176" s="293"/>
      <c r="D176" s="214">
        <f>SUM(B172:C175)</f>
        <v>0</v>
      </c>
    </row>
    <row r="177" spans="1:6" x14ac:dyDescent="0.3">
      <c r="A177" s="291" t="s">
        <v>342</v>
      </c>
      <c r="B177" s="292"/>
      <c r="C177" s="293"/>
      <c r="D177" s="65">
        <f>D176/(COUNT(B172:C175)*2)</f>
        <v>0</v>
      </c>
    </row>
    <row r="178" spans="1:6" s="50" customFormat="1" x14ac:dyDescent="0.3">
      <c r="A178" s="54"/>
      <c r="B178" s="55"/>
      <c r="C178" s="55"/>
      <c r="D178" s="56"/>
    </row>
    <row r="179" spans="1:6" ht="19.5" x14ac:dyDescent="0.4">
      <c r="A179" s="289" t="s">
        <v>87</v>
      </c>
      <c r="B179" s="290"/>
      <c r="C179" s="290"/>
      <c r="D179" s="290"/>
      <c r="E179" s="290"/>
      <c r="F179" s="290"/>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1" t="s">
        <v>38</v>
      </c>
      <c r="B185" s="292"/>
      <c r="C185" s="293"/>
      <c r="D185" s="214">
        <f>SUM(B180:C184)</f>
        <v>0</v>
      </c>
    </row>
    <row r="186" spans="1:6" x14ac:dyDescent="0.3">
      <c r="A186" s="291" t="s">
        <v>342</v>
      </c>
      <c r="B186" s="292"/>
      <c r="C186" s="293"/>
      <c r="D186" s="65">
        <f>D185/(COUNT(B180:C184)*2)</f>
        <v>0</v>
      </c>
    </row>
    <row r="187" spans="1:6" s="50" customFormat="1" x14ac:dyDescent="0.3">
      <c r="A187" s="54"/>
      <c r="B187" s="55"/>
      <c r="C187" s="55"/>
      <c r="D187" s="56"/>
    </row>
    <row r="188" spans="1:6" ht="19.5" x14ac:dyDescent="0.4">
      <c r="A188" s="289" t="s">
        <v>242</v>
      </c>
      <c r="B188" s="290"/>
      <c r="C188" s="290"/>
      <c r="D188" s="290"/>
      <c r="E188" s="290"/>
      <c r="F188" s="290"/>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1" t="s">
        <v>38</v>
      </c>
      <c r="B193" s="292"/>
      <c r="C193" s="293"/>
      <c r="D193" s="97">
        <f>SUM(B189:C192)</f>
        <v>0</v>
      </c>
    </row>
    <row r="194" spans="1:4" x14ac:dyDescent="0.3">
      <c r="A194" s="291" t="s">
        <v>342</v>
      </c>
      <c r="B194" s="292"/>
      <c r="C194" s="29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JD19ABdAq9JiwEV3xeCkxSqj0xXLZqmgwhr7hTPs130/id1S6iaQ4Ga1XHpEJo+FJLkB9KN+aiceWbBZXnxdzQ==" saltValue="y+p0wuMVmsDYafcKDqpI7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278" zoomScale="60" zoomScaleNormal="60" workbookViewId="0">
      <selection activeCell="A283" sqref="A283"/>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4"/>
      <c r="E1" s="284"/>
      <c r="F1" s="284"/>
      <c r="G1" s="284"/>
      <c r="H1" s="284"/>
      <c r="I1" s="28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5" t="s">
        <v>201</v>
      </c>
      <c r="B7" s="285"/>
      <c r="C7" s="285"/>
      <c r="D7" s="285"/>
      <c r="E7" s="285"/>
      <c r="F7" s="285"/>
      <c r="G7" s="213"/>
      <c r="H7" s="213"/>
      <c r="I7" s="213"/>
    </row>
    <row r="8" spans="1:9" ht="29.25" x14ac:dyDescent="0.5">
      <c r="A8" s="286" t="str">
        <f>'Page de garde'!D18</f>
        <v>Sfax Lafrane</v>
      </c>
      <c r="B8" s="286"/>
      <c r="C8" s="286"/>
      <c r="D8" s="286"/>
      <c r="E8" s="286"/>
      <c r="F8" s="286"/>
      <c r="G8" s="216"/>
      <c r="H8" s="216"/>
      <c r="I8" s="213"/>
    </row>
    <row r="9" spans="1:9" ht="24.75" x14ac:dyDescent="0.5">
      <c r="A9" s="38" t="s">
        <v>44</v>
      </c>
      <c r="B9" s="287"/>
      <c r="C9" s="287"/>
      <c r="D9" s="287"/>
      <c r="E9" s="287"/>
      <c r="F9" s="287"/>
      <c r="G9" s="216"/>
      <c r="H9" s="216"/>
      <c r="I9" s="213"/>
    </row>
    <row r="10" spans="1:9" ht="24.75" x14ac:dyDescent="0.5">
      <c r="A10" s="39" t="s">
        <v>46</v>
      </c>
      <c r="B10" s="288"/>
      <c r="C10" s="288"/>
      <c r="D10" s="288"/>
      <c r="E10" s="288"/>
      <c r="F10" s="288"/>
      <c r="G10" s="216"/>
      <c r="H10" s="216"/>
      <c r="I10" s="213"/>
    </row>
    <row r="11" spans="1:9" ht="24.75" x14ac:dyDescent="0.5">
      <c r="A11" s="38" t="s">
        <v>45</v>
      </c>
      <c r="B11" s="283"/>
      <c r="C11" s="283"/>
      <c r="D11" s="283"/>
      <c r="E11" s="283"/>
      <c r="F11" s="283"/>
      <c r="G11" s="216"/>
      <c r="H11" s="216"/>
      <c r="I11" s="213"/>
    </row>
    <row r="12" spans="1:9" ht="24.75" x14ac:dyDescent="0.5">
      <c r="A12" s="38" t="s">
        <v>276</v>
      </c>
      <c r="B12" s="276">
        <f>D505</f>
        <v>0</v>
      </c>
      <c r="C12" s="276"/>
      <c r="D12" s="276"/>
      <c r="E12" s="276"/>
      <c r="F12" s="276"/>
      <c r="G12" s="216"/>
      <c r="H12" s="216"/>
      <c r="I12" s="213"/>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71" t="s">
        <v>0</v>
      </c>
      <c r="B16" s="271"/>
      <c r="C16" s="271"/>
      <c r="D16" s="271"/>
      <c r="E16" s="271"/>
      <c r="F16" s="271"/>
      <c r="G16" s="36"/>
      <c r="H16" s="36"/>
    </row>
    <row r="17" spans="1:8" ht="18" x14ac:dyDescent="0.3">
      <c r="A17" s="182">
        <f>B11</f>
        <v>0</v>
      </c>
      <c r="B17" s="36"/>
      <c r="C17" s="36"/>
      <c r="D17" s="36"/>
      <c r="E17" s="36"/>
      <c r="F17" s="36"/>
      <c r="G17" s="36"/>
      <c r="H17" s="36"/>
    </row>
    <row r="18" spans="1:8" ht="18" x14ac:dyDescent="0.25">
      <c r="A18" s="281" t="s">
        <v>1</v>
      </c>
      <c r="B18" s="282"/>
      <c r="C18" s="282"/>
      <c r="D18" s="282"/>
      <c r="E18" s="282"/>
      <c r="F18" s="28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2" t="s">
        <v>18</v>
      </c>
      <c r="B26" s="273"/>
      <c r="C26" s="273"/>
      <c r="D26" s="273"/>
      <c r="E26" s="273"/>
      <c r="F26" s="273"/>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1" t="s">
        <v>137</v>
      </c>
      <c r="B43" s="271"/>
      <c r="C43" s="271"/>
      <c r="D43" s="271"/>
      <c r="E43" s="271"/>
      <c r="F43" s="271"/>
    </row>
    <row r="44" spans="1:7" x14ac:dyDescent="0.25">
      <c r="A44" s="183">
        <f>B11</f>
        <v>0</v>
      </c>
      <c r="B44" s="6"/>
      <c r="C44" s="7"/>
      <c r="D44" s="6"/>
    </row>
    <row r="45" spans="1:7" ht="16.5" x14ac:dyDescent="0.25">
      <c r="A45" s="274" t="s">
        <v>63</v>
      </c>
      <c r="B45" s="275"/>
      <c r="C45" s="275"/>
      <c r="D45" s="275"/>
      <c r="E45" s="275"/>
      <c r="F45" s="27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2" t="s">
        <v>65</v>
      </c>
      <c r="B57" s="273"/>
      <c r="C57" s="273"/>
      <c r="D57" s="273"/>
      <c r="E57" s="273"/>
      <c r="F57" s="273"/>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2" t="s">
        <v>25</v>
      </c>
      <c r="B84" s="273"/>
      <c r="C84" s="273"/>
      <c r="D84" s="273"/>
      <c r="E84" s="273"/>
      <c r="F84" s="273"/>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1" t="s">
        <v>129</v>
      </c>
      <c r="B99" s="271"/>
      <c r="C99" s="271"/>
      <c r="D99" s="271"/>
      <c r="E99" s="271"/>
      <c r="F99" s="271"/>
    </row>
    <row r="100" spans="1:6" x14ac:dyDescent="0.25">
      <c r="A100" s="183">
        <f>B11</f>
        <v>0</v>
      </c>
      <c r="B100" s="6"/>
      <c r="C100" s="7"/>
      <c r="D100" s="6"/>
    </row>
    <row r="101" spans="1:6" ht="16.5" x14ac:dyDescent="0.25">
      <c r="A101" s="274" t="s">
        <v>63</v>
      </c>
      <c r="B101" s="275"/>
      <c r="C101" s="275"/>
      <c r="D101" s="275"/>
      <c r="E101" s="275"/>
      <c r="F101" s="27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2" t="s">
        <v>133</v>
      </c>
      <c r="B113" s="273"/>
      <c r="C113" s="273"/>
      <c r="D113" s="273"/>
      <c r="E113" s="273"/>
      <c r="F113" s="273"/>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2" t="s">
        <v>73</v>
      </c>
      <c r="B137" s="273"/>
      <c r="C137" s="273"/>
      <c r="D137" s="273"/>
      <c r="E137" s="273"/>
      <c r="F137" s="273"/>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1" t="s">
        <v>130</v>
      </c>
      <c r="B152" s="271"/>
      <c r="C152" s="271"/>
      <c r="D152" s="271"/>
      <c r="E152" s="271"/>
      <c r="F152" s="271"/>
    </row>
    <row r="153" spans="1:6" x14ac:dyDescent="0.25">
      <c r="A153" s="183">
        <f>B11</f>
        <v>0</v>
      </c>
      <c r="B153" s="6"/>
      <c r="C153" s="7"/>
      <c r="D153" s="59"/>
    </row>
    <row r="154" spans="1:6" ht="16.5" x14ac:dyDescent="0.25">
      <c r="A154" s="274" t="s">
        <v>63</v>
      </c>
      <c r="B154" s="275"/>
      <c r="C154" s="275"/>
      <c r="D154" s="275"/>
      <c r="E154" s="275"/>
      <c r="F154" s="27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2" t="s">
        <v>134</v>
      </c>
      <c r="B166" s="273"/>
      <c r="C166" s="273"/>
      <c r="D166" s="273"/>
      <c r="E166" s="273"/>
      <c r="F166" s="273"/>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1" t="s">
        <v>167</v>
      </c>
      <c r="B192" s="271"/>
      <c r="C192" s="271"/>
      <c r="D192" s="271"/>
      <c r="E192" s="271"/>
      <c r="F192" s="271"/>
    </row>
    <row r="193" spans="1:7" x14ac:dyDescent="0.25">
      <c r="A193" s="189">
        <f>B11</f>
        <v>0</v>
      </c>
      <c r="B193" s="6"/>
      <c r="C193" s="7"/>
      <c r="D193" s="6"/>
    </row>
    <row r="194" spans="1:7" ht="18" x14ac:dyDescent="0.25">
      <c r="A194" s="272" t="s">
        <v>158</v>
      </c>
      <c r="B194" s="273"/>
      <c r="C194" s="273"/>
      <c r="D194" s="273"/>
      <c r="E194" s="273"/>
      <c r="F194" s="273"/>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2" t="s">
        <v>76</v>
      </c>
      <c r="B209" s="273"/>
      <c r="C209" s="273"/>
      <c r="D209" s="273"/>
      <c r="E209" s="273"/>
      <c r="F209" s="273"/>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2" t="s">
        <v>191</v>
      </c>
      <c r="B232" s="273"/>
      <c r="C232" s="273"/>
      <c r="D232" s="273"/>
      <c r="E232" s="273"/>
      <c r="F232" s="273"/>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1" t="s">
        <v>78</v>
      </c>
      <c r="B248" s="271"/>
      <c r="C248" s="271"/>
      <c r="D248" s="271"/>
      <c r="E248" s="271"/>
      <c r="F248" s="271"/>
    </row>
    <row r="249" spans="1:6" s="3" customFormat="1" x14ac:dyDescent="0.25">
      <c r="A249" s="183">
        <f>B11</f>
        <v>0</v>
      </c>
      <c r="B249" s="6"/>
      <c r="C249" s="7"/>
      <c r="D249" s="6"/>
    </row>
    <row r="250" spans="1:6" s="3" customFormat="1" ht="18" x14ac:dyDescent="0.25">
      <c r="A250" s="272" t="s">
        <v>79</v>
      </c>
      <c r="B250" s="273"/>
      <c r="C250" s="273"/>
      <c r="D250" s="273"/>
      <c r="E250" s="273"/>
      <c r="F250" s="273"/>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1" t="s">
        <v>4</v>
      </c>
      <c r="B291" s="271"/>
      <c r="C291" s="271"/>
      <c r="D291" s="271"/>
      <c r="E291" s="271"/>
      <c r="F291" s="271"/>
    </row>
    <row r="292" spans="1:7" x14ac:dyDescent="0.25">
      <c r="A292" s="192">
        <f>B11</f>
        <v>0</v>
      </c>
      <c r="B292" s="6"/>
      <c r="C292" s="7"/>
      <c r="D292" s="59"/>
    </row>
    <row r="293" spans="1:7" ht="18" x14ac:dyDescent="0.25">
      <c r="A293" s="272" t="s">
        <v>19</v>
      </c>
      <c r="B293" s="273"/>
      <c r="C293" s="273"/>
      <c r="D293" s="273"/>
      <c r="E293" s="273"/>
      <c r="F293" s="273"/>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2" t="s">
        <v>122</v>
      </c>
      <c r="B305" s="273"/>
      <c r="C305" s="273"/>
      <c r="D305" s="273"/>
      <c r="E305" s="273"/>
      <c r="F305" s="273"/>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1" t="s">
        <v>21</v>
      </c>
      <c r="B324" s="271"/>
      <c r="C324" s="271"/>
      <c r="D324" s="271"/>
      <c r="E324" s="271"/>
      <c r="F324" s="271"/>
    </row>
    <row r="325" spans="1:9" x14ac:dyDescent="0.25">
      <c r="A325" s="193">
        <f>B11</f>
        <v>0</v>
      </c>
      <c r="B325" s="6"/>
      <c r="C325" s="7"/>
      <c r="D325" s="6"/>
    </row>
    <row r="326" spans="1:9" ht="18" x14ac:dyDescent="0.25">
      <c r="A326" s="272" t="s">
        <v>12</v>
      </c>
      <c r="B326" s="273"/>
      <c r="C326" s="273"/>
      <c r="D326" s="273"/>
      <c r="E326" s="273"/>
      <c r="F326" s="273"/>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2" t="s">
        <v>25</v>
      </c>
      <c r="B339" s="273"/>
      <c r="C339" s="273"/>
      <c r="D339" s="273"/>
      <c r="E339" s="273"/>
      <c r="F339" s="273"/>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1" t="s">
        <v>8</v>
      </c>
      <c r="B352" s="271"/>
      <c r="C352" s="271"/>
      <c r="D352" s="271"/>
      <c r="E352" s="271"/>
      <c r="F352" s="271"/>
    </row>
    <row r="353" spans="1:6" x14ac:dyDescent="0.25">
      <c r="A353" s="183">
        <f>B11</f>
        <v>0</v>
      </c>
      <c r="B353" s="6"/>
      <c r="C353" s="7"/>
      <c r="D353" s="59"/>
    </row>
    <row r="354" spans="1:6" ht="16.5" x14ac:dyDescent="0.25">
      <c r="A354" s="274" t="s">
        <v>113</v>
      </c>
      <c r="B354" s="275"/>
      <c r="C354" s="275"/>
      <c r="D354" s="275"/>
      <c r="E354" s="275"/>
      <c r="F354" s="27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2" t="s">
        <v>25</v>
      </c>
      <c r="B366" s="273"/>
      <c r="C366" s="273"/>
      <c r="D366" s="273"/>
      <c r="E366" s="273"/>
      <c r="F366" s="273"/>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2" t="s">
        <v>124</v>
      </c>
      <c r="B382" s="273"/>
      <c r="C382" s="273"/>
      <c r="D382" s="273"/>
      <c r="E382" s="273"/>
      <c r="F382" s="273"/>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1" t="s">
        <v>125</v>
      </c>
      <c r="B405" s="271"/>
      <c r="C405" s="271"/>
      <c r="D405" s="271"/>
      <c r="E405" s="271"/>
      <c r="F405" s="271"/>
    </row>
    <row r="406" spans="1:6" x14ac:dyDescent="0.25">
      <c r="A406" s="192">
        <f>B11</f>
        <v>0</v>
      </c>
      <c r="B406" s="6"/>
      <c r="C406" s="7"/>
      <c r="D406" s="6"/>
    </row>
    <row r="407" spans="1:6" ht="16.5" x14ac:dyDescent="0.25">
      <c r="A407" s="274" t="s">
        <v>19</v>
      </c>
      <c r="B407" s="275"/>
      <c r="C407" s="275"/>
      <c r="D407" s="275"/>
      <c r="E407" s="275"/>
      <c r="F407" s="27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1" t="s">
        <v>374</v>
      </c>
      <c r="B435" s="271"/>
      <c r="C435" s="271"/>
      <c r="D435" s="271"/>
      <c r="E435" s="271"/>
      <c r="F435" s="271"/>
    </row>
    <row r="436" spans="1:7" x14ac:dyDescent="0.25">
      <c r="A436" s="195">
        <f>+B11</f>
        <v>0</v>
      </c>
      <c r="B436" s="6"/>
      <c r="C436" s="7"/>
      <c r="D436" s="6"/>
    </row>
    <row r="437" spans="1:7" ht="18" x14ac:dyDescent="0.25">
      <c r="A437" s="272" t="s">
        <v>375</v>
      </c>
      <c r="B437" s="273"/>
      <c r="C437" s="273"/>
      <c r="D437" s="273"/>
      <c r="E437" s="273"/>
      <c r="F437" s="273"/>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2" t="s">
        <v>31</v>
      </c>
      <c r="B444" s="273"/>
      <c r="C444" s="273"/>
      <c r="D444" s="273"/>
      <c r="E444" s="273"/>
      <c r="F444" s="273"/>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1" t="s">
        <v>152</v>
      </c>
      <c r="B494" s="271"/>
      <c r="C494" s="271"/>
      <c r="D494" s="271"/>
      <c r="E494" s="271"/>
      <c r="F494" s="27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spWnlYJFD0LMzwkX5QZMbnbCshFx20E9ZsRG4pu3D8vVs5sXlqIHRQcb0wVRYjsMTwGRk2ZMkexUTvOE2886A==" saltValue="sJLlPBSQkPv9QVWZz0Dj6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1"/>
      <c r="E1" s="301"/>
      <c r="F1" s="301"/>
      <c r="G1" s="301"/>
      <c r="H1" s="301"/>
      <c r="I1" s="301"/>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5" t="s">
        <v>52</v>
      </c>
      <c r="B6" s="285"/>
      <c r="C6" s="285"/>
      <c r="D6" s="285"/>
      <c r="E6" s="285"/>
      <c r="F6" s="285"/>
      <c r="G6" s="216"/>
      <c r="H6" s="216"/>
      <c r="I6" s="216"/>
    </row>
    <row r="7" spans="1:9" s="36" customFormat="1" ht="21.75" customHeight="1" x14ac:dyDescent="0.5">
      <c r="A7" s="286" t="str">
        <f>'A1 Exploitation'!A8:F8</f>
        <v>Sfax Lafrane</v>
      </c>
      <c r="B7" s="286"/>
      <c r="C7" s="286"/>
      <c r="D7" s="286"/>
      <c r="E7" s="286"/>
      <c r="F7" s="286"/>
      <c r="G7" s="216"/>
      <c r="H7" s="216"/>
      <c r="I7" s="216"/>
    </row>
    <row r="8" spans="1:9" s="36" customFormat="1" ht="24.75" x14ac:dyDescent="0.5">
      <c r="A8" s="38" t="s">
        <v>44</v>
      </c>
      <c r="B8" s="302">
        <f>'A4 Exploitation'!B9:F9</f>
        <v>0</v>
      </c>
      <c r="C8" s="302"/>
      <c r="D8" s="302"/>
      <c r="E8" s="302"/>
      <c r="F8" s="302"/>
      <c r="G8" s="216"/>
      <c r="H8" s="216"/>
      <c r="I8" s="216"/>
    </row>
    <row r="9" spans="1:9" s="36" customFormat="1" ht="24.75" x14ac:dyDescent="0.5">
      <c r="A9" s="39" t="s">
        <v>46</v>
      </c>
      <c r="B9" s="303">
        <f>'A4 Exploitation'!B10:F10</f>
        <v>0</v>
      </c>
      <c r="C9" s="303"/>
      <c r="D9" s="303"/>
      <c r="E9" s="303"/>
      <c r="F9" s="303"/>
      <c r="G9" s="216"/>
      <c r="H9" s="216"/>
      <c r="I9" s="216"/>
    </row>
    <row r="10" spans="1:9" s="36" customFormat="1" ht="24.75" x14ac:dyDescent="0.5">
      <c r="A10" s="38" t="s">
        <v>45</v>
      </c>
      <c r="B10" s="300">
        <f>'A4 Exploitation'!B11:F11</f>
        <v>0</v>
      </c>
      <c r="C10" s="300"/>
      <c r="D10" s="300"/>
      <c r="E10" s="300"/>
      <c r="F10" s="300"/>
      <c r="G10" s="216"/>
      <c r="H10" s="216"/>
      <c r="I10" s="216"/>
    </row>
    <row r="11" spans="1:9" s="36" customFormat="1" ht="24.75" x14ac:dyDescent="0.5">
      <c r="A11" s="38" t="s">
        <v>341</v>
      </c>
      <c r="B11" s="308">
        <f>D198</f>
        <v>0</v>
      </c>
      <c r="C11" s="308"/>
      <c r="D11" s="308"/>
      <c r="E11" s="308"/>
      <c r="F11" s="308"/>
      <c r="G11" s="216"/>
      <c r="H11" s="216"/>
      <c r="I11" s="21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305" t="s">
        <v>0</v>
      </c>
      <c r="B16" s="306"/>
      <c r="C16" s="306"/>
      <c r="D16" s="306"/>
      <c r="E16" s="306"/>
      <c r="F16" s="30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7" t="s">
        <v>38</v>
      </c>
      <c r="B22" s="294"/>
      <c r="C22" s="295"/>
      <c r="D22" s="215">
        <f>SUM(B17:C21)</f>
        <v>0</v>
      </c>
    </row>
    <row r="23" spans="1:6" x14ac:dyDescent="0.3">
      <c r="A23" s="291" t="s">
        <v>342</v>
      </c>
      <c r="B23" s="292"/>
      <c r="C23" s="293"/>
      <c r="D23" s="65">
        <f>D22/(COUNT(B17:C21)*2)</f>
        <v>0</v>
      </c>
    </row>
    <row r="24" spans="1:6" s="50" customFormat="1" x14ac:dyDescent="0.3">
      <c r="A24" s="54"/>
      <c r="B24" s="55"/>
      <c r="C24" s="55"/>
      <c r="D24" s="56"/>
    </row>
    <row r="25" spans="1:6" ht="19.5" x14ac:dyDescent="0.4">
      <c r="A25" s="289" t="s">
        <v>4</v>
      </c>
      <c r="B25" s="290"/>
      <c r="C25" s="290"/>
      <c r="D25" s="290"/>
      <c r="E25" s="290"/>
      <c r="F25" s="290"/>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1" t="s">
        <v>38</v>
      </c>
      <c r="B32" s="292"/>
      <c r="C32" s="293"/>
      <c r="D32" s="214">
        <f>SUM(B26:C31)</f>
        <v>0</v>
      </c>
    </row>
    <row r="33" spans="1:6" x14ac:dyDescent="0.3">
      <c r="A33" s="291" t="s">
        <v>342</v>
      </c>
      <c r="B33" s="292"/>
      <c r="C33" s="293"/>
      <c r="D33" s="65">
        <f>D32/(COUNT(B26:C31)*2)</f>
        <v>0</v>
      </c>
    </row>
    <row r="34" spans="1:6" s="50" customFormat="1" x14ac:dyDescent="0.3">
      <c r="A34" s="54"/>
      <c r="B34" s="55"/>
      <c r="C34" s="55"/>
      <c r="D34" s="56"/>
    </row>
    <row r="35" spans="1:6" s="50" customFormat="1" ht="19.5" x14ac:dyDescent="0.4">
      <c r="A35" s="289" t="s">
        <v>246</v>
      </c>
      <c r="B35" s="290"/>
      <c r="C35" s="290"/>
      <c r="D35" s="290"/>
      <c r="E35" s="290"/>
      <c r="F35" s="290"/>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1" t="s">
        <v>38</v>
      </c>
      <c r="B41" s="292"/>
      <c r="C41" s="293"/>
      <c r="D41" s="214">
        <f>SUM(B36:C40)</f>
        <v>0</v>
      </c>
      <c r="E41" s="37"/>
      <c r="F41" s="37"/>
    </row>
    <row r="42" spans="1:6" s="50" customFormat="1" x14ac:dyDescent="0.3">
      <c r="A42" s="291" t="s">
        <v>342</v>
      </c>
      <c r="B42" s="292"/>
      <c r="C42" s="293"/>
      <c r="D42" s="65">
        <f>D41/(COUNT(B36:C40)*2)</f>
        <v>0</v>
      </c>
      <c r="E42" s="37"/>
      <c r="F42" s="37"/>
    </row>
    <row r="43" spans="1:6" s="50" customFormat="1" x14ac:dyDescent="0.3">
      <c r="A43" s="90"/>
      <c r="B43" s="91"/>
      <c r="C43" s="91"/>
      <c r="D43" s="92"/>
    </row>
    <row r="44" spans="1:6" ht="19.5" x14ac:dyDescent="0.4">
      <c r="A44" s="298" t="s">
        <v>21</v>
      </c>
      <c r="B44" s="299"/>
      <c r="C44" s="299"/>
      <c r="D44" s="299"/>
      <c r="E44" s="299"/>
      <c r="F44" s="299"/>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1" t="s">
        <v>38</v>
      </c>
      <c r="B51" s="292"/>
      <c r="C51" s="293"/>
      <c r="D51" s="214">
        <f>SUM(B45:C50)</f>
        <v>0</v>
      </c>
    </row>
    <row r="52" spans="1:6" x14ac:dyDescent="0.3">
      <c r="A52" s="291" t="s">
        <v>342</v>
      </c>
      <c r="B52" s="292"/>
      <c r="C52" s="293"/>
      <c r="D52" s="65">
        <f>D51/(COUNT(B45:C50)*2)</f>
        <v>0</v>
      </c>
    </row>
    <row r="53" spans="1:6" s="50" customFormat="1" x14ac:dyDescent="0.3">
      <c r="A53" s="54"/>
      <c r="B53" s="55"/>
      <c r="C53" s="55"/>
      <c r="D53" s="56"/>
    </row>
    <row r="54" spans="1:6" ht="19.5" x14ac:dyDescent="0.4">
      <c r="A54" s="289" t="s">
        <v>8</v>
      </c>
      <c r="B54" s="290"/>
      <c r="C54" s="290"/>
      <c r="D54" s="290"/>
      <c r="E54" s="290"/>
      <c r="F54" s="290"/>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1" t="s">
        <v>38</v>
      </c>
      <c r="B62" s="292"/>
      <c r="C62" s="293"/>
      <c r="D62" s="214">
        <f>SUM(B55:C61)</f>
        <v>0</v>
      </c>
    </row>
    <row r="63" spans="1:6" x14ac:dyDescent="0.3">
      <c r="A63" s="291" t="s">
        <v>342</v>
      </c>
      <c r="B63" s="292"/>
      <c r="C63" s="293"/>
      <c r="D63" s="65">
        <f>D62/(COUNT(B55:C61)*2)</f>
        <v>0</v>
      </c>
    </row>
    <row r="64" spans="1:6" s="50" customFormat="1" x14ac:dyDescent="0.3">
      <c r="A64" s="54"/>
      <c r="B64" s="55"/>
      <c r="C64" s="55"/>
      <c r="D64" s="56"/>
    </row>
    <row r="65" spans="1:6" ht="19.5" x14ac:dyDescent="0.4">
      <c r="A65" s="289" t="s">
        <v>143</v>
      </c>
      <c r="B65" s="290"/>
      <c r="C65" s="290"/>
      <c r="D65" s="290"/>
      <c r="E65" s="290"/>
      <c r="F65" s="290"/>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1" t="s">
        <v>38</v>
      </c>
      <c r="B83" s="292"/>
      <c r="C83" s="293"/>
      <c r="D83" s="214">
        <f>SUM(B66:C82)</f>
        <v>0</v>
      </c>
    </row>
    <row r="84" spans="1:6" x14ac:dyDescent="0.3">
      <c r="A84" s="291" t="s">
        <v>342</v>
      </c>
      <c r="B84" s="292"/>
      <c r="C84" s="293"/>
      <c r="D84" s="65">
        <f>D83/(COUNT(B66:C82)*2)</f>
        <v>0</v>
      </c>
    </row>
    <row r="85" spans="1:6" s="50" customFormat="1" x14ac:dyDescent="0.3">
      <c r="A85" s="54"/>
      <c r="B85" s="55"/>
      <c r="C85" s="55"/>
      <c r="D85" s="56"/>
    </row>
    <row r="86" spans="1:6" ht="19.5" x14ac:dyDescent="0.4">
      <c r="A86" s="289" t="s">
        <v>237</v>
      </c>
      <c r="B86" s="290"/>
      <c r="C86" s="290"/>
      <c r="D86" s="290"/>
      <c r="E86" s="290"/>
      <c r="F86" s="290"/>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1" t="s">
        <v>38</v>
      </c>
      <c r="B101" s="292"/>
      <c r="C101" s="293"/>
      <c r="D101" s="214">
        <f>SUM(B87:C100)</f>
        <v>0</v>
      </c>
    </row>
    <row r="102" spans="1:6" x14ac:dyDescent="0.3">
      <c r="A102" s="291" t="s">
        <v>342</v>
      </c>
      <c r="B102" s="292"/>
      <c r="C102" s="29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9" t="s">
        <v>238</v>
      </c>
      <c r="B105" s="290"/>
      <c r="C105" s="290"/>
      <c r="D105" s="290"/>
      <c r="E105" s="290"/>
      <c r="F105" s="290"/>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1" t="s">
        <v>38</v>
      </c>
      <c r="B117" s="292"/>
      <c r="C117" s="293"/>
      <c r="D117" s="214">
        <f>SUM(B106:C116)</f>
        <v>0</v>
      </c>
      <c r="E117" s="37"/>
      <c r="F117" s="37"/>
    </row>
    <row r="118" spans="1:6" s="50" customFormat="1" x14ac:dyDescent="0.3">
      <c r="A118" s="291" t="s">
        <v>342</v>
      </c>
      <c r="B118" s="292"/>
      <c r="C118" s="293"/>
      <c r="D118" s="65">
        <f>D117/(COUNT(B106:C116)*2)</f>
        <v>0</v>
      </c>
      <c r="E118" s="37"/>
      <c r="F118" s="37"/>
    </row>
    <row r="119" spans="1:6" s="50" customFormat="1" x14ac:dyDescent="0.3">
      <c r="A119" s="54"/>
      <c r="B119" s="55"/>
      <c r="C119" s="55"/>
      <c r="D119" s="56"/>
    </row>
    <row r="120" spans="1:6" ht="19.5" x14ac:dyDescent="0.4">
      <c r="A120" s="289" t="s">
        <v>208</v>
      </c>
      <c r="B120" s="290"/>
      <c r="C120" s="290"/>
      <c r="D120" s="290"/>
      <c r="E120" s="290"/>
      <c r="F120" s="290"/>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1" t="s">
        <v>38</v>
      </c>
      <c r="B132" s="292"/>
      <c r="C132" s="293"/>
      <c r="D132" s="214">
        <f>SUM(B121:C131)</f>
        <v>0</v>
      </c>
    </row>
    <row r="133" spans="1:6" x14ac:dyDescent="0.3">
      <c r="A133" s="291" t="s">
        <v>342</v>
      </c>
      <c r="B133" s="292"/>
      <c r="C133" s="293"/>
      <c r="D133" s="63">
        <f>D132/(COUNT(B121:C131)*2)</f>
        <v>0</v>
      </c>
    </row>
    <row r="134" spans="1:6" s="50" customFormat="1" x14ac:dyDescent="0.3">
      <c r="A134" s="54"/>
      <c r="B134" s="55"/>
      <c r="C134" s="55"/>
      <c r="D134" s="61"/>
    </row>
    <row r="135" spans="1:6" ht="19.5" x14ac:dyDescent="0.4">
      <c r="A135" s="289" t="s">
        <v>78</v>
      </c>
      <c r="B135" s="290"/>
      <c r="C135" s="290"/>
      <c r="D135" s="290"/>
      <c r="E135" s="290"/>
      <c r="F135" s="290"/>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1" t="s">
        <v>38</v>
      </c>
      <c r="B148" s="292"/>
      <c r="C148" s="293"/>
      <c r="D148" s="214">
        <f>SUM(B136:C147)</f>
        <v>0</v>
      </c>
    </row>
    <row r="149" spans="1:6" x14ac:dyDescent="0.3">
      <c r="A149" s="291" t="s">
        <v>342</v>
      </c>
      <c r="B149" s="292"/>
      <c r="C149" s="293"/>
      <c r="D149" s="65">
        <f>D148/(COUNT(B136:C147)*2)</f>
        <v>0</v>
      </c>
    </row>
    <row r="150" spans="1:6" s="50" customFormat="1" x14ac:dyDescent="0.3">
      <c r="A150" s="54"/>
      <c r="B150" s="55"/>
      <c r="C150" s="55"/>
      <c r="D150" s="56"/>
    </row>
    <row r="151" spans="1:6" ht="19.5" x14ac:dyDescent="0.4">
      <c r="A151" s="289" t="s">
        <v>243</v>
      </c>
      <c r="B151" s="290"/>
      <c r="C151" s="290"/>
      <c r="D151" s="290"/>
      <c r="E151" s="290"/>
      <c r="F151" s="290"/>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1" t="s">
        <v>38</v>
      </c>
      <c r="B160" s="294"/>
      <c r="C160" s="295"/>
      <c r="D160" s="215">
        <f>SUM(B152:C159)</f>
        <v>0</v>
      </c>
    </row>
    <row r="161" spans="1:6" x14ac:dyDescent="0.3">
      <c r="A161" s="291" t="s">
        <v>342</v>
      </c>
      <c r="B161" s="292"/>
      <c r="C161" s="293"/>
      <c r="D161" s="65">
        <f>D160/(COUNT(B152:C159)*2)</f>
        <v>0</v>
      </c>
    </row>
    <row r="162" spans="1:6" s="50" customFormat="1" x14ac:dyDescent="0.3">
      <c r="A162" s="54"/>
      <c r="B162" s="55"/>
      <c r="C162" s="57"/>
      <c r="D162" s="58"/>
    </row>
    <row r="163" spans="1:6" ht="19.5" x14ac:dyDescent="0.4">
      <c r="A163" s="289" t="s">
        <v>85</v>
      </c>
      <c r="B163" s="290"/>
      <c r="C163" s="290"/>
      <c r="D163" s="290"/>
      <c r="E163" s="290"/>
      <c r="F163" s="290"/>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1" t="s">
        <v>38</v>
      </c>
      <c r="B168" s="292"/>
      <c r="C168" s="293"/>
      <c r="D168" s="214">
        <f>SUM(B164:C167)</f>
        <v>0</v>
      </c>
    </row>
    <row r="169" spans="1:6" x14ac:dyDescent="0.3">
      <c r="A169" s="291" t="s">
        <v>342</v>
      </c>
      <c r="B169" s="292"/>
      <c r="C169" s="293"/>
      <c r="D169" s="65">
        <f>D168/(COUNT(B164:C167)*2)</f>
        <v>0</v>
      </c>
    </row>
    <row r="170" spans="1:6" s="50" customFormat="1" x14ac:dyDescent="0.3">
      <c r="A170" s="54"/>
      <c r="B170" s="55"/>
      <c r="C170" s="55"/>
      <c r="D170" s="56"/>
    </row>
    <row r="171" spans="1:6" ht="19.5" x14ac:dyDescent="0.4">
      <c r="A171" s="296" t="s">
        <v>17</v>
      </c>
      <c r="B171" s="297"/>
      <c r="C171" s="297"/>
      <c r="D171" s="297"/>
      <c r="E171" s="297"/>
      <c r="F171" s="29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1" t="s">
        <v>38</v>
      </c>
      <c r="B176" s="292"/>
      <c r="C176" s="293"/>
      <c r="D176" s="214">
        <f>SUM(B172:C175)</f>
        <v>0</v>
      </c>
    </row>
    <row r="177" spans="1:6" x14ac:dyDescent="0.3">
      <c r="A177" s="291" t="s">
        <v>342</v>
      </c>
      <c r="B177" s="292"/>
      <c r="C177" s="293"/>
      <c r="D177" s="65">
        <f>D176/(COUNT(B172:C175)*2)</f>
        <v>0</v>
      </c>
    </row>
    <row r="178" spans="1:6" s="50" customFormat="1" x14ac:dyDescent="0.3">
      <c r="A178" s="54"/>
      <c r="B178" s="55"/>
      <c r="C178" s="55"/>
      <c r="D178" s="56"/>
    </row>
    <row r="179" spans="1:6" ht="19.5" x14ac:dyDescent="0.4">
      <c r="A179" s="289" t="s">
        <v>87</v>
      </c>
      <c r="B179" s="290"/>
      <c r="C179" s="290"/>
      <c r="D179" s="290"/>
      <c r="E179" s="290"/>
      <c r="F179" s="290"/>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1" t="s">
        <v>38</v>
      </c>
      <c r="B185" s="292"/>
      <c r="C185" s="293"/>
      <c r="D185" s="214">
        <f>SUM(B180:C184)</f>
        <v>0</v>
      </c>
    </row>
    <row r="186" spans="1:6" x14ac:dyDescent="0.3">
      <c r="A186" s="291" t="s">
        <v>342</v>
      </c>
      <c r="B186" s="292"/>
      <c r="C186" s="293"/>
      <c r="D186" s="65">
        <f>D185/(COUNT(B180:C184)*2)</f>
        <v>0</v>
      </c>
    </row>
    <row r="187" spans="1:6" s="50" customFormat="1" x14ac:dyDescent="0.3">
      <c r="A187" s="54"/>
      <c r="B187" s="55"/>
      <c r="C187" s="55"/>
      <c r="D187" s="56"/>
    </row>
    <row r="188" spans="1:6" ht="19.5" x14ac:dyDescent="0.4">
      <c r="A188" s="289" t="s">
        <v>242</v>
      </c>
      <c r="B188" s="290"/>
      <c r="C188" s="290"/>
      <c r="D188" s="290"/>
      <c r="E188" s="290"/>
      <c r="F188" s="290"/>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1" t="s">
        <v>38</v>
      </c>
      <c r="B193" s="292"/>
      <c r="C193" s="293"/>
      <c r="D193" s="97">
        <f>SUM(B189:C192)</f>
        <v>0</v>
      </c>
    </row>
    <row r="194" spans="1:4" x14ac:dyDescent="0.3">
      <c r="A194" s="291" t="s">
        <v>342</v>
      </c>
      <c r="B194" s="292"/>
      <c r="C194" s="29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2017-03-02T16:28:51Z</cp:lastPrinted>
  <dcterms:created xsi:type="dcterms:W3CDTF">2015-10-03T07:44:26Z</dcterms:created>
  <dcterms:modified xsi:type="dcterms:W3CDTF">2017-04-24T09:50:23Z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