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228"/>
  <workbookPr codeName="ThisWorkbook"/>
  <mc:AlternateContent xmlns:mc="http://schemas.openxmlformats.org/markup-compatibility/2006">
    <mc:Choice Requires="x15">
      <x15ac:absPath xmlns:x15ac="http://schemas.microsoft.com/office/spreadsheetml/2010/11/ac" url="E:\chouchen\"/>
    </mc:Choice>
  </mc:AlternateContent>
  <xr:revisionPtr revIDLastSave="0" documentId="13_ncr:1_{31A4D022-6621-4F70-9A1F-5AAD36347D31}" xr6:coauthVersionLast="34" xr6:coauthVersionMax="34" xr10:uidLastSave="{00000000-0000-0000-0000-000000000000}"/>
  <bookViews>
    <workbookView xWindow="0" yWindow="0" windowWidth="16815" windowHeight="7455" tabRatio="916" firstSheet="1" activeTab="3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3" i="31" l="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F543" i="31"/>
  <c r="D476" i="31"/>
  <c r="D476" i="33"/>
  <c r="D476" i="43"/>
  <c r="F532" i="43"/>
  <c r="F543" i="43"/>
  <c r="D197" i="32"/>
  <c r="D197" i="25"/>
  <c r="D197" i="35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D477" i="43"/>
  <c r="D476" i="40"/>
  <c r="B476" i="40" s="1"/>
  <c r="D222" i="40"/>
  <c r="D223" i="40" s="1"/>
  <c r="D25" i="40"/>
  <c r="D26" i="40" s="1"/>
  <c r="D476" i="38"/>
  <c r="B476" i="38" s="1"/>
  <c r="D477" i="38" s="1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D498" i="40" s="1"/>
  <c r="B498" i="40" s="1"/>
  <c r="D499" i="40" s="1"/>
  <c r="F476" i="40"/>
  <c r="E476" i="40"/>
  <c r="F439" i="40"/>
  <c r="E439" i="40"/>
  <c r="F386" i="40"/>
  <c r="E386" i="40"/>
  <c r="F353" i="40"/>
  <c r="E353" i="40"/>
  <c r="D353" i="40" s="1"/>
  <c r="B353" i="40" s="1"/>
  <c r="D354" i="40" s="1"/>
  <c r="F313" i="40"/>
  <c r="E313" i="40"/>
  <c r="F261" i="40"/>
  <c r="E261" i="40"/>
  <c r="F200" i="40"/>
  <c r="E200" i="40"/>
  <c r="F153" i="40"/>
  <c r="E153" i="40"/>
  <c r="D153" i="40" s="1"/>
  <c r="B153" i="40" s="1"/>
  <c r="D154" i="40" s="1"/>
  <c r="F99" i="40"/>
  <c r="E99" i="40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D386" i="38" s="1"/>
  <c r="B386" i="38" s="1"/>
  <c r="D387" i="38" s="1"/>
  <c r="F353" i="38"/>
  <c r="E353" i="38"/>
  <c r="F313" i="38"/>
  <c r="E313" i="38"/>
  <c r="D313" i="38" s="1"/>
  <c r="B313" i="38" s="1"/>
  <c r="D314" i="38" s="1"/>
  <c r="F261" i="38"/>
  <c r="E261" i="38"/>
  <c r="F200" i="38"/>
  <c r="E200" i="38"/>
  <c r="D200" i="38" s="1"/>
  <c r="B200" i="38" s="1"/>
  <c r="F153" i="38"/>
  <c r="E153" i="38"/>
  <c r="F99" i="38"/>
  <c r="E99" i="38"/>
  <c r="D99" i="38" s="1"/>
  <c r="F41" i="38"/>
  <c r="E41" i="38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F532" i="33"/>
  <c r="E532" i="33"/>
  <c r="D532" i="33" s="1"/>
  <c r="D533" i="33" s="1"/>
  <c r="D534" i="33" s="1"/>
  <c r="F512" i="33"/>
  <c r="E512" i="33"/>
  <c r="F498" i="33"/>
  <c r="E498" i="33"/>
  <c r="D498" i="33" s="1"/>
  <c r="D499" i="33" s="1"/>
  <c r="F476" i="33"/>
  <c r="E476" i="33"/>
  <c r="F439" i="33"/>
  <c r="E439" i="33"/>
  <c r="D439" i="33" s="1"/>
  <c r="D440" i="33" s="1"/>
  <c r="F386" i="33"/>
  <c r="E386" i="33"/>
  <c r="F353" i="33"/>
  <c r="E353" i="33"/>
  <c r="D353" i="33" s="1"/>
  <c r="D354" i="33" s="1"/>
  <c r="F313" i="33"/>
  <c r="E313" i="33"/>
  <c r="F261" i="33"/>
  <c r="E261" i="33"/>
  <c r="D261" i="33" s="1"/>
  <c r="D262" i="33" s="1"/>
  <c r="F200" i="33"/>
  <c r="E200" i="33"/>
  <c r="F153" i="33"/>
  <c r="E153" i="33"/>
  <c r="D153" i="33" s="1"/>
  <c r="F99" i="33"/>
  <c r="E99" i="33"/>
  <c r="F41" i="33"/>
  <c r="E41" i="33"/>
  <c r="D41" i="33" s="1"/>
  <c r="D42" i="33" s="1"/>
  <c r="F200" i="43"/>
  <c r="F153" i="43"/>
  <c r="F99" i="43"/>
  <c r="F41" i="43"/>
  <c r="E543" i="43"/>
  <c r="E532" i="43"/>
  <c r="F512" i="43"/>
  <c r="E512" i="43"/>
  <c r="F498" i="43"/>
  <c r="E498" i="43"/>
  <c r="D498" i="43" s="1"/>
  <c r="D499" i="43" s="1"/>
  <c r="F476" i="43"/>
  <c r="E476" i="43"/>
  <c r="F439" i="43"/>
  <c r="E439" i="43"/>
  <c r="D439" i="43" s="1"/>
  <c r="D440" i="43" s="1"/>
  <c r="F386" i="43"/>
  <c r="E386" i="43"/>
  <c r="F353" i="43"/>
  <c r="E353" i="43"/>
  <c r="D353" i="43" s="1"/>
  <c r="F313" i="43"/>
  <c r="E313" i="43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12" i="38" l="1"/>
  <c r="D543" i="38"/>
  <c r="B543" i="38" s="1"/>
  <c r="D544" i="38" s="1"/>
  <c r="D99" i="40"/>
  <c r="B99" i="40" s="1"/>
  <c r="D100" i="40" s="1"/>
  <c r="D101" i="40" s="1"/>
  <c r="D200" i="40"/>
  <c r="B200" i="40" s="1"/>
  <c r="D201" i="40" s="1"/>
  <c r="D202" i="40" s="1"/>
  <c r="D313" i="40"/>
  <c r="B313" i="40" s="1"/>
  <c r="D314" i="40" s="1"/>
  <c r="D386" i="40"/>
  <c r="B386" i="40" s="1"/>
  <c r="D387" i="40" s="1"/>
  <c r="D512" i="40"/>
  <c r="B512" i="40" s="1"/>
  <c r="D513" i="40" s="1"/>
  <c r="D514" i="40" s="1"/>
  <c r="D543" i="40"/>
  <c r="B543" i="40" s="1"/>
  <c r="D544" i="40" s="1"/>
  <c r="D261" i="40"/>
  <c r="B261" i="40" s="1"/>
  <c r="D439" i="40"/>
  <c r="B439" i="40" s="1"/>
  <c r="D532" i="40"/>
  <c r="B532" i="40" s="1"/>
  <c r="D533" i="40" s="1"/>
  <c r="D534" i="40" s="1"/>
  <c r="D313" i="43"/>
  <c r="B313" i="43" s="1"/>
  <c r="D314" i="43" s="1"/>
  <c r="D315" i="43" s="1"/>
  <c r="D386" i="43"/>
  <c r="B386" i="43" s="1"/>
  <c r="D387" i="43" s="1"/>
  <c r="D390" i="43" s="1"/>
  <c r="D391" i="43" s="1"/>
  <c r="D512" i="43"/>
  <c r="B512" i="43" s="1"/>
  <c r="D513" i="43" s="1"/>
  <c r="D514" i="43" s="1"/>
  <c r="B152" i="29" s="1"/>
  <c r="D543" i="43"/>
  <c r="D544" i="43" s="1"/>
  <c r="D545" i="43" s="1"/>
  <c r="B171" i="29" s="1"/>
  <c r="D99" i="33"/>
  <c r="D547" i="33" s="1"/>
  <c r="D200" i="33"/>
  <c r="D201" i="33" s="1"/>
  <c r="D313" i="33"/>
  <c r="D386" i="33"/>
  <c r="D387" i="33" s="1"/>
  <c r="D512" i="33"/>
  <c r="D513" i="33" s="1"/>
  <c r="D514" i="33" s="1"/>
  <c r="D543" i="33"/>
  <c r="D544" i="33" s="1"/>
  <c r="D41" i="38"/>
  <c r="B41" i="38" s="1"/>
  <c r="D42" i="38" s="1"/>
  <c r="D45" i="38" s="1"/>
  <c r="D46" i="38" s="1"/>
  <c r="D153" i="38"/>
  <c r="B153" i="38" s="1"/>
  <c r="D154" i="38" s="1"/>
  <c r="D261" i="38"/>
  <c r="B261" i="38" s="1"/>
  <c r="D262" i="38" s="1"/>
  <c r="D353" i="38"/>
  <c r="B353" i="38" s="1"/>
  <c r="D354" i="38" s="1"/>
  <c r="D439" i="38"/>
  <c r="D498" i="38"/>
  <c r="B498" i="38" s="1"/>
  <c r="D499" i="38" s="1"/>
  <c r="D532" i="38"/>
  <c r="B532" i="38" s="1"/>
  <c r="D533" i="38" s="1"/>
  <c r="D534" i="38" s="1"/>
  <c r="B41" i="40"/>
  <c r="D42" i="40" s="1"/>
  <c r="D45" i="40" s="1"/>
  <c r="D46" i="40" s="1"/>
  <c r="B99" i="38"/>
  <c r="D100" i="38" s="1"/>
  <c r="D101" i="38" s="1"/>
  <c r="B512" i="38"/>
  <c r="D513" i="38" s="1"/>
  <c r="D514" i="38" s="1"/>
  <c r="B439" i="38"/>
  <c r="D440" i="38" s="1"/>
  <c r="D441" i="38" s="1"/>
  <c r="D41" i="43"/>
  <c r="D532" i="43"/>
  <c r="B532" i="43" s="1"/>
  <c r="D533" i="43" s="1"/>
  <c r="D534" i="43" s="1"/>
  <c r="B162" i="29" s="1"/>
  <c r="D155" i="43"/>
  <c r="D157" i="43"/>
  <c r="D158" i="43" s="1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101" i="43"/>
  <c r="D102" i="43"/>
  <c r="D103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62" i="40"/>
  <c r="D265" i="40" s="1"/>
  <c r="D266" i="40" s="1"/>
  <c r="D502" i="38"/>
  <c r="D503" i="38" s="1"/>
  <c r="D357" i="38"/>
  <c r="D358" i="38" s="1"/>
  <c r="D201" i="38"/>
  <c r="D202" i="38" s="1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390" i="40"/>
  <c r="D391" i="40" s="1"/>
  <c r="D388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155" i="38"/>
  <c r="D157" i="38"/>
  <c r="D158" i="38" s="1"/>
  <c r="D480" i="38"/>
  <c r="D481" i="38" s="1"/>
  <c r="D478" i="38"/>
  <c r="D317" i="38"/>
  <c r="D318" i="38" s="1"/>
  <c r="D315" i="38"/>
  <c r="D43" i="38"/>
  <c r="D355" i="38"/>
  <c r="D500" i="38"/>
  <c r="D85" i="38"/>
  <c r="D173" i="38"/>
  <c r="D85" i="31"/>
  <c r="D173" i="31"/>
  <c r="D263" i="33"/>
  <c r="D265" i="33"/>
  <c r="D266" i="33" s="1"/>
  <c r="D388" i="33"/>
  <c r="D390" i="33"/>
  <c r="D391" i="33" s="1"/>
  <c r="D204" i="33"/>
  <c r="D205" i="33" s="1"/>
  <c r="D202" i="33"/>
  <c r="D441" i="33"/>
  <c r="D443" i="33"/>
  <c r="D545" i="33"/>
  <c r="D43" i="33"/>
  <c r="D355" i="33"/>
  <c r="D500" i="33"/>
  <c r="D500" i="36"/>
  <c r="D354" i="43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B126" i="29" l="1"/>
  <c r="D444" i="33"/>
  <c r="D317" i="33"/>
  <c r="D318" i="33" s="1"/>
  <c r="D265" i="38"/>
  <c r="D266" i="38" s="1"/>
  <c r="D263" i="38"/>
  <c r="D480" i="31"/>
  <c r="D481" i="31" s="1"/>
  <c r="D100" i="33"/>
  <c r="D102" i="33" s="1"/>
  <c r="D102" i="40"/>
  <c r="D103" i="40" s="1"/>
  <c r="D547" i="40"/>
  <c r="D388" i="43"/>
  <c r="D478" i="33"/>
  <c r="D547" i="38"/>
  <c r="D102" i="38"/>
  <c r="D103" i="38" s="1"/>
  <c r="D317" i="43"/>
  <c r="D318" i="43" s="1"/>
  <c r="B98" i="29" s="1"/>
  <c r="D263" i="40"/>
  <c r="D547" i="43"/>
  <c r="D443" i="38"/>
  <c r="D444" i="38" s="1"/>
  <c r="D42" i="43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103" i="33" l="1"/>
  <c r="D548" i="33"/>
  <c r="D549" i="33" s="1"/>
  <c r="D101" i="33"/>
  <c r="D102" i="39"/>
  <c r="D103" i="39" s="1"/>
  <c r="D63" i="39"/>
  <c r="D64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D533" i="31" s="1"/>
  <c r="D534" i="31" s="1"/>
  <c r="F512" i="31"/>
  <c r="E512" i="31"/>
  <c r="D512" i="31" s="1"/>
  <c r="D513" i="31" s="1"/>
  <c r="D514" i="31" s="1"/>
  <c r="F498" i="31"/>
  <c r="E498" i="31"/>
  <c r="D498" i="31" s="1"/>
  <c r="D499" i="31" s="1"/>
  <c r="F476" i="31"/>
  <c r="E476" i="31"/>
  <c r="F439" i="31"/>
  <c r="E439" i="31"/>
  <c r="D439" i="31" s="1"/>
  <c r="D440" i="31" s="1"/>
  <c r="F386" i="31"/>
  <c r="E386" i="31"/>
  <c r="D386" i="31" s="1"/>
  <c r="D387" i="31" s="1"/>
  <c r="F353" i="31"/>
  <c r="E353" i="31"/>
  <c r="D353" i="31" s="1"/>
  <c r="D354" i="31" s="1"/>
  <c r="F313" i="31"/>
  <c r="E313" i="31"/>
  <c r="D313" i="31" s="1"/>
  <c r="D314" i="31" s="1"/>
  <c r="F261" i="31"/>
  <c r="E261" i="31"/>
  <c r="D261" i="31" s="1"/>
  <c r="D262" i="31" s="1"/>
  <c r="F200" i="31"/>
  <c r="E200" i="31"/>
  <c r="D200" i="31" s="1"/>
  <c r="D201" i="31" s="1"/>
  <c r="F153" i="31"/>
  <c r="E153" i="31"/>
  <c r="D153" i="31" s="1"/>
  <c r="D154" i="31" s="1"/>
  <c r="F99" i="31"/>
  <c r="E99" i="31"/>
  <c r="D99" i="31" s="1"/>
  <c r="D100" i="31" s="1"/>
  <c r="F41" i="31"/>
  <c r="E41" i="31"/>
  <c r="D41" i="31" s="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63" i="35" l="1"/>
  <c r="D64" i="35" s="1"/>
  <c r="D149" i="35"/>
  <c r="D150" i="35" s="1"/>
  <c r="D161" i="35"/>
  <c r="D162" i="35" s="1"/>
  <c r="D202" i="31"/>
  <c r="D204" i="31"/>
  <c r="D205" i="31" s="1"/>
  <c r="D317" i="31"/>
  <c r="D318" i="31" s="1"/>
  <c r="D315" i="31"/>
  <c r="D390" i="31"/>
  <c r="D391" i="31" s="1"/>
  <c r="D388" i="31"/>
  <c r="D133" i="35"/>
  <c r="D134" i="35" s="1"/>
  <c r="D118" i="35"/>
  <c r="D119" i="35" s="1"/>
  <c r="D157" i="31"/>
  <c r="D158" i="31" s="1"/>
  <c r="D155" i="31"/>
  <c r="D357" i="31"/>
  <c r="D358" i="31" s="1"/>
  <c r="D355" i="31"/>
  <c r="D443" i="31"/>
  <c r="D444" i="31" s="1"/>
  <c r="D441" i="31"/>
  <c r="D500" i="31"/>
  <c r="D502" i="31"/>
  <c r="D503" i="31" s="1"/>
  <c r="D101" i="31"/>
  <c r="D102" i="31"/>
  <c r="D103" i="31" s="1"/>
  <c r="D102" i="35"/>
  <c r="D103" i="35" s="1"/>
  <c r="D42" i="31"/>
  <c r="D265" i="31"/>
  <c r="D266" i="31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D543" i="3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18" i="32" l="1"/>
  <c r="D119" i="32" s="1"/>
  <c r="D161" i="32"/>
  <c r="D162" i="32" s="1"/>
  <c r="D84" i="32"/>
  <c r="D85" i="32" s="1"/>
  <c r="D102" i="32"/>
  <c r="D103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C165" i="25"/>
  <c r="C157" i="25"/>
  <c r="C156" i="25"/>
  <c r="D161" i="25" s="1"/>
  <c r="D162" i="25" s="1"/>
  <c r="C155" i="25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D84" i="25" s="1"/>
  <c r="D85" i="25" s="1"/>
  <c r="C61" i="25"/>
  <c r="C60" i="25"/>
  <c r="C56" i="25"/>
  <c r="D63" i="25" s="1"/>
  <c r="D64" i="25" s="1"/>
  <c r="C51" i="25"/>
  <c r="D52" i="25" s="1"/>
  <c r="D53" i="25" s="1"/>
  <c r="C37" i="25"/>
  <c r="D42" i="25" s="1"/>
  <c r="D43" i="25" s="1"/>
  <c r="D194" i="25"/>
  <c r="D186" i="25"/>
  <c r="D187" i="25" s="1"/>
  <c r="D177" i="25"/>
  <c r="D178" i="25" s="1"/>
  <c r="D169" i="25"/>
  <c r="D170" i="25" s="1"/>
  <c r="C26" i="25"/>
  <c r="D33" i="25" s="1"/>
  <c r="D34" i="25" s="1"/>
  <c r="D22" i="25"/>
  <c r="D23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02" i="25" l="1"/>
  <c r="D103" i="25" s="1"/>
  <c r="D198" i="25"/>
  <c r="D199" i="25" s="1"/>
  <c r="B11" i="32"/>
  <c r="B182" i="29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<sst xmlns="http://schemas.openxmlformats.org/spreadsheetml/2006/main" count="5210" uniqueCount="519">
  <si>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</si>
  <si>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</si>
  <si>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</si>
  <si>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</si>
  <si>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</si>
  <si>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</si>
  <si>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</si>
  <si>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</si>
  <si>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</si>
  <si>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</si>
  <si>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</si>
  <si>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</si>
  <si>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</si>
  <si>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</si>
  <si>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</si>
  <si>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</si>
  <si>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</si>
  <si>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</si>
  <si>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</si>
  <si>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</si>
  <si>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</si>
  <si>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</si>
  <si>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</si>
  <si>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</si>
  <si>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</si>
  <si>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</si>
  <si>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</si>
  <si>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</si>
  <si>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</si>
  <si>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</si>
  <si>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</si>
  <si>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</si>
  <si>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</si>
  <si>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</si>
  <si>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</si>
  <si>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</si>
  <si>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</si>
  <si>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</si>
  <si>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</si>
  <si>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</si>
  <si>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</si>
  <si>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</si>
  <si>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</si>
  <si>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</si>
  <si>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</si>
  <si>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</si>
  <si>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</si>
  <si>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</si>
  <si>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</si>
  <si>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</si>
  <si>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</si>
  <si>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</si>
  <si>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</si>
  <si>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</si>
  <si>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</si>
  <si>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</si>
  <si>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</si>
  <si>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</si>
  <si>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</si>
  <si>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</si>
  <si>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</si>
  <si>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</si>
  <si>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</si>
  <si>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</si>
  <si>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</si>
  <si>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</si>
  <si>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</si>
  <si>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</si>
  <si>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</si>
  <si>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</si>
  <si>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</si>
  <si>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</si>
  <si>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</si>
  <si>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</si>
  <si>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</si>
  <si>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</si>
  <si>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</si>
  <si>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</si>
  <si>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</si>
  <si>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</si>
  <si>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</si>
  <si>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</si>
  <si>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</si>
  <si>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</si>
  <si>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</si>
  <si>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</si>
  <si>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</si>
  <si>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</si>
  <si>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</si>
  <si>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</si>
  <si>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</si>
  <si>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</si>
  <si>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</si>
  <si>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</si>
  <si>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</si>
  <si>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</si>
  <si>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</si>
  <si>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</si>
  <si>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</si>
  <si>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</si>
  <si>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</si>
  <si>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</si>
  <si>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</si>
  <si>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</si>
  <si>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</si>
  <si>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</si>
  <si>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</si>
  <si>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</si>
  <si>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</si>
  <si>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</si>
  <si>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</si>
  <si>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</si>
  <si>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</si>
  <si>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</si>
  <si>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</si>
  <si>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</si>
  <si>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</si>
  <si>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</si>
  <si>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</si>
  <si>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</si>
  <si>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</si>
  <si>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</si>
  <si>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</si>
  <si>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</si>
  <si>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</si>
  <si>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</si>
  <si>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</si>
  <si>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</si>
  <si>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</si>
  <si>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</si>
  <si>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</si>
  <si>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</si>
  <si>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</si>
  <si>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</si>
  <si>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</si>
  <si>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</si>
  <si>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</si>
  <si>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</si>
  <si>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</si>
  <si>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</si>
  <si>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</si>
  <si>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</si>
  <si>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</si>
  <si>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</si>
  <si>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</si>
  <si>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</si>
  <si>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</si>
  <si>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</si>
  <si>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</si>
  <si>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</si>
  <si>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</si>
  <si>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</si>
  <si>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</si>
  <si>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</si>
  <si>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</si>
  <si>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</si>
  <si>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</si>
  <si>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</si>
  <si>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</si>
  <si>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</si>
  <si>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</si>
  <si>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</si>
  <si>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</si>
  <si>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</si>
  <si>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</si>
  <si>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</si>
  <si>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</si>
  <si>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</si>
  <si>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</si>
  <si>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</si>
  <si>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</si>
  <si>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</si>
  <si>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</si>
  <si>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</si>
  <si>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</si>
  <si>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</si>
  <si>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</si>
  <si>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</si>
  <si>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</si>
  <si>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</si>
  <si>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</si>
  <si>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</si>
  <si>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</si>
  <si>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</si>
  <si>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</si>
  <si>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</si>
  <si>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</si>
  <si>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</si>
  <si>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</si>
  <si>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</si>
  <si>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</si>
  <si>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</si>
  <si>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</si>
  <si>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</si>
  <si>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</si>
  <si>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</si>
  <si>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</si>
  <si>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</si>
  <si>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</si>
  <si>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</si>
  <si>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</si>
  <si>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</si>
  <si>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</si>
  <si>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</si>
  <si>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</si>
  <si>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</si>
  <si>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</si>
  <si>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</si>
  <si>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</si>
  <si>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</si>
  <si>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</si>
  <si>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</si>
  <si>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</si>
  <si>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</si>
  <si>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</si>
  <si>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</si>
  <si>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</si>
  <si>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</si>
  <si>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</si>
  <si>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</si>
  <si>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</si>
  <si>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</si>
  <si>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</si>
  <si>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</si>
  <si>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</si>
  <si>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</si>
  <si>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</si>
  <si>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</si>
  <si>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</si>
  <si>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</si>
  <si>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</si>
  <si>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</si>
  <si>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</si>
  <si>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</si>
  <si>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</si>
  <si>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</si>
  <si>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</si>
  <si>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</si>
  <si>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</si>
  <si>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</si>
  <si>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</si>
  <si>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</si>
  <si>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</si>
  <si>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</si>
  <si>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</si>
  <si>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</si>
  <si>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</si>
  <si>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</si>
  <si>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</si>
  <si>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</si>
  <si>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</si>
  <si>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</si>
  <si>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</si>
  <si>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</si>
  <si>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</si>
  <si>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</si>
  <si>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</si>
  <si>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</si>
  <si>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</si>
  <si>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</si>
  <si>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</si>
  <si>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</si>
  <si>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</si>
  <si>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</si>
  <si>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</si>
  <si>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</si>
  <si>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</si>
  <si>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</si>
  <si>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</si>
  <si>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</si>
  <si>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</si>
  <si>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</si>
  <si>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</si>
  <si>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</si>
  <si>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</si>
  <si>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</si>
  <si>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</si>
  <si>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</si>
  <si>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</si>
  <si>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</si>
  <si>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</si>
  <si>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</si>
  <si>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</si>
  <si>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</si>
  <si>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</si>
  <si>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</si>
  <si>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</si>
  <si>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</si>
  <si>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</si>
  <si>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</si>
  <si>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</si>
  <si>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</si>
  <si>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</si>
  <si>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</si>
  <si>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</si>
  <si>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</si>
  <si>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</si>
  <si>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</si>
  <si>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</si>
  <si>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</si>
  <si>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</si>
  <si>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</si>
  <si>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</si>
  <si>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</si>
  <si>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</si>
  <si>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</si>
  <si>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</si>
  <si>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</si>
  <si>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</si>
  <si>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</si>
  <si>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</si>
  <si>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</si>
  <si>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</si>
  <si>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</si>
  <si>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</si>
  <si>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</si>
  <si>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</si>
  <si>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</si>
  <si>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</si>
  <si>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</si>
  <si>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</si>
  <si>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</si>
  <si>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</si>
  <si>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</si>
  <si>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</si>
  <si>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</si>
  <si>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</si>
  <si>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</si>
  <si>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</si>
  <si>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</si>
  <si>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</si>
  <si>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</si>
  <si>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</si>
  <si>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</si>
  <si>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</si>
  <si>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</si>
  <si>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</si>
  <si>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</si>
  <si>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</si>
  <si>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</si>
  <si>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</si>
  <si>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</si>
  <si>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</si>
  <si>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</si>
  <si>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</si>
  <si>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</si>
  <si>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</si>
  <si>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</si>
  <si>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</si>
  <si>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</si>
  <si>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</si>
  <si>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</si>
  <si>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</si>
  <si>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</si>
  <si>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</si>
  <si>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</si>
  <si>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</si>
  <si>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</si>
  <si>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</si>
  <si>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</si>
  <si>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</si>
  <si>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</si>
  <si>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</si>
  <si>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</si>
  <si>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</si>
  <si>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</si>
  <si>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</si>
  <si>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</si>
  <si>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</si>
  <si>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</si>
  <si>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</si>
  <si>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</si>
  <si>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</si>
  <si>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</si>
  <si>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</si>
  <si>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</si>
  <si>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</si>
  <si>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</si>
  <si>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</si>
  <si>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</si>
  <si>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</si>
  <si>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</si>
  <si>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</si>
  <si>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</si>
  <si>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</si>
  <si>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</si>
  <si>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</si>
  <si>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</si>
  <si>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</si>
  <si>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</si>
  <si>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</si>
  <si>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</si>
  <si>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</si>
  <si>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</si>
  <si>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</si>
  <si>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</si>
  <si>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</si>
  <si>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</si>
  <si>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</si>
  <si>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</si>
  <si>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</si>
  <si>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</si>
  <si>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</si>
  <si>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</si>
  <si>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</si>
  <si>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</si>
  <si>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</si>
  <si>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</si>
  <si>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</si>
  <si>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</si>
  <si>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</si>
  <si>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Chambre froide négative: le revêtement de l’entrée de la chambre est ébréché et cassé</t>
  </si>
  <si>
    <t>LAFAYETTE</t>
  </si>
  <si>
    <t>Monte charge sale</t>
  </si>
  <si>
    <t xml:space="preserve">l’étiquette de pain du fournisseur halima ben farhat comporte DL à la place de DF (date de fabrication), l’étiquetage est caché par la mention offre spéciale, verrine de mousse au chocolat comportant étiquette verrine de fruits </t>
  </si>
  <si>
    <t>les cercles de gateau sont sales apres nettoyage</t>
  </si>
  <si>
    <t>Etat d'usure avancée des paniers en rotins utilisés pour l'exposition des morceaux de cake. Le nettoyage de ces équipements devient difficile. Remplacer ces éléments par du matériel nettoyable.</t>
  </si>
  <si>
    <t>La réserve n'est pas cloisonnée.</t>
  </si>
  <si>
    <t>néon non protégé au niveau de la boulangerie</t>
  </si>
  <si>
    <t>les sandwichs sont exposés en partie a température ambiante vu leur nombre élevé</t>
  </si>
  <si>
    <t>néon au labo non fonctionnel, et néon chambre froide négative non fonctionnel</t>
  </si>
  <si>
    <t>meuble d'exposition à moitié protégé</t>
  </si>
  <si>
    <t>hotte en panne</t>
  </si>
  <si>
    <t>salade houria exposée et identifiée par une ancienne DLC 01/03/18 alors que la DLC sur etiquette balance est 02/03/18</t>
  </si>
  <si>
    <t>manque de conservation des certificats sanitaires</t>
  </si>
  <si>
    <t>objet personnel entreposé dans le porte stock sachet au niveau volailles trad</t>
  </si>
  <si>
    <t>DLC escalope poulet LS sur l'étiquette balance 03/03/18 &gt; DLC du fournisseur 02/03/18</t>
  </si>
  <si>
    <t>manque d'égouttoir pour les abats</t>
  </si>
  <si>
    <t>Poussoir sale, grilles évaporateurs du labo sales</t>
  </si>
  <si>
    <t>Température mesurée à cœur de cuisse de dinde 3,6°C</t>
  </si>
  <si>
    <t>thermomètre afficheur linéaire LS et trad non fonctionnel</t>
  </si>
  <si>
    <t>sur la fiche de tracabilité des produits LS :indiquer la date de réception du poisson</t>
  </si>
  <si>
    <t>siphon non protégé</t>
  </si>
  <si>
    <t>néon grilé au niveau du meuble surgelés</t>
  </si>
  <si>
    <t>Présence d’un paquet Choco linis de dont la DLC 19/01/2018</t>
  </si>
  <si>
    <t>Chambre froide négative: le revêtement de l’entrée de la chambre est ébréché et cassé et sol de la chambre froide positive est écaillé</t>
  </si>
  <si>
    <t>manque de cache néon au niveau des douches hommes</t>
  </si>
  <si>
    <t>absence de distributeur  savon liquide en fromage charcuterie</t>
  </si>
  <si>
    <t>absence de distributeur papier en fromage charcuterie</t>
  </si>
  <si>
    <t>absence de plan d'action suite aux analyses non conformes</t>
  </si>
  <si>
    <t>Stagnation d'eau au sol du rayon poissonnerie vu la conception initiale de la pente d'écoulement.</t>
  </si>
  <si>
    <t>Revêtement du monte-charge rouillé</t>
  </si>
  <si>
    <t>revetement du sol crevassé</t>
  </si>
  <si>
    <t>la durée de vie du soufflet goutta est de 3 mois sur l’étiquette balance, manque de DLC sur l’étiquette balance de l’escalope de dinde pané,                   salade houria exposée et identifiée par une ancienne DLC 01/03/18 alors que la DLC sur etiquette balance est 02/03/18</t>
  </si>
  <si>
    <t>verifier l'identification des produits au rayon</t>
  </si>
  <si>
    <t>Directeur &amp; chefs rayons</t>
  </si>
  <si>
    <t>Le revêtement du sol est crevassé.</t>
  </si>
  <si>
    <t>Absence de rideaux à lanières dans au niveau de la porte de réception pour empêcher la pénétration de mouches.</t>
  </si>
  <si>
    <t>Respecter la date de retrait des produits.</t>
  </si>
  <si>
    <t>Présence de souillures dans les grilles du meuble fromage et charcuterie.</t>
  </si>
  <si>
    <t>Absence de distributeur de papier essuie-mains au rayon fromage/ volaille trad.</t>
  </si>
  <si>
    <t>Présence de savon liquide dans le flacon d'origine mais le dispositif est vide.</t>
  </si>
  <si>
    <t>Bouchage à l'évier du rayon volaille trad.</t>
  </si>
  <si>
    <t>Augmenter la fréquence de nettoyage des DEIV.</t>
  </si>
  <si>
    <t>Etat de salissure avancée du meuble volaille trad.</t>
  </si>
  <si>
    <t>Renforcer le nettoyage et désinfection du meuble.</t>
  </si>
  <si>
    <t>Le plan de nettoyage et désinfection du local et matériel n'est pas communiqué et affiché.</t>
  </si>
  <si>
    <t>Utilisation de pulvérisateur d'insecticide au rayon volaille trad. Il s'agit d'une non-conformité réglementaire.</t>
  </si>
  <si>
    <t xml:space="preserve">Interdire cette pratique.
</t>
  </si>
  <si>
    <t xml:space="preserve">Le pesage des bananes &amp; kiwi et épices est réalisé par une balance placée au rayon fromage. Cette opération se déroule à coté de la trancheuse à charcuterie.
Attention au risque de contamination croisée. </t>
  </si>
  <si>
    <t>Prévoir une zone séparée pour le pesage des épices et fruits (banane et kiwi).</t>
  </si>
  <si>
    <t>Exposition des produits 'Nwasser et Hlelim' dans le meuble froid. Le fournisseur n'indique pas la température de stockage de ces produits. Avertir le service qualité sur cet écart.</t>
  </si>
  <si>
    <t xml:space="preserve">T° laboratoire de l'ordre de 22°C </t>
  </si>
  <si>
    <t>Meuble d'exposition partiellement protégé.
Les vitre du meuble froid sont brisées.
Les vitres du meuble des pizzas sont détériorées.</t>
  </si>
  <si>
    <t>Renforcer les actions de nettoyage et dégraissage des équipements.</t>
  </si>
  <si>
    <t>La température de l'huile a atteint 289°C &gt; 170°C.</t>
  </si>
  <si>
    <t>Revoir le système de réchauffage de la friteuse.</t>
  </si>
  <si>
    <t>Les manches des paniers de la friteuse sont abimées.</t>
  </si>
  <si>
    <t>Ajuster la température du meuble froid.</t>
  </si>
  <si>
    <t>Billots fissurés.</t>
  </si>
  <si>
    <t>T° laboratoire de l'ordre de 17°C &gt; 10°C</t>
  </si>
  <si>
    <t>Accrochage d’une carcasse bovine par un fil en plastique n’ayant pas de preuve d’alimentarité.
On note la présence d'une mouche sur le fil.</t>
  </si>
  <si>
    <t xml:space="preserve">Stockage des emballages et du savon liquide dans la chambre froide.
</t>
  </si>
  <si>
    <t>T° affichée 5°C,T° mesurée -2°C</t>
  </si>
  <si>
    <t>Le distributeur de savon liquide du rayon poissonnerie est abimé.</t>
  </si>
  <si>
    <t>Présence de rouille sur la gaine de fabrique de glace. Les vis de fixation sont aussi rouillées.</t>
  </si>
  <si>
    <t>T° chambre froide 3°C</t>
  </si>
  <si>
    <t>Absence d'identification de la date de réception des produits 'Merlan &amp; chevrettes'.</t>
  </si>
  <si>
    <t>Le service technique n'a pas encore réalisé le nettoyage approfondi de la machine suite aux résultats non conformes de la glace.</t>
  </si>
  <si>
    <t>Les certificats de salubrité des produits de la mer surgelés ne sont pas archivés au niveau du rayon.</t>
  </si>
  <si>
    <t>Réparer et entretenir les chambres de pousse.</t>
  </si>
  <si>
    <t>Présence de piqûres de moisissures sur les tapis de la façonneuse. Les autres tapis ont été nettoyés.</t>
  </si>
  <si>
    <t xml:space="preserve">Présence de rouille sur le revêtement externe de la chambre froide traiteur, sur le revêtement du meuble boucherie LS et les revêtements muraux de la casserie et plonge boucherie.
</t>
  </si>
  <si>
    <t xml:space="preserve">Absence de la liste des ingrédients sur les étiquettes UHD de la pâtisserie tunisienne (reconditionnée par UHD).
</t>
  </si>
  <si>
    <t>Présence de piqûres de moisissures sur le revêtement des meubles yaourts.</t>
  </si>
  <si>
    <t>Développement de rouille sur les boites de conserve d'artichauts marinés à l'huile 'Mediterra food'. Aviser le fournisseur sur cet écart.</t>
  </si>
  <si>
    <t>Présence de toile d'araignée au plafond de la zone de stockage des épices.</t>
  </si>
  <si>
    <t>Le revêtement du sol est écaillé.</t>
  </si>
  <si>
    <t xml:space="preserve">Ecaillement du revêtement du sol en face de la chambre froide
</t>
  </si>
  <si>
    <t>Le DEIV du local déchets est non fonctionnel.</t>
  </si>
  <si>
    <t>Etat d'usure avancée des chariots destinés au stockage des restes d'emballage.</t>
  </si>
  <si>
    <t>Non disponibilité des dossiers médicaux et des résultats d'analyse copro des opérateurs externes à Carrefour 'Chahia'.</t>
  </si>
  <si>
    <t>Les plaques externes de la hotte sont souillées.
Accumulation de résidus brulés sur les parois internes de la friteuse.</t>
  </si>
  <si>
    <t xml:space="preserve">Elévation de la température à cœur des morceaux de fromage et charcuterie (T° prélevée &gt; 14°C) suite à une attente prolongée à température ambiante. On note que la porte du laboratoire donnant sur le rayon est maintenue continuellement ouverte et que la température du laboratoire est de l'ordre de 22°C.
</t>
  </si>
  <si>
    <t xml:space="preserve">Les morceaux de volaille non conformes sont jetés à la poubelle et ne sont pas placés dans la zone de produits casse.
</t>
  </si>
  <si>
    <t xml:space="preserve">Manque d'indication de prix de vente pour la menthe fraiche et séchée.
Les boules de harissa, emballées par le fournisseur 'Copra', sont dépourvues d'étiquettes. 
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</si>
  <si>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</si>
  <si>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</si>
  <si>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</si>
  <si>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L'huile de friture est de couleur brunâtre vu la température très élevée de la friteuse (T° mesurée de l'huile &gt; 280°C).  La vérification de la température de l'huile n'est pas réalisé comme indiqué dans l'instruction de friture communiquée au rayon. Avertir le service technique sur cet écart.</t>
  </si>
  <si>
    <t>Dépassement de la date de retrait de plusieurs pots de ricotta 'Meriah' ayant une DLC le 06/07/20185. Ces produits ont été aussi découpés et emballés en portions.</t>
  </si>
  <si>
    <t xml:space="preserve">Respect des durées de vie des produits trad. exposés dans le stand </t>
  </si>
  <si>
    <t>Manque d'égouttoir pour exposition des abats.</t>
  </si>
  <si>
    <t>Les pastèques découpées et emballées ne font pas l'objet de décontamination.</t>
  </si>
  <si>
    <t>Les DEIV des rayons fromage et volaille trad. sont remplis de cadavres d'insectes</t>
  </si>
  <si>
    <t>Mme Meriam CHOUCHENE</t>
  </si>
  <si>
    <t>T° prélevée par thermosonde dans la zone supérieure du meuble froid est de l'ordre de 25°C&gt; 10°C.
T° prélevée par thermosonde dans la zone inférieure du meuble est de l'ordre de 12°C.</t>
  </si>
  <si>
    <t>L'accès au local déchet de la boucherie est protégé par un rideau à lanières.</t>
  </si>
  <si>
    <t>La réserve n'est pas cloisonnée</t>
  </si>
  <si>
    <t>Le local de la casserie n'est pas cloisonné</t>
  </si>
  <si>
    <t>Ecaillement du revêtement du monte-charge.</t>
  </si>
  <si>
    <t>Taux d'hygrométrie 49%</t>
  </si>
  <si>
    <t>Protéger correctement le meuble d'exposition.
Remplacer les vitres abimés des meubles froids et pizza.</t>
  </si>
  <si>
    <t>La manche de la trancheuse est attachée par un emballage en plastique.</t>
  </si>
  <si>
    <t>Procéder à un traitement antirouille pour les revêtements corrodés.</t>
  </si>
  <si>
    <t xml:space="preserve">Présence de mouches au rayon volaille trad. &amp; fromage &amp; boucherie LS &amp; poissonnerie.
présence de cafards germaniques derrière et dans la porte l’armoire froide des produits casse
</t>
  </si>
  <si>
    <t>Renforcer la lutte contre les mouches et les cafards germaniques.</t>
  </si>
  <si>
    <t>Stagnation d'eau au sol du laboratoire pâtisserie suite aux opérations de nettoyage. Revoir le système de drainage des eaux à ce niveau.</t>
  </si>
  <si>
    <t>Taux de réalisation du plan d'action précédent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</si>
</sst>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  <font>
      <b/>
      <sz val="18"/>
      <color rgb="FF0070C0"/>
      <name val="Century Gothic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5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165" fontId="8" fillId="0" borderId="1" xfId="0" applyNumberFormat="1" applyFont="1" applyBorder="1" applyAlignment="1" applyProtection="1">
      <alignment horizontal="left" wrapText="1"/>
      <protection locked="0"/>
    </xf>
    <xf numFmtId="0" fontId="45" fillId="0" borderId="0" xfId="0" applyFont="1" applyAlignment="1">
      <alignment horizontal="left" vertical="center" readingOrder="1"/>
    </xf>
    <xf numFmtId="0" fontId="8" fillId="0" borderId="1" xfId="0" applyFont="1" applyFill="1" applyBorder="1" applyAlignment="1" applyProtection="1">
      <alignment wrapText="1"/>
    </xf>
    <xf numFmtId="9" fontId="8" fillId="0" borderId="1" xfId="0" applyNumberFormat="1" applyFont="1" applyBorder="1" applyAlignment="1" applyProtection="1">
      <alignment wrapText="1"/>
      <protection locked="0"/>
    </xf>
    <xf numFmtId="0" fontId="44" fillId="0" borderId="1" xfId="0" applyFont="1" applyBorder="1" applyAlignment="1" applyProtection="1">
      <alignment horizontal="left" vertical="top"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 wrapText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0808"/>
        <c:axId val="569396296"/>
      </c:barChart>
      <c:catAx>
        <c:axId val="569390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6296"/>
        <c:crosses val="autoZero"/>
        <c:auto val="1"/>
        <c:lblAlgn val="ctr"/>
        <c:lblOffset val="100"/>
        <c:noMultiLvlLbl val="0"/>
      </c:catAx>
      <c:valAx>
        <c:axId val="569396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0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0416"/>
        <c:axId val="569386496"/>
      </c:barChart>
      <c:catAx>
        <c:axId val="56939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86496"/>
        <c:crosses val="autoZero"/>
        <c:auto val="1"/>
        <c:lblAlgn val="ctr"/>
        <c:lblOffset val="100"/>
        <c:noMultiLvlLbl val="0"/>
      </c:catAx>
      <c:valAx>
        <c:axId val="569386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8648"/>
        <c:axId val="569401000"/>
      </c:barChart>
      <c:catAx>
        <c:axId val="569398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401000"/>
        <c:crosses val="autoZero"/>
        <c:auto val="1"/>
        <c:lblAlgn val="ctr"/>
        <c:lblOffset val="100"/>
        <c:noMultiLvlLbl val="0"/>
      </c:catAx>
      <c:valAx>
        <c:axId val="569401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8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8256"/>
        <c:axId val="569399432"/>
      </c:barChart>
      <c:catAx>
        <c:axId val="56939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9432"/>
        <c:crosses val="autoZero"/>
        <c:auto val="1"/>
        <c:lblAlgn val="ctr"/>
        <c:lblOffset val="100"/>
        <c:noMultiLvlLbl val="0"/>
      </c:catAx>
      <c:valAx>
        <c:axId val="569399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8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0.95454545454545459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9040"/>
        <c:axId val="569400216"/>
      </c:barChart>
      <c:catAx>
        <c:axId val="56939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400216"/>
        <c:crosses val="autoZero"/>
        <c:auto val="1"/>
        <c:lblAlgn val="ctr"/>
        <c:lblOffset val="100"/>
        <c:noMultiLvlLbl val="0"/>
      </c:catAx>
      <c:valAx>
        <c:axId val="569400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1239592"/>
        <c:axId val="571243904"/>
      </c:barChart>
      <c:catAx>
        <c:axId val="571239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43904"/>
        <c:crosses val="autoZero"/>
        <c:auto val="1"/>
        <c:lblAlgn val="ctr"/>
        <c:lblOffset val="100"/>
        <c:noMultiLvlLbl val="0"/>
      </c:catAx>
      <c:valAx>
        <c:axId val="57124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1239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0.93220338983050843</c:v>
                </c:pt>
                <c:pt idx="1">
                  <c:v>0.83050847457627119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1244688"/>
        <c:axId val="571242728"/>
      </c:barChart>
      <c:catAx>
        <c:axId val="57124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42728"/>
        <c:crosses val="autoZero"/>
        <c:auto val="1"/>
        <c:lblAlgn val="ctr"/>
        <c:lblOffset val="100"/>
        <c:noMultiLvlLbl val="0"/>
      </c:catAx>
      <c:valAx>
        <c:axId val="571242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124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0.95514950166112955</c:v>
                </c:pt>
                <c:pt idx="1">
                  <c:v>0.92833333333333334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1239984"/>
        <c:axId val="571248608"/>
      </c:barChart>
      <c:catAx>
        <c:axId val="57123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48608"/>
        <c:crosses val="autoZero"/>
        <c:auto val="1"/>
        <c:lblAlgn val="ctr"/>
        <c:lblOffset val="100"/>
        <c:noMultiLvlLbl val="0"/>
      </c:catAx>
      <c:valAx>
        <c:axId val="571248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1239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0.94367644574581899</c:v>
                </c:pt>
                <c:pt idx="1">
                  <c:v>0.87942090395480221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71245080"/>
        <c:axId val="571236848"/>
        <c:extLst/>
      </c:barChart>
      <c:catAx>
        <c:axId val="571245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36848"/>
        <c:crosses val="autoZero"/>
        <c:auto val="1"/>
        <c:lblAlgn val="ctr"/>
        <c:lblOffset val="100"/>
        <c:noMultiLvlLbl val="0"/>
      </c:catAx>
      <c:valAx>
        <c:axId val="5712368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45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0.86900000000000011</c:v>
                </c:pt>
                <c:pt idx="1">
                  <c:v>0.76736111111111116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1241552"/>
        <c:axId val="571240376"/>
        <c:extLst/>
      </c:barChart>
      <c:catAx>
        <c:axId val="57124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40376"/>
        <c:crosses val="autoZero"/>
        <c:auto val="1"/>
        <c:lblAlgn val="ctr"/>
        <c:lblOffset val="100"/>
        <c:noMultiLvlLbl val="0"/>
      </c:catAx>
      <c:valAx>
        <c:axId val="571240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4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0.97368421052631582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3944"/>
        <c:axId val="569389632"/>
      </c:barChart>
      <c:catAx>
        <c:axId val="569393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89632"/>
        <c:crosses val="autoZero"/>
        <c:auto val="1"/>
        <c:lblAlgn val="ctr"/>
        <c:lblOffset val="100"/>
        <c:noMultiLvlLbl val="0"/>
      </c:catAx>
      <c:valAx>
        <c:axId val="56938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3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86104"/>
        <c:axId val="569393552"/>
      </c:barChart>
      <c:catAx>
        <c:axId val="569386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3552"/>
        <c:crosses val="autoZero"/>
        <c:auto val="1"/>
        <c:lblAlgn val="ctr"/>
        <c:lblOffset val="100"/>
        <c:noMultiLvlLbl val="0"/>
      </c:catAx>
      <c:valAx>
        <c:axId val="56939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86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0.98333333333333328</c:v>
                </c:pt>
                <c:pt idx="1">
                  <c:v>0.71875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3160"/>
        <c:axId val="569397472"/>
      </c:barChart>
      <c:catAx>
        <c:axId val="569393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7472"/>
        <c:crosses val="autoZero"/>
        <c:auto val="1"/>
        <c:lblAlgn val="ctr"/>
        <c:lblOffset val="100"/>
        <c:noMultiLvlLbl val="0"/>
      </c:catAx>
      <c:valAx>
        <c:axId val="569397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3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0.91249999999999998</c:v>
                </c:pt>
                <c:pt idx="1">
                  <c:v>0.90243902439024393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88456"/>
        <c:axId val="569395904"/>
      </c:barChart>
      <c:catAx>
        <c:axId val="569388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5904"/>
        <c:crosses val="autoZero"/>
        <c:auto val="1"/>
        <c:lblAlgn val="ctr"/>
        <c:lblOffset val="100"/>
        <c:noMultiLvlLbl val="0"/>
      </c:catAx>
      <c:valAx>
        <c:axId val="569395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88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0.97142857142857142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85320"/>
        <c:axId val="569391592"/>
      </c:barChart>
      <c:catAx>
        <c:axId val="569385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1592"/>
        <c:crosses val="autoZero"/>
        <c:auto val="1"/>
        <c:lblAlgn val="ctr"/>
        <c:lblOffset val="100"/>
        <c:noMultiLvlLbl val="0"/>
      </c:catAx>
      <c:valAx>
        <c:axId val="569391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85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0.97499999999999998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85712"/>
        <c:axId val="569392376"/>
      </c:barChart>
      <c:catAx>
        <c:axId val="56938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2376"/>
        <c:crosses val="autoZero"/>
        <c:auto val="1"/>
        <c:lblAlgn val="ctr"/>
        <c:lblOffset val="100"/>
        <c:noMultiLvlLbl val="0"/>
      </c:catAx>
      <c:valAx>
        <c:axId val="569392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8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0.77777777777777779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5120"/>
        <c:axId val="569389240"/>
      </c:barChart>
      <c:catAx>
        <c:axId val="56939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89240"/>
        <c:crosses val="autoZero"/>
        <c:auto val="1"/>
        <c:lblAlgn val="ctr"/>
        <c:lblOffset val="100"/>
        <c:noMultiLvlLbl val="0"/>
      </c:catAx>
      <c:valAx>
        <c:axId val="569389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0.98148148148148151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87672"/>
        <c:axId val="569397080"/>
      </c:barChart>
      <c:catAx>
        <c:axId val="569387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7080"/>
        <c:crosses val="autoZero"/>
        <c:auto val="1"/>
        <c:lblAlgn val="ctr"/>
        <c:lblOffset val="100"/>
        <c:noMultiLvlLbl val="0"/>
      </c:catAx>
      <c:valAx>
        <c:axId val="569397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87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topLeftCell="A37" zoomScaleSheetLayoutView="100" workbookViewId="0">
      <selection activeCell="M70" sqref="M70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2" t="s">
        <v>324</v>
      </c>
      <c r="B18" s="302"/>
      <c r="C18" s="302"/>
      <c r="D18" s="303" t="s">
        <v>412</v>
      </c>
      <c r="E18" s="303"/>
      <c r="F18" s="303"/>
      <c r="G18" s="303"/>
      <c r="H18" s="303"/>
      <c r="I18" s="303"/>
      <c r="J18" s="303"/>
      <c r="K18" s="303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4" t="s">
        <v>325</v>
      </c>
      <c r="B21" s="304"/>
      <c r="C21" s="304"/>
      <c r="D21" s="304"/>
      <c r="E21" s="304"/>
      <c r="F21" s="304"/>
      <c r="G21" s="304"/>
      <c r="H21" s="304"/>
      <c r="I21" s="304"/>
      <c r="J21" s="304"/>
      <c r="K21" s="304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5" t="s">
        <v>327</v>
      </c>
      <c r="C23" s="305"/>
      <c r="D23" s="78"/>
      <c r="E23" s="78"/>
      <c r="F23" s="78"/>
      <c r="G23" s="78"/>
      <c r="H23" s="78"/>
      <c r="I23" s="78"/>
      <c r="J23" s="77" t="str">
        <f>D18</f>
        <v>LAFAYETTE</v>
      </c>
    </row>
    <row r="24" spans="1:11" ht="33" customHeight="1" x14ac:dyDescent="0.25">
      <c r="A24" s="86" t="s">
        <v>328</v>
      </c>
      <c r="B24" s="306">
        <f>AVERAGE('A1 Exploitation'!D549,'A1 Technique'!D199)</f>
        <v>0.94367644574581899</v>
      </c>
      <c r="C24" s="306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6">
        <f>AVERAGE('A2 Exploitation'!D549,'A2 Technique'!D199)</f>
        <v>0.87942090395480221</v>
      </c>
      <c r="C25" s="306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6">
        <f>AVERAGE('A3 Exploitation'!D549,'A3 Technique'!D199)</f>
        <v>0</v>
      </c>
      <c r="C26" s="306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6">
        <f>AVERAGE('A4 Exploitation'!D549,'A4 Technique'!D199)</f>
        <v>0</v>
      </c>
      <c r="C27" s="306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6">
        <f>AVERAGE('A5 Exploitation'!D549,'A5 Technique'!D199)</f>
        <v>0</v>
      </c>
      <c r="C28" s="306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6">
        <f>AVERAGE('A6 Exploitation'!D549,'A6 Technique'!D199)</f>
        <v>0</v>
      </c>
      <c r="C29" s="306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5" t="s">
        <v>334</v>
      </c>
      <c r="C33" s="305"/>
      <c r="D33" s="78"/>
      <c r="E33" s="78"/>
      <c r="F33" s="78"/>
      <c r="G33" s="78"/>
      <c r="H33" s="78"/>
      <c r="I33" s="78"/>
      <c r="J33" s="77" t="str">
        <f>D18</f>
        <v>LAFAYETTE</v>
      </c>
    </row>
    <row r="34" spans="1:10" ht="33" customHeight="1" x14ac:dyDescent="0.25">
      <c r="A34" s="86" t="s">
        <v>328</v>
      </c>
      <c r="B34" s="306">
        <f>'A1 Exploitation'!D549</f>
        <v>0.95514950166112955</v>
      </c>
      <c r="C34" s="306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6">
        <f>'A2 Exploitation'!D549</f>
        <v>0.92833333333333334</v>
      </c>
      <c r="C35" s="306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6">
        <f>'A3 Exploitation'!D549</f>
        <v>0</v>
      </c>
      <c r="C36" s="306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6">
        <f>'A4 Exploitation'!D549</f>
        <v>0</v>
      </c>
      <c r="C37" s="306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6">
        <f>'A5 Exploitation'!D549</f>
        <v>0</v>
      </c>
      <c r="C38" s="306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6">
        <f>'A6 Exploitation'!D549</f>
        <v>0</v>
      </c>
      <c r="C39" s="306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7" t="s">
        <v>335</v>
      </c>
      <c r="C42" s="307"/>
      <c r="D42" s="78"/>
      <c r="E42" s="78"/>
      <c r="F42" s="78"/>
      <c r="G42" s="78"/>
      <c r="H42" s="78"/>
      <c r="I42" s="78"/>
      <c r="J42" s="77" t="str">
        <f>D18</f>
        <v>LAFAYETTE</v>
      </c>
    </row>
    <row r="43" spans="1:10" ht="33" customHeight="1" x14ac:dyDescent="0.25">
      <c r="A43" s="86" t="s">
        <v>328</v>
      </c>
      <c r="B43" s="306">
        <f>AVERAGE('A1 Exploitation'!D547, 'A1 Technique'!D197)</f>
        <v>0.86900000000000011</v>
      </c>
      <c r="C43" s="306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6">
        <f>AVERAGE('A2 Exploitation'!D547, 'A2 Technique'!D197)</f>
        <v>0.76736111111111116</v>
      </c>
      <c r="C44" s="306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6" t="e">
        <f>AVERAGE('A3 Exploitation'!D547, 'A3 Technique'!D197)</f>
        <v>#DIV/0!</v>
      </c>
      <c r="C45" s="306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6" t="e">
        <f>AVERAGE('A4 Exploitation'!D547, 'A4 Technique'!D197)</f>
        <v>#DIV/0!</v>
      </c>
      <c r="C46" s="306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6" t="e">
        <f>AVERAGE('A5 Exploitation'!D547, 'A5 Technique'!D197)</f>
        <v>#DIV/0!</v>
      </c>
      <c r="C47" s="306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6" t="e">
        <f>AVERAGE('A6 Exploitation'!D547, 'A6 Technique'!D197)</f>
        <v>#DIV/0!</v>
      </c>
      <c r="C48" s="306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5" t="s">
        <v>336</v>
      </c>
      <c r="C51" s="305"/>
      <c r="D51" s="78"/>
      <c r="E51" s="78"/>
      <c r="F51" s="78"/>
      <c r="G51" s="78"/>
      <c r="H51" s="78"/>
      <c r="I51" s="78"/>
      <c r="J51" s="77" t="str">
        <f>D18</f>
        <v>LAFAYETTE</v>
      </c>
    </row>
    <row r="52" spans="1:10" ht="33" customHeight="1" x14ac:dyDescent="0.25">
      <c r="A52" s="86" t="s">
        <v>328</v>
      </c>
      <c r="B52" s="308">
        <f>'A1 Exploitation'!D46</f>
        <v>0.96666666666666667</v>
      </c>
      <c r="C52" s="308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8">
        <f>'A2 Exploitation'!D46</f>
        <v>1</v>
      </c>
      <c r="C53" s="308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8">
        <f>'A3 Exploitation'!D46</f>
        <v>0</v>
      </c>
      <c r="C54" s="308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8">
        <f>'A4 Exploitation'!D46</f>
        <v>0</v>
      </c>
      <c r="C55" s="308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8">
        <f>'A5 Exploitation'!D46</f>
        <v>0</v>
      </c>
      <c r="C56" s="308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8">
        <f>'A6 Exploitation'!D46</f>
        <v>0</v>
      </c>
      <c r="C57" s="308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5" t="s">
        <v>337</v>
      </c>
      <c r="C60" s="305"/>
      <c r="D60" s="78"/>
      <c r="E60" s="78"/>
      <c r="F60" s="78"/>
      <c r="G60" s="78"/>
      <c r="H60" s="78"/>
      <c r="I60" s="78"/>
      <c r="J60" s="77" t="str">
        <f>D18</f>
        <v>LAFAYETTE</v>
      </c>
    </row>
    <row r="61" spans="1:10" ht="33" customHeight="1" x14ac:dyDescent="0.25">
      <c r="A61" s="86" t="s">
        <v>328</v>
      </c>
      <c r="B61" s="306">
        <f>'A1 Exploitation'!D103</f>
        <v>0.94594594594594594</v>
      </c>
      <c r="C61" s="306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6">
        <f>'A2 Exploitation'!D103</f>
        <v>0.97368421052631582</v>
      </c>
      <c r="C62" s="306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6">
        <f>'A3 Exploitation'!D103</f>
        <v>0</v>
      </c>
      <c r="C63" s="306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6">
        <f>'A4 Exploitation'!D103</f>
        <v>0</v>
      </c>
      <c r="C64" s="306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6">
        <f>'A5 Exploitation'!D103</f>
        <v>0</v>
      </c>
      <c r="C65" s="306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6">
        <f>'A6 Exploitation'!D103</f>
        <v>0</v>
      </c>
      <c r="C66" s="306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5" t="s">
        <v>338</v>
      </c>
      <c r="C69" s="305"/>
      <c r="D69" s="78"/>
      <c r="E69" s="78"/>
      <c r="F69" s="78"/>
      <c r="G69" s="78"/>
      <c r="H69" s="78"/>
      <c r="I69" s="78"/>
      <c r="J69" s="77" t="str">
        <f>D18</f>
        <v>LAFAYETTE</v>
      </c>
    </row>
    <row r="70" spans="1:10" ht="33" customHeight="1" x14ac:dyDescent="0.25">
      <c r="A70" s="86" t="s">
        <v>328</v>
      </c>
      <c r="B70" s="306">
        <f>'A1 Exploitation'!D158</f>
        <v>0.94117647058823528</v>
      </c>
      <c r="C70" s="306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6">
        <f>'A2 Exploitation'!D158</f>
        <v>0.9285714285714286</v>
      </c>
      <c r="C71" s="306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6">
        <f>'A3 Exploitation'!D158</f>
        <v>0</v>
      </c>
      <c r="C72" s="306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6">
        <f>'A4 Exploitation'!D158</f>
        <v>0</v>
      </c>
      <c r="C73" s="306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6">
        <f>'A5 Exploitation'!D158</f>
        <v>0</v>
      </c>
      <c r="C74" s="306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6">
        <f>'A6 Exploitation'!D158</f>
        <v>0</v>
      </c>
      <c r="C75" s="306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5" t="s">
        <v>339</v>
      </c>
      <c r="C78" s="305"/>
      <c r="D78" s="78"/>
      <c r="E78" s="78"/>
      <c r="F78" s="78"/>
      <c r="G78" s="78"/>
      <c r="H78" s="78"/>
      <c r="I78" s="78"/>
      <c r="J78" s="77" t="str">
        <f>D18</f>
        <v>LAFAYETTE</v>
      </c>
    </row>
    <row r="79" spans="1:10" ht="33" customHeight="1" x14ac:dyDescent="0.25">
      <c r="A79" s="86" t="s">
        <v>328</v>
      </c>
      <c r="B79" s="306">
        <f>'A1 Exploitation'!D205</f>
        <v>0.98333333333333328</v>
      </c>
      <c r="C79" s="306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6">
        <f>'A2 Exploitation'!D205</f>
        <v>0.71875</v>
      </c>
      <c r="C80" s="306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6">
        <f>'A3 Exploitation'!D205</f>
        <v>0</v>
      </c>
      <c r="C81" s="306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6">
        <f>'A4 Exploitation'!D205</f>
        <v>0</v>
      </c>
      <c r="C82" s="306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6">
        <f>'A5 Exploitation'!D205</f>
        <v>0</v>
      </c>
      <c r="C83" s="306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6">
        <f>'A6 Exploitation'!D205</f>
        <v>0</v>
      </c>
      <c r="C84" s="306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5" t="s">
        <v>340</v>
      </c>
      <c r="C87" s="305"/>
      <c r="D87" s="78"/>
      <c r="E87" s="78"/>
      <c r="F87" s="78"/>
      <c r="G87" s="78"/>
      <c r="H87" s="78"/>
      <c r="I87" s="78"/>
      <c r="J87" s="77" t="str">
        <f>D18</f>
        <v>LAFAYETTE</v>
      </c>
    </row>
    <row r="88" spans="1:10" ht="33" customHeight="1" x14ac:dyDescent="0.25">
      <c r="A88" s="86" t="s">
        <v>328</v>
      </c>
      <c r="B88" s="306">
        <f>'A1 Exploitation'!D266</f>
        <v>0.91249999999999998</v>
      </c>
      <c r="C88" s="306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6">
        <f>'A2 Exploitation'!D266</f>
        <v>0.90243902439024393</v>
      </c>
      <c r="C89" s="306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6">
        <f>'A3 Exploitation'!D266</f>
        <v>0</v>
      </c>
      <c r="C90" s="306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6">
        <f>'A4 Exploitation'!D266</f>
        <v>0</v>
      </c>
      <c r="C91" s="306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6">
        <f>'A5 Exploitation'!D266</f>
        <v>0</v>
      </c>
      <c r="C92" s="306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6">
        <f>'A6 Exploitation'!D266</f>
        <v>0</v>
      </c>
      <c r="C93" s="306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5" t="s">
        <v>341</v>
      </c>
      <c r="C96" s="305"/>
      <c r="D96" s="78"/>
      <c r="E96" s="78"/>
      <c r="F96" s="78"/>
      <c r="G96" s="78"/>
      <c r="H96" s="78"/>
      <c r="I96" s="78"/>
      <c r="J96" s="77" t="str">
        <f>D18</f>
        <v>LAFAYETTE</v>
      </c>
    </row>
    <row r="97" spans="1:10" ht="33" customHeight="1" x14ac:dyDescent="0.25">
      <c r="A97" s="86" t="s">
        <v>328</v>
      </c>
      <c r="B97" s="306">
        <f>'A1 Exploitation'!D318</f>
        <v>0.97142857142857142</v>
      </c>
      <c r="C97" s="306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6">
        <f>'A2 Exploitation'!D318</f>
        <v>0.97142857142857142</v>
      </c>
      <c r="C98" s="306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6">
        <f>'A3 Exploitation'!D318</f>
        <v>0</v>
      </c>
      <c r="C99" s="306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6">
        <f>'A4 Exploitation'!D318</f>
        <v>0</v>
      </c>
      <c r="C100" s="306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6">
        <f>'A5 Exploitation'!D318</f>
        <v>0</v>
      </c>
      <c r="C101" s="306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6">
        <f>'A6 Exploitation'!D318</f>
        <v>0</v>
      </c>
      <c r="C102" s="306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5" t="s">
        <v>342</v>
      </c>
      <c r="C105" s="305"/>
      <c r="D105" s="78"/>
      <c r="E105" s="78"/>
      <c r="F105" s="78"/>
      <c r="G105" s="78"/>
      <c r="H105" s="78"/>
      <c r="I105" s="78"/>
      <c r="J105" s="77" t="str">
        <f>D18</f>
        <v>LAFAYETTE</v>
      </c>
    </row>
    <row r="106" spans="1:10" ht="33" customHeight="1" x14ac:dyDescent="0.25">
      <c r="A106" s="86" t="s">
        <v>328</v>
      </c>
      <c r="B106" s="306">
        <f>'A1 Exploitation'!D358</f>
        <v>1</v>
      </c>
      <c r="C106" s="306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6">
        <f>'A2 Exploitation'!D358</f>
        <v>0.97499999999999998</v>
      </c>
      <c r="C107" s="306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6">
        <f>'A3 Exploitation'!D358</f>
        <v>0</v>
      </c>
      <c r="C108" s="306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6">
        <f>'A4 Exploitation'!D358</f>
        <v>0</v>
      </c>
      <c r="C109" s="306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6">
        <f>'A5 Exploitation'!D358</f>
        <v>0</v>
      </c>
      <c r="C110" s="306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6">
        <f>'A6 Exploitation'!D358</f>
        <v>0</v>
      </c>
      <c r="C111" s="306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5" t="s">
        <v>343</v>
      </c>
      <c r="C114" s="305"/>
      <c r="D114" s="78"/>
      <c r="E114" s="78"/>
      <c r="F114" s="78"/>
      <c r="G114" s="78"/>
      <c r="H114" s="78"/>
      <c r="I114" s="78"/>
      <c r="J114" s="77" t="str">
        <f>D18</f>
        <v>LAFAYETTE</v>
      </c>
    </row>
    <row r="115" spans="1:10" ht="33" customHeight="1" x14ac:dyDescent="0.25">
      <c r="A115" s="86" t="s">
        <v>328</v>
      </c>
      <c r="B115" s="306">
        <f>'A1 Exploitation'!D391</f>
        <v>0.77777777777777779</v>
      </c>
      <c r="C115" s="306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6">
        <f>'A2 Exploitation'!D391</f>
        <v>1</v>
      </c>
      <c r="C116" s="306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6">
        <f>'A3 Exploitation'!D391</f>
        <v>0</v>
      </c>
      <c r="C117" s="306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6">
        <f>'A4 Exploitation'!D391</f>
        <v>0</v>
      </c>
      <c r="C118" s="306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6">
        <f>'A5 Exploitation'!D391</f>
        <v>0</v>
      </c>
      <c r="C119" s="306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6">
        <f>'A6 Exploitation'!D391</f>
        <v>0</v>
      </c>
      <c r="C120" s="306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5" t="s">
        <v>344</v>
      </c>
      <c r="C123" s="305"/>
      <c r="D123" s="78"/>
      <c r="E123" s="78"/>
      <c r="F123" s="78"/>
      <c r="G123" s="78"/>
      <c r="H123" s="78"/>
      <c r="I123" s="78"/>
      <c r="J123" s="77" t="str">
        <f>D18</f>
        <v>LAFAYETTE</v>
      </c>
    </row>
    <row r="124" spans="1:10" ht="33" customHeight="1" x14ac:dyDescent="0.25">
      <c r="A124" s="86" t="s">
        <v>328</v>
      </c>
      <c r="B124" s="306">
        <f>'A1 Exploitation'!D444</f>
        <v>1</v>
      </c>
      <c r="C124" s="306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6">
        <f>'A2 Exploitation'!D444</f>
        <v>0.98148148148148151</v>
      </c>
      <c r="C125" s="306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6">
        <f>'A3 Exploitation'!D444</f>
        <v>0</v>
      </c>
      <c r="C126" s="306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6">
        <f>'A4 Exploitation'!D444</f>
        <v>0</v>
      </c>
      <c r="C127" s="306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6">
        <f>'A5 Exploitation'!D444</f>
        <v>0</v>
      </c>
      <c r="C128" s="306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6">
        <f>'A6 Exploitation'!D444</f>
        <v>0</v>
      </c>
      <c r="C129" s="306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5" t="s">
        <v>345</v>
      </c>
      <c r="C132" s="305"/>
      <c r="D132" s="78"/>
      <c r="E132" s="78"/>
      <c r="F132" s="78"/>
      <c r="G132" s="78"/>
      <c r="H132" s="78"/>
      <c r="I132" s="78"/>
      <c r="J132" s="77" t="str">
        <f>D18</f>
        <v>LAFAYETTE</v>
      </c>
    </row>
    <row r="133" spans="1:10" ht="33" customHeight="1" x14ac:dyDescent="0.25">
      <c r="A133" s="86" t="s">
        <v>328</v>
      </c>
      <c r="B133" s="306">
        <f>'A1 Exploitation'!D481</f>
        <v>1</v>
      </c>
      <c r="C133" s="306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6">
        <f>'A2 Exploitation'!D481</f>
        <v>0.91666666666666663</v>
      </c>
      <c r="C134" s="306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6">
        <f>'A3 Exploitation'!D481</f>
        <v>0</v>
      </c>
      <c r="C135" s="306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6">
        <f>'A4 Exploitation'!D481</f>
        <v>0</v>
      </c>
      <c r="C136" s="306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6">
        <f>'A5 Exploitation'!D481</f>
        <v>0</v>
      </c>
      <c r="C137" s="306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6">
        <f>'A6 Exploitation'!D481</f>
        <v>0</v>
      </c>
      <c r="C138" s="306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5" t="s">
        <v>346</v>
      </c>
      <c r="C141" s="305"/>
      <c r="D141" s="78"/>
      <c r="E141" s="78"/>
      <c r="F141" s="78"/>
      <c r="G141" s="78"/>
      <c r="H141" s="78"/>
      <c r="I141" s="78"/>
      <c r="J141" s="77" t="str">
        <f>D18</f>
        <v>LAFAYETTE</v>
      </c>
    </row>
    <row r="142" spans="1:10" ht="33" customHeight="1" x14ac:dyDescent="0.25">
      <c r="A142" s="86" t="s">
        <v>328</v>
      </c>
      <c r="B142" s="306">
        <f>'A1 Exploitation'!D503</f>
        <v>1</v>
      </c>
      <c r="C142" s="306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6">
        <f>'A2 Exploitation'!D503</f>
        <v>1</v>
      </c>
      <c r="C143" s="306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6">
        <f>'A3 Exploitation'!D503</f>
        <v>0</v>
      </c>
      <c r="C144" s="306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6">
        <f>'A4 Exploitation'!D503</f>
        <v>0</v>
      </c>
      <c r="C145" s="306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6">
        <f>'A5 Exploitation'!D503</f>
        <v>0</v>
      </c>
      <c r="C146" s="306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6">
        <f>'A6 Exploitation'!D503</f>
        <v>0</v>
      </c>
      <c r="C147" s="306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5" t="s">
        <v>347</v>
      </c>
      <c r="C150" s="305"/>
      <c r="D150" s="78"/>
      <c r="E150" s="78"/>
      <c r="F150" s="78"/>
      <c r="G150" s="78"/>
      <c r="H150" s="78"/>
      <c r="I150" s="78"/>
      <c r="J150" s="77" t="str">
        <f>D18</f>
        <v>LAFAYETTE</v>
      </c>
    </row>
    <row r="151" spans="1:10" ht="33" customHeight="1" x14ac:dyDescent="0.25">
      <c r="A151" s="86" t="s">
        <v>328</v>
      </c>
      <c r="B151" s="306">
        <f>'A1 Exploitation'!D514</f>
        <v>1</v>
      </c>
      <c r="C151" s="306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6">
        <f>'A2 Exploitation'!D514</f>
        <v>0.5</v>
      </c>
      <c r="C152" s="306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6">
        <f>'A3 Exploitation'!D514</f>
        <v>0</v>
      </c>
      <c r="C153" s="306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6">
        <f>'A4 Exploitation'!D514</f>
        <v>0</v>
      </c>
      <c r="C154" s="306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6">
        <f>'A5 Exploitation'!D514</f>
        <v>0</v>
      </c>
      <c r="C155" s="306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6">
        <f>'A6 Exploitation'!D514</f>
        <v>0</v>
      </c>
      <c r="C156" s="306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9"/>
      <c r="C159" s="309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5" t="s">
        <v>348</v>
      </c>
      <c r="C160" s="305"/>
      <c r="D160" s="78"/>
      <c r="E160" s="78"/>
      <c r="F160" s="78"/>
      <c r="G160" s="78"/>
      <c r="H160" s="78"/>
      <c r="I160" s="78"/>
      <c r="J160" s="77" t="str">
        <f>D18</f>
        <v>LAFAYETTE</v>
      </c>
    </row>
    <row r="161" spans="1:10" ht="33" customHeight="1" x14ac:dyDescent="0.25">
      <c r="A161" s="86" t="s">
        <v>328</v>
      </c>
      <c r="B161" s="306">
        <f>'A1 Exploitation'!D534</f>
        <v>1</v>
      </c>
      <c r="C161" s="306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6">
        <f>'A2 Exploitation'!D534</f>
        <v>0.95454545454545459</v>
      </c>
      <c r="C162" s="306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6">
        <f>'A3 Exploitation'!D534</f>
        <v>0</v>
      </c>
      <c r="C163" s="306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6">
        <f>'A4 Exploitation'!D534</f>
        <v>0</v>
      </c>
      <c r="C164" s="306"/>
    </row>
    <row r="165" spans="1:10" ht="33" customHeight="1" x14ac:dyDescent="0.25">
      <c r="A165" s="85" t="s">
        <v>332</v>
      </c>
      <c r="B165" s="306">
        <f>'A5 Exploitation'!D534</f>
        <v>0</v>
      </c>
      <c r="C165" s="306"/>
    </row>
    <row r="166" spans="1:10" ht="18" x14ac:dyDescent="0.25">
      <c r="A166" s="85" t="s">
        <v>333</v>
      </c>
      <c r="B166" s="306">
        <f>'A6 Exploitation'!D534</f>
        <v>0</v>
      </c>
      <c r="C166" s="306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5" t="s">
        <v>349</v>
      </c>
      <c r="C169" s="305"/>
      <c r="J169" s="77" t="str">
        <f>D18</f>
        <v>LAFAYETTE</v>
      </c>
    </row>
    <row r="170" spans="1:10" ht="33" customHeight="1" x14ac:dyDescent="0.25">
      <c r="A170" s="86" t="s">
        <v>328</v>
      </c>
      <c r="B170" s="306">
        <f>'A1 Exploitation'!D545</f>
        <v>1</v>
      </c>
      <c r="C170" s="306"/>
    </row>
    <row r="171" spans="1:10" ht="33" customHeight="1" x14ac:dyDescent="0.25">
      <c r="A171" s="85" t="s">
        <v>329</v>
      </c>
      <c r="B171" s="306">
        <f>'A2 Exploitation'!D545</f>
        <v>1</v>
      </c>
      <c r="C171" s="306"/>
    </row>
    <row r="172" spans="1:10" ht="33" customHeight="1" x14ac:dyDescent="0.25">
      <c r="A172" s="86" t="s">
        <v>330</v>
      </c>
      <c r="B172" s="306">
        <f>'A3 Exploitation'!D545</f>
        <v>0</v>
      </c>
      <c r="C172" s="306"/>
    </row>
    <row r="173" spans="1:10" ht="33" customHeight="1" x14ac:dyDescent="0.25">
      <c r="A173" s="86" t="s">
        <v>331</v>
      </c>
      <c r="B173" s="306">
        <f>'A4 Exploitation'!D545</f>
        <v>0</v>
      </c>
      <c r="C173" s="306"/>
    </row>
    <row r="174" spans="1:10" ht="33" customHeight="1" x14ac:dyDescent="0.25">
      <c r="A174" s="85" t="s">
        <v>332</v>
      </c>
      <c r="B174" s="306">
        <f>'A5 Exploitation'!D545</f>
        <v>0</v>
      </c>
      <c r="C174" s="306"/>
    </row>
    <row r="175" spans="1:10" ht="18" x14ac:dyDescent="0.25">
      <c r="A175" s="85" t="s">
        <v>333</v>
      </c>
      <c r="B175" s="306">
        <f>'A6 Exploitation'!D545</f>
        <v>0</v>
      </c>
      <c r="C175" s="306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5" t="s">
        <v>350</v>
      </c>
      <c r="C178" s="305"/>
      <c r="J178" s="77" t="str">
        <f>D18</f>
        <v>LAFAYETTE</v>
      </c>
    </row>
    <row r="179" spans="1:10" ht="33" customHeight="1" x14ac:dyDescent="0.25">
      <c r="A179" s="86" t="s">
        <v>328</v>
      </c>
      <c r="B179" s="306">
        <f>'A1 Technique'!D199</f>
        <v>0.93220338983050843</v>
      </c>
      <c r="C179" s="306"/>
    </row>
    <row r="180" spans="1:10" ht="33" customHeight="1" x14ac:dyDescent="0.25">
      <c r="A180" s="85" t="s">
        <v>329</v>
      </c>
      <c r="B180" s="306">
        <f>'A2 Technique'!D199</f>
        <v>0.83050847457627119</v>
      </c>
      <c r="C180" s="306"/>
    </row>
    <row r="181" spans="1:10" ht="33" customHeight="1" x14ac:dyDescent="0.25">
      <c r="A181" s="86" t="s">
        <v>330</v>
      </c>
      <c r="B181" s="306">
        <f>'A3 Technique'!D199</f>
        <v>0</v>
      </c>
      <c r="C181" s="306"/>
    </row>
    <row r="182" spans="1:10" ht="33" customHeight="1" x14ac:dyDescent="0.25">
      <c r="A182" s="86" t="s">
        <v>331</v>
      </c>
      <c r="B182" s="306">
        <f>'A4 Technique'!D199</f>
        <v>0</v>
      </c>
      <c r="C182" s="306"/>
    </row>
    <row r="183" spans="1:10" ht="33" customHeight="1" x14ac:dyDescent="0.25">
      <c r="A183" s="85" t="s">
        <v>332</v>
      </c>
      <c r="B183" s="306">
        <f>'A5 Technique'!D199</f>
        <v>0</v>
      </c>
      <c r="C183" s="306"/>
    </row>
    <row r="184" spans="1:10" ht="18" x14ac:dyDescent="0.25">
      <c r="A184" s="85" t="s">
        <v>333</v>
      </c>
      <c r="B184" s="306">
        <f>'A6 Technique'!D199</f>
        <v>0</v>
      </c>
      <c r="C184" s="30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LAFAYETTE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0" t="s">
        <v>310</v>
      </c>
      <c r="F17" s="320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0"/>
      <c r="F18" s="32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8" t="s">
        <v>30</v>
      </c>
      <c r="B50" s="319" t="s">
        <v>31</v>
      </c>
      <c r="C50" s="319"/>
      <c r="D50" s="319" t="s">
        <v>46</v>
      </c>
      <c r="E50" s="320" t="s">
        <v>310</v>
      </c>
      <c r="F50" s="320" t="s">
        <v>360</v>
      </c>
      <c r="G50" s="127"/>
    </row>
    <row r="51" spans="1:7" ht="16.5" customHeight="1" x14ac:dyDescent="0.3">
      <c r="A51" s="318"/>
      <c r="B51" s="41" t="s">
        <v>34</v>
      </c>
      <c r="C51" s="41" t="s">
        <v>33</v>
      </c>
      <c r="D51" s="319"/>
      <c r="E51" s="320"/>
      <c r="F51" s="32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8" t="s">
        <v>30</v>
      </c>
      <c r="B107" s="319" t="s">
        <v>31</v>
      </c>
      <c r="C107" s="319"/>
      <c r="D107" s="319" t="s">
        <v>46</v>
      </c>
      <c r="E107" s="320" t="s">
        <v>310</v>
      </c>
      <c r="F107" s="320" t="s">
        <v>360</v>
      </c>
    </row>
    <row r="108" spans="1:7" ht="16.5" customHeight="1" x14ac:dyDescent="0.3">
      <c r="A108" s="318"/>
      <c r="B108" s="41" t="s">
        <v>34</v>
      </c>
      <c r="C108" s="41" t="s">
        <v>33</v>
      </c>
      <c r="D108" s="319"/>
      <c r="E108" s="320"/>
      <c r="F108" s="32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8" t="s">
        <v>30</v>
      </c>
      <c r="B162" s="319" t="s">
        <v>31</v>
      </c>
      <c r="C162" s="319"/>
      <c r="D162" s="319" t="s">
        <v>46</v>
      </c>
      <c r="E162" s="320" t="s">
        <v>310</v>
      </c>
      <c r="F162" s="320" t="s">
        <v>360</v>
      </c>
      <c r="G162" s="127"/>
    </row>
    <row r="163" spans="1:7" ht="16.5" customHeight="1" x14ac:dyDescent="0.3">
      <c r="A163" s="318"/>
      <c r="B163" s="41" t="s">
        <v>34</v>
      </c>
      <c r="C163" s="41" t="s">
        <v>33</v>
      </c>
      <c r="D163" s="319"/>
      <c r="E163" s="320"/>
      <c r="F163" s="32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8" t="s">
        <v>30</v>
      </c>
      <c r="B209" s="319" t="s">
        <v>31</v>
      </c>
      <c r="C209" s="319"/>
      <c r="D209" s="319" t="s">
        <v>46</v>
      </c>
      <c r="E209" s="320" t="s">
        <v>310</v>
      </c>
      <c r="F209" s="320" t="s">
        <v>360</v>
      </c>
      <c r="G209" s="127"/>
    </row>
    <row r="210" spans="1:7" ht="16.5" customHeight="1" x14ac:dyDescent="0.3">
      <c r="A210" s="318"/>
      <c r="B210" s="41" t="s">
        <v>34</v>
      </c>
      <c r="C210" s="41" t="s">
        <v>33</v>
      </c>
      <c r="D210" s="319"/>
      <c r="E210" s="320"/>
      <c r="F210" s="32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8" t="s">
        <v>30</v>
      </c>
      <c r="B270" s="319" t="s">
        <v>31</v>
      </c>
      <c r="C270" s="319"/>
      <c r="D270" s="319" t="s">
        <v>46</v>
      </c>
      <c r="E270" s="320" t="s">
        <v>310</v>
      </c>
      <c r="F270" s="320" t="s">
        <v>360</v>
      </c>
      <c r="G270" s="214"/>
    </row>
    <row r="271" spans="1:7" s="16" customFormat="1" ht="16.5" customHeight="1" x14ac:dyDescent="0.3">
      <c r="A271" s="318"/>
      <c r="B271" s="41" t="s">
        <v>34</v>
      </c>
      <c r="C271" s="41" t="s">
        <v>33</v>
      </c>
      <c r="D271" s="319"/>
      <c r="E271" s="320"/>
      <c r="F271" s="32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8" t="s">
        <v>30</v>
      </c>
      <c r="B322" s="319" t="s">
        <v>31</v>
      </c>
      <c r="C322" s="319"/>
      <c r="D322" s="319" t="s">
        <v>46</v>
      </c>
      <c r="E322" s="320" t="s">
        <v>310</v>
      </c>
      <c r="F322" s="320" t="s">
        <v>360</v>
      </c>
      <c r="G322" s="127"/>
    </row>
    <row r="323" spans="1:7" ht="16.5" customHeight="1" x14ac:dyDescent="0.3">
      <c r="A323" s="318"/>
      <c r="B323" s="41" t="s">
        <v>34</v>
      </c>
      <c r="C323" s="41" t="s">
        <v>33</v>
      </c>
      <c r="D323" s="319"/>
      <c r="E323" s="320"/>
      <c r="F323" s="32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8" t="s">
        <v>30</v>
      </c>
      <c r="B362" s="319" t="s">
        <v>31</v>
      </c>
      <c r="C362" s="319"/>
      <c r="D362" s="319" t="s">
        <v>46</v>
      </c>
      <c r="E362" s="320" t="s">
        <v>310</v>
      </c>
      <c r="F362" s="320" t="s">
        <v>360</v>
      </c>
      <c r="G362" s="127"/>
    </row>
    <row r="363" spans="1:7" ht="16.5" customHeight="1" x14ac:dyDescent="0.3">
      <c r="A363" s="318"/>
      <c r="B363" s="41" t="s">
        <v>34</v>
      </c>
      <c r="C363" s="41" t="s">
        <v>33</v>
      </c>
      <c r="D363" s="319"/>
      <c r="E363" s="320"/>
      <c r="F363" s="32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8" t="s">
        <v>30</v>
      </c>
      <c r="B395" s="319" t="s">
        <v>31</v>
      </c>
      <c r="C395" s="319"/>
      <c r="D395" s="319" t="s">
        <v>46</v>
      </c>
      <c r="E395" s="320" t="s">
        <v>310</v>
      </c>
      <c r="F395" s="320" t="s">
        <v>360</v>
      </c>
      <c r="G395" s="127"/>
    </row>
    <row r="396" spans="1:7" ht="16.5" customHeight="1" x14ac:dyDescent="0.3">
      <c r="A396" s="318"/>
      <c r="B396" s="41" t="s">
        <v>34</v>
      </c>
      <c r="C396" s="41" t="s">
        <v>33</v>
      </c>
      <c r="D396" s="319"/>
      <c r="E396" s="320"/>
      <c r="F396" s="32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8" t="s">
        <v>30</v>
      </c>
      <c r="B448" s="319" t="s">
        <v>31</v>
      </c>
      <c r="C448" s="319"/>
      <c r="D448" s="319" t="s">
        <v>46</v>
      </c>
      <c r="E448" s="320" t="s">
        <v>310</v>
      </c>
      <c r="F448" s="320" t="s">
        <v>360</v>
      </c>
      <c r="G448" s="127"/>
    </row>
    <row r="449" spans="1:6" ht="16.5" customHeight="1" x14ac:dyDescent="0.3">
      <c r="A449" s="318"/>
      <c r="B449" s="41" t="s">
        <v>34</v>
      </c>
      <c r="C449" s="41" t="s">
        <v>33</v>
      </c>
      <c r="D449" s="319"/>
      <c r="E449" s="320"/>
      <c r="F449" s="32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1" t="s">
        <v>379</v>
      </c>
      <c r="B471" s="332"/>
      <c r="C471" s="332"/>
      <c r="D471" s="332"/>
      <c r="E471" s="332"/>
      <c r="F471" s="33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3" t="s">
        <v>367</v>
      </c>
      <c r="B483" s="333"/>
      <c r="C483" s="333"/>
      <c r="D483" s="33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8" t="s">
        <v>30</v>
      </c>
      <c r="B485" s="319" t="s">
        <v>31</v>
      </c>
      <c r="C485" s="319"/>
      <c r="D485" s="319" t="s">
        <v>46</v>
      </c>
      <c r="E485" s="320" t="s">
        <v>310</v>
      </c>
      <c r="F485" s="320" t="s">
        <v>360</v>
      </c>
      <c r="G485" s="127"/>
    </row>
    <row r="486" spans="1:7" ht="16.5" customHeight="1" x14ac:dyDescent="0.3">
      <c r="A486" s="318"/>
      <c r="B486" s="41" t="s">
        <v>34</v>
      </c>
      <c r="C486" s="41" t="s">
        <v>33</v>
      </c>
      <c r="D486" s="319"/>
      <c r="E486" s="320"/>
      <c r="F486" s="32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8" t="s">
        <v>30</v>
      </c>
      <c r="B507" s="319" t="s">
        <v>31</v>
      </c>
      <c r="C507" s="319"/>
      <c r="D507" s="319" t="s">
        <v>46</v>
      </c>
      <c r="E507" s="320" t="s">
        <v>310</v>
      </c>
      <c r="F507" s="320" t="s">
        <v>360</v>
      </c>
      <c r="G507" s="127"/>
    </row>
    <row r="508" spans="1:7" ht="16.5" customHeight="1" x14ac:dyDescent="0.3">
      <c r="A508" s="318"/>
      <c r="B508" s="41" t="s">
        <v>34</v>
      </c>
      <c r="C508" s="41" t="s">
        <v>33</v>
      </c>
      <c r="D508" s="319"/>
      <c r="E508" s="320"/>
      <c r="F508" s="32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8" t="s">
        <v>30</v>
      </c>
      <c r="B518" s="319" t="s">
        <v>31</v>
      </c>
      <c r="C518" s="319"/>
      <c r="D518" s="319" t="s">
        <v>46</v>
      </c>
      <c r="E518" s="320" t="s">
        <v>310</v>
      </c>
      <c r="F518" s="320" t="s">
        <v>360</v>
      </c>
      <c r="G518" s="127"/>
    </row>
    <row r="519" spans="1:7" ht="16.5" customHeight="1" x14ac:dyDescent="0.3">
      <c r="A519" s="318"/>
      <c r="B519" s="41" t="s">
        <v>34</v>
      </c>
      <c r="C519" s="41" t="s">
        <v>33</v>
      </c>
      <c r="D519" s="319"/>
      <c r="E519" s="320"/>
      <c r="F519" s="32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8" t="s">
        <v>30</v>
      </c>
      <c r="B538" s="319" t="s">
        <v>31</v>
      </c>
      <c r="C538" s="319"/>
      <c r="D538" s="319" t="s">
        <v>46</v>
      </c>
      <c r="E538" s="320" t="s">
        <v>310</v>
      </c>
      <c r="F538" s="320" t="s">
        <v>360</v>
      </c>
      <c r="G538" s="127"/>
    </row>
    <row r="539" spans="1:7" ht="16.5" customHeight="1" x14ac:dyDescent="0.3">
      <c r="A539" s="318"/>
      <c r="B539" s="41" t="s">
        <v>34</v>
      </c>
      <c r="C539" s="41" t="s">
        <v>33</v>
      </c>
      <c r="D539" s="319"/>
      <c r="E539" s="320"/>
      <c r="F539" s="32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9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9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9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9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5" t="s">
        <v>50</v>
      </c>
      <c r="B6" s="335"/>
      <c r="C6" s="335"/>
      <c r="D6" s="335"/>
      <c r="E6" s="335"/>
      <c r="F6" s="335"/>
      <c r="G6" s="125"/>
    </row>
    <row r="7" spans="1:7" s="12" customFormat="1" ht="21.75" customHeight="1" x14ac:dyDescent="0.45">
      <c r="A7" s="313" t="str">
        <f>'A5 Exploitation'!A8:F8</f>
        <v>LAFAYETTE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6">
        <f>'A5 Exploitation'!B9:F9</f>
        <v>0</v>
      </c>
      <c r="C8" s="336"/>
      <c r="D8" s="336"/>
      <c r="E8" s="336"/>
      <c r="F8" s="336"/>
      <c r="G8" s="125"/>
    </row>
    <row r="9" spans="1:7" s="12" customFormat="1" ht="24" x14ac:dyDescent="0.45">
      <c r="A9" s="15" t="s">
        <v>44</v>
      </c>
      <c r="B9" s="337">
        <f>'A5 Exploitation'!B10:F10</f>
        <v>0</v>
      </c>
      <c r="C9" s="337"/>
      <c r="D9" s="337"/>
      <c r="E9" s="337"/>
      <c r="F9" s="337"/>
      <c r="G9" s="125"/>
    </row>
    <row r="10" spans="1:7" s="12" customFormat="1" ht="24" x14ac:dyDescent="0.45">
      <c r="A10" s="14" t="s">
        <v>43</v>
      </c>
      <c r="B10" s="334">
        <f>'A5 Exploitation'!B11:F11</f>
        <v>0</v>
      </c>
      <c r="C10" s="334"/>
      <c r="D10" s="334"/>
      <c r="E10" s="334"/>
      <c r="F10" s="334"/>
      <c r="G10" s="125"/>
    </row>
    <row r="11" spans="1:7" s="12" customFormat="1" ht="24" x14ac:dyDescent="0.45">
      <c r="A11" s="14" t="s">
        <v>294</v>
      </c>
      <c r="B11" s="338">
        <f>D199</f>
        <v>0</v>
      </c>
      <c r="C11" s="338"/>
      <c r="D11" s="338"/>
      <c r="E11" s="338"/>
      <c r="F11" s="338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5"/>
      <c r="C22" s="346"/>
      <c r="D22" s="258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57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57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57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57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57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57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57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57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5"/>
      <c r="C161" s="346"/>
      <c r="D161" s="258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57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57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57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A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A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LAFAYETTE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0" t="s">
        <v>310</v>
      </c>
      <c r="F17" s="320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0"/>
      <c r="F18" s="32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8" t="s">
        <v>30</v>
      </c>
      <c r="B50" s="319" t="s">
        <v>31</v>
      </c>
      <c r="C50" s="319"/>
      <c r="D50" s="319" t="s">
        <v>46</v>
      </c>
      <c r="E50" s="320" t="s">
        <v>310</v>
      </c>
      <c r="F50" s="320" t="s">
        <v>360</v>
      </c>
      <c r="G50" s="127"/>
    </row>
    <row r="51" spans="1:7" ht="16.5" customHeight="1" x14ac:dyDescent="0.3">
      <c r="A51" s="318"/>
      <c r="B51" s="41" t="s">
        <v>34</v>
      </c>
      <c r="C51" s="41" t="s">
        <v>33</v>
      </c>
      <c r="D51" s="319"/>
      <c r="E51" s="320"/>
      <c r="F51" s="32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8" t="s">
        <v>30</v>
      </c>
      <c r="B107" s="319" t="s">
        <v>31</v>
      </c>
      <c r="C107" s="319"/>
      <c r="D107" s="319" t="s">
        <v>46</v>
      </c>
      <c r="E107" s="320" t="s">
        <v>310</v>
      </c>
      <c r="F107" s="320" t="s">
        <v>360</v>
      </c>
    </row>
    <row r="108" spans="1:7" ht="16.5" customHeight="1" x14ac:dyDescent="0.3">
      <c r="A108" s="318"/>
      <c r="B108" s="41" t="s">
        <v>34</v>
      </c>
      <c r="C108" s="41" t="s">
        <v>33</v>
      </c>
      <c r="D108" s="319"/>
      <c r="E108" s="320"/>
      <c r="F108" s="32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8" t="s">
        <v>30</v>
      </c>
      <c r="B162" s="319" t="s">
        <v>31</v>
      </c>
      <c r="C162" s="319"/>
      <c r="D162" s="319" t="s">
        <v>46</v>
      </c>
      <c r="E162" s="320" t="s">
        <v>310</v>
      </c>
      <c r="F162" s="320" t="s">
        <v>360</v>
      </c>
      <c r="G162" s="127"/>
    </row>
    <row r="163" spans="1:7" ht="16.5" customHeight="1" x14ac:dyDescent="0.3">
      <c r="A163" s="318"/>
      <c r="B163" s="41" t="s">
        <v>34</v>
      </c>
      <c r="C163" s="41" t="s">
        <v>33</v>
      </c>
      <c r="D163" s="319"/>
      <c r="E163" s="320"/>
      <c r="F163" s="32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8" t="s">
        <v>30</v>
      </c>
      <c r="B209" s="319" t="s">
        <v>31</v>
      </c>
      <c r="C209" s="319"/>
      <c r="D209" s="319" t="s">
        <v>46</v>
      </c>
      <c r="E209" s="320" t="s">
        <v>310</v>
      </c>
      <c r="F209" s="320" t="s">
        <v>360</v>
      </c>
      <c r="G209" s="127"/>
    </row>
    <row r="210" spans="1:7" ht="16.5" customHeight="1" x14ac:dyDescent="0.3">
      <c r="A210" s="318"/>
      <c r="B210" s="41" t="s">
        <v>34</v>
      </c>
      <c r="C210" s="41" t="s">
        <v>33</v>
      </c>
      <c r="D210" s="319"/>
      <c r="E210" s="320"/>
      <c r="F210" s="32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8" t="s">
        <v>30</v>
      </c>
      <c r="B270" s="319" t="s">
        <v>31</v>
      </c>
      <c r="C270" s="319"/>
      <c r="D270" s="319" t="s">
        <v>46</v>
      </c>
      <c r="E270" s="320" t="s">
        <v>310</v>
      </c>
      <c r="F270" s="320" t="s">
        <v>360</v>
      </c>
      <c r="G270" s="214"/>
    </row>
    <row r="271" spans="1:7" s="16" customFormat="1" ht="16.5" customHeight="1" x14ac:dyDescent="0.3">
      <c r="A271" s="318"/>
      <c r="B271" s="41" t="s">
        <v>34</v>
      </c>
      <c r="C271" s="41" t="s">
        <v>33</v>
      </c>
      <c r="D271" s="319"/>
      <c r="E271" s="320"/>
      <c r="F271" s="32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8" t="s">
        <v>30</v>
      </c>
      <c r="B322" s="319" t="s">
        <v>31</v>
      </c>
      <c r="C322" s="319"/>
      <c r="D322" s="319" t="s">
        <v>46</v>
      </c>
      <c r="E322" s="320" t="s">
        <v>310</v>
      </c>
      <c r="F322" s="320" t="s">
        <v>360</v>
      </c>
      <c r="G322" s="127"/>
    </row>
    <row r="323" spans="1:7" ht="16.5" customHeight="1" x14ac:dyDescent="0.3">
      <c r="A323" s="318"/>
      <c r="B323" s="41" t="s">
        <v>34</v>
      </c>
      <c r="C323" s="41" t="s">
        <v>33</v>
      </c>
      <c r="D323" s="319"/>
      <c r="E323" s="320"/>
      <c r="F323" s="32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8" t="s">
        <v>30</v>
      </c>
      <c r="B362" s="319" t="s">
        <v>31</v>
      </c>
      <c r="C362" s="319"/>
      <c r="D362" s="319" t="s">
        <v>46</v>
      </c>
      <c r="E362" s="320" t="s">
        <v>310</v>
      </c>
      <c r="F362" s="320" t="s">
        <v>360</v>
      </c>
      <c r="G362" s="127"/>
    </row>
    <row r="363" spans="1:7" ht="16.5" customHeight="1" x14ac:dyDescent="0.3">
      <c r="A363" s="318"/>
      <c r="B363" s="41" t="s">
        <v>34</v>
      </c>
      <c r="C363" s="41" t="s">
        <v>33</v>
      </c>
      <c r="D363" s="319"/>
      <c r="E363" s="320"/>
      <c r="F363" s="32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8" t="s">
        <v>30</v>
      </c>
      <c r="B395" s="319" t="s">
        <v>31</v>
      </c>
      <c r="C395" s="319"/>
      <c r="D395" s="319" t="s">
        <v>46</v>
      </c>
      <c r="E395" s="320" t="s">
        <v>310</v>
      </c>
      <c r="F395" s="320" t="s">
        <v>360</v>
      </c>
      <c r="G395" s="127"/>
    </row>
    <row r="396" spans="1:7" ht="16.5" customHeight="1" x14ac:dyDescent="0.3">
      <c r="A396" s="318"/>
      <c r="B396" s="41" t="s">
        <v>34</v>
      </c>
      <c r="C396" s="41" t="s">
        <v>33</v>
      </c>
      <c r="D396" s="319"/>
      <c r="E396" s="320"/>
      <c r="F396" s="32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8" t="s">
        <v>30</v>
      </c>
      <c r="B448" s="319" t="s">
        <v>31</v>
      </c>
      <c r="C448" s="319"/>
      <c r="D448" s="319" t="s">
        <v>46</v>
      </c>
      <c r="E448" s="320" t="s">
        <v>310</v>
      </c>
      <c r="F448" s="320" t="s">
        <v>360</v>
      </c>
      <c r="G448" s="127"/>
    </row>
    <row r="449" spans="1:6" ht="16.5" customHeight="1" x14ac:dyDescent="0.3">
      <c r="A449" s="318"/>
      <c r="B449" s="41" t="s">
        <v>34</v>
      </c>
      <c r="C449" s="41" t="s">
        <v>33</v>
      </c>
      <c r="D449" s="319"/>
      <c r="E449" s="320"/>
      <c r="F449" s="32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1" t="s">
        <v>379</v>
      </c>
      <c r="B471" s="332"/>
      <c r="C471" s="332"/>
      <c r="D471" s="332"/>
      <c r="E471" s="332"/>
      <c r="F471" s="33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3" t="s">
        <v>367</v>
      </c>
      <c r="B483" s="333"/>
      <c r="C483" s="333"/>
      <c r="D483" s="33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8" t="s">
        <v>30</v>
      </c>
      <c r="B485" s="319" t="s">
        <v>31</v>
      </c>
      <c r="C485" s="319"/>
      <c r="D485" s="319" t="s">
        <v>46</v>
      </c>
      <c r="E485" s="320" t="s">
        <v>310</v>
      </c>
      <c r="F485" s="320" t="s">
        <v>360</v>
      </c>
      <c r="G485" s="127"/>
    </row>
    <row r="486" spans="1:7" ht="16.5" customHeight="1" x14ac:dyDescent="0.3">
      <c r="A486" s="318"/>
      <c r="B486" s="41" t="s">
        <v>34</v>
      </c>
      <c r="C486" s="41" t="s">
        <v>33</v>
      </c>
      <c r="D486" s="319"/>
      <c r="E486" s="320"/>
      <c r="F486" s="32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8" t="s">
        <v>30</v>
      </c>
      <c r="B507" s="319" t="s">
        <v>31</v>
      </c>
      <c r="C507" s="319"/>
      <c r="D507" s="319" t="s">
        <v>46</v>
      </c>
      <c r="E507" s="320" t="s">
        <v>310</v>
      </c>
      <c r="F507" s="320" t="s">
        <v>360</v>
      </c>
      <c r="G507" s="127"/>
    </row>
    <row r="508" spans="1:7" ht="16.5" customHeight="1" x14ac:dyDescent="0.3">
      <c r="A508" s="318"/>
      <c r="B508" s="41" t="s">
        <v>34</v>
      </c>
      <c r="C508" s="41" t="s">
        <v>33</v>
      </c>
      <c r="D508" s="319"/>
      <c r="E508" s="320"/>
      <c r="F508" s="32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8" t="s">
        <v>30</v>
      </c>
      <c r="B518" s="319" t="s">
        <v>31</v>
      </c>
      <c r="C518" s="319"/>
      <c r="D518" s="319" t="s">
        <v>46</v>
      </c>
      <c r="E518" s="320" t="s">
        <v>310</v>
      </c>
      <c r="F518" s="320" t="s">
        <v>360</v>
      </c>
      <c r="G518" s="127"/>
    </row>
    <row r="519" spans="1:7" ht="16.5" customHeight="1" x14ac:dyDescent="0.3">
      <c r="A519" s="318"/>
      <c r="B519" s="41" t="s">
        <v>34</v>
      </c>
      <c r="C519" s="41" t="s">
        <v>33</v>
      </c>
      <c r="D519" s="319"/>
      <c r="E519" s="320"/>
      <c r="F519" s="32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8" t="s">
        <v>30</v>
      </c>
      <c r="B538" s="319" t="s">
        <v>31</v>
      </c>
      <c r="C538" s="319"/>
      <c r="D538" s="319" t="s">
        <v>46</v>
      </c>
      <c r="E538" s="320" t="s">
        <v>310</v>
      </c>
      <c r="F538" s="320" t="s">
        <v>360</v>
      </c>
      <c r="G538" s="127"/>
    </row>
    <row r="539" spans="1:7" ht="16.5" customHeight="1" x14ac:dyDescent="0.3">
      <c r="A539" s="318"/>
      <c r="B539" s="41" t="s">
        <v>34</v>
      </c>
      <c r="C539" s="41" t="s">
        <v>33</v>
      </c>
      <c r="D539" s="319"/>
      <c r="E539" s="320"/>
      <c r="F539" s="32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B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B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B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B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5" t="s">
        <v>50</v>
      </c>
      <c r="B6" s="335"/>
      <c r="C6" s="335"/>
      <c r="D6" s="335"/>
      <c r="E6" s="335"/>
      <c r="F6" s="335"/>
      <c r="G6" s="125"/>
    </row>
    <row r="7" spans="1:7" s="12" customFormat="1" ht="21.75" customHeight="1" x14ac:dyDescent="0.45">
      <c r="A7" s="313" t="str">
        <f>'A6 Exploitation'!A8:F8</f>
        <v>LAFAYETTE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6">
        <f>'A6 Exploitation'!B9:F9</f>
        <v>0</v>
      </c>
      <c r="C8" s="336"/>
      <c r="D8" s="336"/>
      <c r="E8" s="336"/>
      <c r="F8" s="336"/>
      <c r="G8" s="125"/>
    </row>
    <row r="9" spans="1:7" s="12" customFormat="1" ht="24" x14ac:dyDescent="0.45">
      <c r="A9" s="15" t="s">
        <v>44</v>
      </c>
      <c r="B9" s="337">
        <f>'A6 Exploitation'!B10:F10</f>
        <v>0</v>
      </c>
      <c r="C9" s="337"/>
      <c r="D9" s="337"/>
      <c r="E9" s="337"/>
      <c r="F9" s="337"/>
      <c r="G9" s="125"/>
    </row>
    <row r="10" spans="1:7" s="12" customFormat="1" ht="24" x14ac:dyDescent="0.45">
      <c r="A10" s="14" t="s">
        <v>43</v>
      </c>
      <c r="B10" s="334">
        <f>'A6 Exploitation'!B11:F11</f>
        <v>0</v>
      </c>
      <c r="C10" s="334"/>
      <c r="D10" s="334"/>
      <c r="E10" s="334"/>
      <c r="F10" s="334"/>
      <c r="G10" s="125"/>
    </row>
    <row r="11" spans="1:7" s="12" customFormat="1" ht="24" x14ac:dyDescent="0.45">
      <c r="A11" s="14" t="s">
        <v>294</v>
      </c>
      <c r="B11" s="338">
        <f>D199</f>
        <v>0</v>
      </c>
      <c r="C11" s="338"/>
      <c r="D11" s="338"/>
      <c r="E11" s="338"/>
      <c r="F11" s="338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5"/>
      <c r="C22" s="346"/>
      <c r="D22" s="258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57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57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57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57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57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57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57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57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5"/>
      <c r="C161" s="346"/>
      <c r="D161" s="258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57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57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57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C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C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view="pageBreakPreview" topLeftCell="A540" zoomScale="84" zoomScaleSheetLayoutView="84" workbookViewId="0">
      <selection activeCell="F378" sqref="F378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LAFAYETTE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 t="s">
        <v>408</v>
      </c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 t="s">
        <v>409</v>
      </c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>
        <v>43159</v>
      </c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0.95514950166112955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43159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0" t="s">
        <v>310</v>
      </c>
      <c r="F17" s="320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0"/>
      <c r="F18" s="32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1</v>
      </c>
      <c r="C22" s="130"/>
      <c r="D22" s="95" t="s">
        <v>413</v>
      </c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7</v>
      </c>
    </row>
    <row r="26" spans="1:8" x14ac:dyDescent="0.3">
      <c r="A26" s="5" t="s">
        <v>35</v>
      </c>
      <c r="B26" s="132"/>
      <c r="C26" s="133"/>
      <c r="D26" s="134">
        <f>D25/(COUNT(B21:C24)*2)</f>
        <v>0.875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43159</v>
      </c>
      <c r="B49" s="124"/>
      <c r="C49" s="135"/>
      <c r="D49" s="124"/>
    </row>
    <row r="50" spans="1:7" x14ac:dyDescent="0.3">
      <c r="A50" s="318" t="s">
        <v>30</v>
      </c>
      <c r="B50" s="319" t="s">
        <v>31</v>
      </c>
      <c r="C50" s="319"/>
      <c r="D50" s="319" t="s">
        <v>46</v>
      </c>
      <c r="E50" s="320" t="s">
        <v>310</v>
      </c>
      <c r="F50" s="320" t="s">
        <v>360</v>
      </c>
      <c r="G50" s="127"/>
    </row>
    <row r="51" spans="1:7" x14ac:dyDescent="0.3">
      <c r="A51" s="318"/>
      <c r="B51" s="41" t="s">
        <v>34</v>
      </c>
      <c r="C51" s="41" t="s">
        <v>33</v>
      </c>
      <c r="D51" s="319"/>
      <c r="E51" s="320"/>
      <c r="F51" s="32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1</v>
      </c>
      <c r="C67" s="130"/>
      <c r="D67" s="113" t="s">
        <v>415</v>
      </c>
      <c r="E67" s="94"/>
      <c r="F67" s="204" t="s">
        <v>356</v>
      </c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35</v>
      </c>
    </row>
    <row r="85" spans="1:7" x14ac:dyDescent="0.3">
      <c r="A85" s="5" t="s">
        <v>35</v>
      </c>
      <c r="B85" s="132"/>
      <c r="C85" s="133"/>
      <c r="D85" s="134">
        <f>D84/(COUNT(B65:C83)*2)</f>
        <v>0.97222222222222221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82.5" x14ac:dyDescent="0.3">
      <c r="A88" s="4" t="s">
        <v>96</v>
      </c>
      <c r="B88" s="130">
        <v>1</v>
      </c>
      <c r="C88" s="130"/>
      <c r="D88" s="137" t="s">
        <v>416</v>
      </c>
      <c r="E88" s="94"/>
      <c r="F88" s="204" t="s">
        <v>356</v>
      </c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82.5" x14ac:dyDescent="0.3">
      <c r="A92" s="70" t="s">
        <v>384</v>
      </c>
      <c r="B92" s="130">
        <v>1</v>
      </c>
      <c r="C92" s="218"/>
      <c r="D92" s="147" t="s">
        <v>414</v>
      </c>
      <c r="E92" s="106"/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1</v>
      </c>
      <c r="C99" s="213"/>
      <c r="D99" s="297">
        <v>0.85699999999999998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0.86363636363636365</v>
      </c>
    </row>
    <row r="102" spans="1:7" ht="18" x14ac:dyDescent="0.35">
      <c r="A102" s="42" t="s">
        <v>61</v>
      </c>
      <c r="B102" s="152"/>
      <c r="C102" s="153"/>
      <c r="D102" s="143">
        <f>SUM(D84,D100,D61)</f>
        <v>70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0.94594594594594594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43159</v>
      </c>
      <c r="B106" s="124"/>
      <c r="C106" s="135"/>
      <c r="D106" s="124"/>
    </row>
    <row r="107" spans="1:7" x14ac:dyDescent="0.3">
      <c r="A107" s="318" t="s">
        <v>30</v>
      </c>
      <c r="B107" s="319" t="s">
        <v>31</v>
      </c>
      <c r="C107" s="319"/>
      <c r="D107" s="319" t="s">
        <v>46</v>
      </c>
      <c r="E107" s="320" t="s">
        <v>310</v>
      </c>
      <c r="F107" s="320" t="s">
        <v>360</v>
      </c>
    </row>
    <row r="108" spans="1:7" x14ac:dyDescent="0.3">
      <c r="A108" s="318"/>
      <c r="B108" s="41" t="s">
        <v>34</v>
      </c>
      <c r="C108" s="41" t="s">
        <v>33</v>
      </c>
      <c r="D108" s="319"/>
      <c r="E108" s="320"/>
      <c r="F108" s="32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1</v>
      </c>
      <c r="C138" s="136" t="str">
        <f>IF(B138=0, -10, "0")</f>
        <v>0</v>
      </c>
      <c r="D138" s="116" t="s">
        <v>419</v>
      </c>
      <c r="E138" s="106"/>
      <c r="F138" s="204" t="s">
        <v>356</v>
      </c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50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 t="s">
        <v>423</v>
      </c>
      <c r="E145" s="95"/>
      <c r="F145" s="204" t="s">
        <v>356</v>
      </c>
    </row>
    <row r="146" spans="1:7" ht="99" x14ac:dyDescent="0.3">
      <c r="A146" s="191" t="s">
        <v>136</v>
      </c>
      <c r="B146" s="130">
        <v>0</v>
      </c>
      <c r="C146" s="150"/>
      <c r="D146" s="299" t="s">
        <v>443</v>
      </c>
      <c r="E146" s="116" t="s">
        <v>444</v>
      </c>
      <c r="F146" s="204" t="s">
        <v>356</v>
      </c>
    </row>
    <row r="147" spans="1:7" s="112" customFormat="1" ht="22.5" x14ac:dyDescent="0.3">
      <c r="A147" s="238" t="s">
        <v>404</v>
      </c>
      <c r="B147" s="130">
        <v>2</v>
      </c>
      <c r="C147" s="150" t="str">
        <f>IF(B147=0, -5, "0")</f>
        <v>0</v>
      </c>
      <c r="D147" s="298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ht="33" x14ac:dyDescent="0.3">
      <c r="A150" s="55" t="s">
        <v>386</v>
      </c>
      <c r="B150" s="130">
        <v>1</v>
      </c>
      <c r="C150" s="225"/>
      <c r="D150" s="301" t="s">
        <v>439</v>
      </c>
      <c r="E150" s="116"/>
      <c r="F150" s="204" t="s">
        <v>356</v>
      </c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15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0.83333333333333337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64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0.94117647058823528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43159</v>
      </c>
      <c r="B161" s="124"/>
      <c r="C161" s="135"/>
      <c r="D161" s="127"/>
    </row>
    <row r="162" spans="1:7" x14ac:dyDescent="0.3">
      <c r="A162" s="318" t="s">
        <v>30</v>
      </c>
      <c r="B162" s="319" t="s">
        <v>31</v>
      </c>
      <c r="C162" s="319"/>
      <c r="D162" s="319" t="s">
        <v>46</v>
      </c>
      <c r="E162" s="320" t="s">
        <v>310</v>
      </c>
      <c r="F162" s="320" t="s">
        <v>360</v>
      </c>
      <c r="G162" s="127"/>
    </row>
    <row r="163" spans="1:7" x14ac:dyDescent="0.3">
      <c r="A163" s="318"/>
      <c r="B163" s="41" t="s">
        <v>34</v>
      </c>
      <c r="C163" s="41" t="s">
        <v>33</v>
      </c>
      <c r="D163" s="319"/>
      <c r="E163" s="320"/>
      <c r="F163" s="32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39.75" customHeight="1" x14ac:dyDescent="0.3">
      <c r="A197" s="70" t="s">
        <v>386</v>
      </c>
      <c r="B197" s="130">
        <v>1</v>
      </c>
      <c r="C197" s="131"/>
      <c r="D197" s="301" t="s">
        <v>439</v>
      </c>
      <c r="E197" s="106"/>
      <c r="F197" s="204" t="s">
        <v>356</v>
      </c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0.97826086956521741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0.98333333333333328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43159</v>
      </c>
      <c r="B208" s="124"/>
      <c r="C208" s="135"/>
      <c r="D208" s="124"/>
    </row>
    <row r="209" spans="1:7" x14ac:dyDescent="0.3">
      <c r="A209" s="318" t="s">
        <v>30</v>
      </c>
      <c r="B209" s="319" t="s">
        <v>31</v>
      </c>
      <c r="C209" s="319"/>
      <c r="D209" s="319" t="s">
        <v>46</v>
      </c>
      <c r="E209" s="320" t="s">
        <v>310</v>
      </c>
      <c r="F209" s="320" t="s">
        <v>360</v>
      </c>
      <c r="G209" s="127"/>
    </row>
    <row r="210" spans="1:7" x14ac:dyDescent="0.3">
      <c r="A210" s="318"/>
      <c r="B210" s="41" t="s">
        <v>34</v>
      </c>
      <c r="C210" s="41" t="s">
        <v>33</v>
      </c>
      <c r="D210" s="319"/>
      <c r="E210" s="320"/>
      <c r="F210" s="32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33" x14ac:dyDescent="0.3">
      <c r="A226" s="70" t="s">
        <v>364</v>
      </c>
      <c r="B226" s="130">
        <v>1</v>
      </c>
      <c r="C226" s="130"/>
      <c r="D226" s="95" t="s">
        <v>424</v>
      </c>
      <c r="E226" s="106"/>
      <c r="F226" s="204" t="s">
        <v>356</v>
      </c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1</v>
      </c>
      <c r="C228" s="136"/>
      <c r="D228" s="113" t="s">
        <v>428</v>
      </c>
      <c r="E228" s="94"/>
      <c r="F228" s="204" t="s">
        <v>356</v>
      </c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9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ht="33" x14ac:dyDescent="0.3">
      <c r="A240" s="209" t="s">
        <v>155</v>
      </c>
      <c r="B240" s="130">
        <v>1</v>
      </c>
      <c r="C240" s="150" t="str">
        <f>IF(B240=0, -5, "0")</f>
        <v>0</v>
      </c>
      <c r="D240" s="116" t="s">
        <v>425</v>
      </c>
      <c r="E240" s="94"/>
      <c r="F240" s="204" t="s">
        <v>356</v>
      </c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31</v>
      </c>
    </row>
    <row r="245" spans="1:7" x14ac:dyDescent="0.3">
      <c r="A245" s="5" t="s">
        <v>35</v>
      </c>
      <c r="B245" s="132"/>
      <c r="C245" s="133"/>
      <c r="D245" s="134">
        <f>D244/(COUNT(B226:C243)*2)</f>
        <v>0.91176470588235292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ht="33" x14ac:dyDescent="0.3">
      <c r="A251" s="269" t="s">
        <v>375</v>
      </c>
      <c r="B251" s="130">
        <v>1</v>
      </c>
      <c r="C251" s="136" t="str">
        <f>IF(B251=0, -10, "0")</f>
        <v>0</v>
      </c>
      <c r="D251" s="220" t="s">
        <v>426</v>
      </c>
      <c r="E251" s="106"/>
      <c r="F251" s="204" t="s">
        <v>356</v>
      </c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1</v>
      </c>
      <c r="C255" s="130"/>
      <c r="D255" s="138" t="s">
        <v>427</v>
      </c>
      <c r="E255" s="94"/>
      <c r="F255" s="204" t="s">
        <v>357</v>
      </c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ht="33" x14ac:dyDescent="0.3">
      <c r="A258" s="55" t="s">
        <v>386</v>
      </c>
      <c r="B258" s="130">
        <v>1</v>
      </c>
      <c r="C258" s="131"/>
      <c r="D258" s="301" t="s">
        <v>439</v>
      </c>
      <c r="E258" s="106"/>
      <c r="F258" s="204" t="s">
        <v>356</v>
      </c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1</v>
      </c>
      <c r="C261" s="140"/>
      <c r="D261" s="251">
        <v>0.75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22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0.84615384615384615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73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0.91249999999999998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43159</v>
      </c>
      <c r="B269" s="124"/>
      <c r="C269" s="135"/>
      <c r="D269" s="124"/>
      <c r="F269" s="206"/>
      <c r="G269" s="214"/>
    </row>
    <row r="270" spans="1:7" s="16" customFormat="1" x14ac:dyDescent="0.3">
      <c r="A270" s="318" t="s">
        <v>30</v>
      </c>
      <c r="B270" s="319" t="s">
        <v>31</v>
      </c>
      <c r="C270" s="319"/>
      <c r="D270" s="319" t="s">
        <v>46</v>
      </c>
      <c r="E270" s="320" t="s">
        <v>310</v>
      </c>
      <c r="F270" s="320" t="s">
        <v>360</v>
      </c>
      <c r="G270" s="214"/>
    </row>
    <row r="271" spans="1:7" s="16" customFormat="1" x14ac:dyDescent="0.3">
      <c r="A271" s="318"/>
      <c r="B271" s="41" t="s">
        <v>34</v>
      </c>
      <c r="C271" s="41" t="s">
        <v>33</v>
      </c>
      <c r="D271" s="319"/>
      <c r="E271" s="320"/>
      <c r="F271" s="32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1</v>
      </c>
      <c r="C290" s="130"/>
      <c r="D290" s="156" t="s">
        <v>432</v>
      </c>
      <c r="E290" s="106"/>
      <c r="F290" s="204" t="s">
        <v>356</v>
      </c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33" x14ac:dyDescent="0.3">
      <c r="A302" s="209" t="s">
        <v>157</v>
      </c>
      <c r="B302" s="130">
        <v>2</v>
      </c>
      <c r="C302" s="150" t="str">
        <f>IF(B302=0, -5, "0")</f>
        <v>0</v>
      </c>
      <c r="D302" s="165" t="s">
        <v>431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ht="33" x14ac:dyDescent="0.3">
      <c r="A310" s="55" t="s">
        <v>386</v>
      </c>
      <c r="B310" s="130">
        <v>1</v>
      </c>
      <c r="C310" s="213"/>
      <c r="D310" s="165" t="s">
        <v>439</v>
      </c>
      <c r="E310" s="106"/>
      <c r="F310" s="204" t="s">
        <v>356</v>
      </c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0.95652173913043481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68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0.97142857142857142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43159</v>
      </c>
      <c r="B321" s="124"/>
      <c r="C321" s="135"/>
      <c r="D321" s="127"/>
    </row>
    <row r="322" spans="1:7" x14ac:dyDescent="0.3">
      <c r="A322" s="318" t="s">
        <v>30</v>
      </c>
      <c r="B322" s="319" t="s">
        <v>31</v>
      </c>
      <c r="C322" s="319"/>
      <c r="D322" s="319" t="s">
        <v>46</v>
      </c>
      <c r="E322" s="320" t="s">
        <v>310</v>
      </c>
      <c r="F322" s="320" t="s">
        <v>360</v>
      </c>
      <c r="G322" s="127"/>
    </row>
    <row r="323" spans="1:7" x14ac:dyDescent="0.3">
      <c r="A323" s="318"/>
      <c r="B323" s="41" t="s">
        <v>34</v>
      </c>
      <c r="C323" s="41" t="s">
        <v>33</v>
      </c>
      <c r="D323" s="319"/>
      <c r="E323" s="320"/>
      <c r="F323" s="32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43159</v>
      </c>
      <c r="B361" s="124"/>
      <c r="C361" s="135"/>
      <c r="D361" s="124"/>
    </row>
    <row r="362" spans="1:7" x14ac:dyDescent="0.3">
      <c r="A362" s="318" t="s">
        <v>30</v>
      </c>
      <c r="B362" s="319" t="s">
        <v>31</v>
      </c>
      <c r="C362" s="319"/>
      <c r="D362" s="319" t="s">
        <v>46</v>
      </c>
      <c r="E362" s="320" t="s">
        <v>310</v>
      </c>
      <c r="F362" s="320" t="s">
        <v>360</v>
      </c>
      <c r="G362" s="127"/>
    </row>
    <row r="363" spans="1:7" x14ac:dyDescent="0.3">
      <c r="A363" s="318"/>
      <c r="B363" s="41" t="s">
        <v>34</v>
      </c>
      <c r="C363" s="41" t="s">
        <v>33</v>
      </c>
      <c r="D363" s="319"/>
      <c r="E363" s="320"/>
      <c r="F363" s="32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33.75" x14ac:dyDescent="0.35">
      <c r="A378" s="261" t="s">
        <v>7</v>
      </c>
      <c r="B378" s="130">
        <v>1</v>
      </c>
      <c r="C378" s="136">
        <f>IF(B378=0, -10, IF(B378=1, -5, "0"))</f>
        <v>-5</v>
      </c>
      <c r="D378" s="95" t="s">
        <v>434</v>
      </c>
      <c r="E378" s="106"/>
      <c r="F378" s="204" t="s">
        <v>356</v>
      </c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410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12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0.6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28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0.77777777777777779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43159</v>
      </c>
      <c r="B394" s="124"/>
      <c r="C394" s="135"/>
      <c r="D394" s="127"/>
      <c r="G394" s="127"/>
    </row>
    <row r="395" spans="1:7" x14ac:dyDescent="0.3">
      <c r="A395" s="318" t="s">
        <v>30</v>
      </c>
      <c r="B395" s="319" t="s">
        <v>31</v>
      </c>
      <c r="C395" s="319"/>
      <c r="D395" s="319" t="s">
        <v>46</v>
      </c>
      <c r="E395" s="320" t="s">
        <v>310</v>
      </c>
      <c r="F395" s="320" t="s">
        <v>360</v>
      </c>
      <c r="G395" s="127"/>
    </row>
    <row r="396" spans="1:7" x14ac:dyDescent="0.3">
      <c r="A396" s="318"/>
      <c r="B396" s="41" t="s">
        <v>34</v>
      </c>
      <c r="C396" s="41" t="s">
        <v>33</v>
      </c>
      <c r="D396" s="319"/>
      <c r="E396" s="320"/>
      <c r="F396" s="32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">
        <v>32</v>
      </c>
      <c r="C439" s="130"/>
      <c r="D439" s="251"/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43159</v>
      </c>
      <c r="B447" s="124"/>
      <c r="C447" s="135"/>
      <c r="D447" s="124"/>
    </row>
    <row r="448" spans="1:7" x14ac:dyDescent="0.3">
      <c r="A448" s="318" t="s">
        <v>30</v>
      </c>
      <c r="B448" s="319" t="s">
        <v>31</v>
      </c>
      <c r="C448" s="319"/>
      <c r="D448" s="319" t="s">
        <v>46</v>
      </c>
      <c r="E448" s="320" t="s">
        <v>310</v>
      </c>
      <c r="F448" s="320" t="s">
        <v>360</v>
      </c>
      <c r="G448" s="127"/>
    </row>
    <row r="449" spans="1:6" x14ac:dyDescent="0.3">
      <c r="A449" s="318"/>
      <c r="B449" s="41" t="s">
        <v>34</v>
      </c>
      <c r="C449" s="41" t="s">
        <v>33</v>
      </c>
      <c r="D449" s="319"/>
      <c r="E449" s="320"/>
      <c r="F449" s="32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1" t="s">
        <v>379</v>
      </c>
      <c r="B471" s="332"/>
      <c r="C471" s="332"/>
      <c r="D471" s="332"/>
      <c r="E471" s="332"/>
      <c r="F471" s="332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26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3" t="s">
        <v>367</v>
      </c>
      <c r="B483" s="333"/>
      <c r="C483" s="333"/>
      <c r="D483" s="333"/>
      <c r="E483" s="185"/>
      <c r="F483" s="201"/>
    </row>
    <row r="484" spans="1:7" x14ac:dyDescent="0.3">
      <c r="A484" s="74">
        <f>B11</f>
        <v>43159</v>
      </c>
      <c r="B484" s="124"/>
      <c r="C484" s="135"/>
      <c r="D484" s="124"/>
    </row>
    <row r="485" spans="1:7" x14ac:dyDescent="0.3">
      <c r="A485" s="318" t="s">
        <v>30</v>
      </c>
      <c r="B485" s="319" t="s">
        <v>31</v>
      </c>
      <c r="C485" s="319"/>
      <c r="D485" s="319" t="s">
        <v>46</v>
      </c>
      <c r="E485" s="320" t="s">
        <v>310</v>
      </c>
      <c r="F485" s="320" t="s">
        <v>360</v>
      </c>
      <c r="G485" s="127"/>
    </row>
    <row r="486" spans="1:7" x14ac:dyDescent="0.3">
      <c r="A486" s="318"/>
      <c r="B486" s="41" t="s">
        <v>34</v>
      </c>
      <c r="C486" s="41" t="s">
        <v>33</v>
      </c>
      <c r="D486" s="319"/>
      <c r="E486" s="320"/>
      <c r="F486" s="32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43159</v>
      </c>
      <c r="B506" s="124"/>
      <c r="C506" s="135"/>
      <c r="D506" s="124"/>
    </row>
    <row r="507" spans="1:7" x14ac:dyDescent="0.3">
      <c r="A507" s="318" t="s">
        <v>30</v>
      </c>
      <c r="B507" s="319" t="s">
        <v>31</v>
      </c>
      <c r="C507" s="319"/>
      <c r="D507" s="319" t="s">
        <v>46</v>
      </c>
      <c r="E507" s="320" t="s">
        <v>310</v>
      </c>
      <c r="F507" s="320" t="s">
        <v>360</v>
      </c>
      <c r="G507" s="127"/>
    </row>
    <row r="508" spans="1:7" x14ac:dyDescent="0.3">
      <c r="A508" s="318"/>
      <c r="B508" s="41" t="s">
        <v>34</v>
      </c>
      <c r="C508" s="41" t="s">
        <v>33</v>
      </c>
      <c r="D508" s="319"/>
      <c r="E508" s="320"/>
      <c r="F508" s="320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43159</v>
      </c>
      <c r="B517" s="124"/>
      <c r="C517" s="135"/>
      <c r="D517" s="124"/>
    </row>
    <row r="518" spans="1:7" x14ac:dyDescent="0.3">
      <c r="A518" s="318" t="s">
        <v>30</v>
      </c>
      <c r="B518" s="319" t="s">
        <v>31</v>
      </c>
      <c r="C518" s="319"/>
      <c r="D518" s="319" t="s">
        <v>46</v>
      </c>
      <c r="E518" s="320" t="s">
        <v>310</v>
      </c>
      <c r="F518" s="320" t="s">
        <v>360</v>
      </c>
      <c r="G518" s="127"/>
    </row>
    <row r="519" spans="1:7" x14ac:dyDescent="0.3">
      <c r="A519" s="318"/>
      <c r="B519" s="41" t="s">
        <v>34</v>
      </c>
      <c r="C519" s="41" t="s">
        <v>33</v>
      </c>
      <c r="D519" s="319"/>
      <c r="E519" s="320"/>
      <c r="F519" s="320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43159</v>
      </c>
      <c r="B537" s="124"/>
      <c r="C537" s="135"/>
      <c r="D537" s="124"/>
      <c r="G537" s="127"/>
    </row>
    <row r="538" spans="1:7" x14ac:dyDescent="0.3">
      <c r="A538" s="318" t="s">
        <v>30</v>
      </c>
      <c r="B538" s="319" t="s">
        <v>31</v>
      </c>
      <c r="C538" s="319"/>
      <c r="D538" s="319" t="s">
        <v>46</v>
      </c>
      <c r="E538" s="320" t="s">
        <v>310</v>
      </c>
      <c r="F538" s="320" t="s">
        <v>360</v>
      </c>
      <c r="G538" s="127"/>
    </row>
    <row r="539" spans="1:7" x14ac:dyDescent="0.3">
      <c r="A539" s="318"/>
      <c r="B539" s="41" t="s">
        <v>34</v>
      </c>
      <c r="C539" s="41" t="s">
        <v>33</v>
      </c>
      <c r="D539" s="319"/>
      <c r="E539" s="320"/>
      <c r="F539" s="320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0.86900000000000011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575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0.95514950166112955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8 B488:B492 B472:B476 B496:B498 B509:B512 B540:B543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 xr:uid="{00000000-0002-0000-01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topLeftCell="A176" zoomScale="80" zoomScaleNormal="90" zoomScaleSheetLayoutView="80" workbookViewId="0">
      <selection activeCell="F193" sqref="F19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5" t="s">
        <v>50</v>
      </c>
      <c r="B6" s="335"/>
      <c r="C6" s="335"/>
      <c r="D6" s="335"/>
      <c r="E6" s="335"/>
      <c r="F6" s="335"/>
      <c r="G6" s="125"/>
    </row>
    <row r="7" spans="1:7" s="12" customFormat="1" ht="21.75" customHeight="1" x14ac:dyDescent="0.45">
      <c r="A7" s="313" t="str">
        <f>'A1 Exploitation'!A8:F8</f>
        <v>LAFAYETTE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6" t="str">
        <f>'A1 Exploitation'!B9:F9</f>
        <v>Dr Hend KAMOUN</v>
      </c>
      <c r="C8" s="336"/>
      <c r="D8" s="336"/>
      <c r="E8" s="336"/>
      <c r="F8" s="336"/>
      <c r="G8" s="125"/>
    </row>
    <row r="9" spans="1:7" s="12" customFormat="1" ht="24" x14ac:dyDescent="0.45">
      <c r="A9" s="15" t="s">
        <v>44</v>
      </c>
      <c r="B9" s="337" t="str">
        <f>'A1 Exploitation'!B10:F10</f>
        <v>Chefs rayons et directeur magasin</v>
      </c>
      <c r="C9" s="337"/>
      <c r="D9" s="337"/>
      <c r="E9" s="337"/>
      <c r="F9" s="337"/>
      <c r="G9" s="125"/>
    </row>
    <row r="10" spans="1:7" s="12" customFormat="1" ht="24" x14ac:dyDescent="0.45">
      <c r="A10" s="14" t="s">
        <v>43</v>
      </c>
      <c r="B10" s="334">
        <f>'A1 Exploitation'!B11:F11</f>
        <v>43159</v>
      </c>
      <c r="C10" s="334"/>
      <c r="D10" s="334"/>
      <c r="E10" s="334"/>
      <c r="F10" s="334"/>
      <c r="G10" s="125"/>
    </row>
    <row r="11" spans="1:7" s="12" customFormat="1" ht="24" x14ac:dyDescent="0.45">
      <c r="A11" s="14" t="s">
        <v>294</v>
      </c>
      <c r="B11" s="338">
        <f>D199</f>
        <v>0.93220338983050843</v>
      </c>
      <c r="C11" s="338"/>
      <c r="D11" s="338"/>
      <c r="E11" s="338"/>
      <c r="F11" s="338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442</v>
      </c>
      <c r="E19" s="95"/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4" t="s">
        <v>36</v>
      </c>
      <c r="B22" s="345"/>
      <c r="C22" s="346"/>
      <c r="D22" s="250">
        <f>SUM(B17:C21)</f>
        <v>9</v>
      </c>
    </row>
    <row r="23" spans="1:7" x14ac:dyDescent="0.3">
      <c r="A23" s="339" t="s">
        <v>295</v>
      </c>
      <c r="B23" s="340"/>
      <c r="C23" s="341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48">
        <f>SUM(B26:C32)</f>
        <v>12</v>
      </c>
    </row>
    <row r="34" spans="1:7" x14ac:dyDescent="0.3">
      <c r="A34" s="339" t="s">
        <v>295</v>
      </c>
      <c r="B34" s="340"/>
      <c r="C34" s="341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48">
        <f>SUM(B37:C41)</f>
        <v>10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300">
        <v>0.52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48">
        <f>SUM(B46:C51)</f>
        <v>12</v>
      </c>
    </row>
    <row r="53" spans="1:7" x14ac:dyDescent="0.3">
      <c r="A53" s="339" t="s">
        <v>295</v>
      </c>
      <c r="B53" s="340"/>
      <c r="C53" s="341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46.5" x14ac:dyDescent="0.35">
      <c r="A56" s="43" t="s">
        <v>176</v>
      </c>
      <c r="B56" s="94">
        <v>1</v>
      </c>
      <c r="C56" s="120" t="str">
        <f>IF(B56=0, -5, "0")</f>
        <v>0</v>
      </c>
      <c r="D56" s="98" t="s">
        <v>435</v>
      </c>
      <c r="E56" s="94"/>
      <c r="F56" s="94" t="s">
        <v>357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48">
        <f>SUM(B56:C62)</f>
        <v>13</v>
      </c>
    </row>
    <row r="64" spans="1:7" x14ac:dyDescent="0.3">
      <c r="A64" s="339" t="s">
        <v>295</v>
      </c>
      <c r="B64" s="340"/>
      <c r="C64" s="341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1</v>
      </c>
      <c r="C67" s="101"/>
      <c r="D67" s="95" t="s">
        <v>417</v>
      </c>
      <c r="E67" s="102"/>
      <c r="F67" s="94" t="s">
        <v>357</v>
      </c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1</v>
      </c>
      <c r="C69" s="101"/>
      <c r="D69" s="103" t="s">
        <v>418</v>
      </c>
      <c r="E69" s="103"/>
      <c r="F69" s="94" t="s">
        <v>356</v>
      </c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48">
        <f>SUM(B67:C83)</f>
        <v>32</v>
      </c>
    </row>
    <row r="85" spans="1:7" x14ac:dyDescent="0.3">
      <c r="A85" s="339" t="s">
        <v>295</v>
      </c>
      <c r="B85" s="340"/>
      <c r="C85" s="341"/>
      <c r="D85" s="33">
        <f>D84/(COUNT(B67:C83)*2)</f>
        <v>0.94117647058823528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52.5" customHeight="1" x14ac:dyDescent="0.4">
      <c r="A88" s="50" t="s">
        <v>273</v>
      </c>
      <c r="B88" s="110">
        <v>1</v>
      </c>
      <c r="C88" s="101"/>
      <c r="D88" s="102" t="s">
        <v>411</v>
      </c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1</v>
      </c>
      <c r="C91" s="101"/>
      <c r="D91" s="107" t="s">
        <v>420</v>
      </c>
      <c r="E91" s="94"/>
      <c r="F91" s="94" t="s">
        <v>356</v>
      </c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1</v>
      </c>
      <c r="C95" s="94"/>
      <c r="D95" s="95" t="s">
        <v>421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1</v>
      </c>
      <c r="C98" s="94"/>
      <c r="D98" s="95" t="s">
        <v>422</v>
      </c>
      <c r="E98" s="94"/>
      <c r="F98" s="94" t="s">
        <v>356</v>
      </c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48">
        <f>SUM(B88:C101)</f>
        <v>24</v>
      </c>
    </row>
    <row r="103" spans="1:7" x14ac:dyDescent="0.3">
      <c r="A103" s="339" t="s">
        <v>295</v>
      </c>
      <c r="B103" s="340"/>
      <c r="C103" s="341"/>
      <c r="D103" s="33">
        <f>D102/(COUNT(B88:C101)*2)</f>
        <v>0.8571428571428571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1</v>
      </c>
      <c r="C130" s="120" t="str">
        <f>IF(B130=0, -5, "0")</f>
        <v>0</v>
      </c>
      <c r="D130" s="95" t="s">
        <v>430</v>
      </c>
      <c r="E130" s="95"/>
      <c r="F130" s="94" t="s">
        <v>356</v>
      </c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1.5" x14ac:dyDescent="0.35">
      <c r="A132" s="45" t="s">
        <v>317</v>
      </c>
      <c r="B132" s="111">
        <v>2</v>
      </c>
      <c r="C132" s="120" t="str">
        <f>IF(B132=0, -5, "0")</f>
        <v>0</v>
      </c>
      <c r="D132" s="107" t="s">
        <v>429</v>
      </c>
      <c r="E132" s="102"/>
      <c r="F132" s="94"/>
    </row>
    <row r="133" spans="1:7" x14ac:dyDescent="0.3">
      <c r="A133" s="339" t="s">
        <v>36</v>
      </c>
      <c r="B133" s="340"/>
      <c r="C133" s="341"/>
      <c r="D133" s="248">
        <f>SUM(B122:C132)</f>
        <v>21</v>
      </c>
    </row>
    <row r="134" spans="1:7" x14ac:dyDescent="0.3">
      <c r="A134" s="339" t="s">
        <v>295</v>
      </c>
      <c r="B134" s="340"/>
      <c r="C134" s="341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1</v>
      </c>
      <c r="C137" s="101"/>
      <c r="D137" s="103" t="s">
        <v>433</v>
      </c>
      <c r="E137" s="94"/>
      <c r="F137" s="94" t="s">
        <v>356</v>
      </c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03"/>
      <c r="E139" s="94"/>
      <c r="F139" s="94"/>
    </row>
    <row r="140" spans="1:7" ht="30" x14ac:dyDescent="0.3">
      <c r="A140" s="52" t="s">
        <v>278</v>
      </c>
      <c r="B140" s="110">
        <v>1</v>
      </c>
      <c r="C140" s="95"/>
      <c r="D140" s="293" t="s">
        <v>411</v>
      </c>
      <c r="E140" s="94"/>
      <c r="F140" s="94" t="s">
        <v>356</v>
      </c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/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12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48">
        <f>SUM(B137:C148)</f>
        <v>20</v>
      </c>
    </row>
    <row r="150" spans="1:7" x14ac:dyDescent="0.3">
      <c r="A150" s="339" t="s">
        <v>295</v>
      </c>
      <c r="B150" s="340"/>
      <c r="C150" s="341"/>
      <c r="D150" s="33">
        <f>D149/(COUNT(B137:C148)*2)</f>
        <v>0.90909090909090906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ht="33" x14ac:dyDescent="0.3">
      <c r="A153" s="50" t="s">
        <v>279</v>
      </c>
      <c r="B153" s="94">
        <v>1</v>
      </c>
      <c r="C153" s="94"/>
      <c r="D153" s="95" t="s">
        <v>436</v>
      </c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437</v>
      </c>
      <c r="E155" s="94"/>
      <c r="F155" s="94" t="s">
        <v>356</v>
      </c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438</v>
      </c>
      <c r="E156" s="94"/>
      <c r="F156" s="94" t="s">
        <v>357</v>
      </c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9" t="s">
        <v>36</v>
      </c>
      <c r="B161" s="345"/>
      <c r="C161" s="346"/>
      <c r="D161" s="250">
        <f>SUM(B153:C160)</f>
        <v>13</v>
      </c>
    </row>
    <row r="162" spans="1:7" x14ac:dyDescent="0.3">
      <c r="A162" s="339" t="s">
        <v>295</v>
      </c>
      <c r="B162" s="340"/>
      <c r="C162" s="341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48">
        <f>SUM(B165:C168)</f>
        <v>8</v>
      </c>
    </row>
    <row r="170" spans="1:7" x14ac:dyDescent="0.3">
      <c r="A170" s="339" t="s">
        <v>295</v>
      </c>
      <c r="B170" s="340"/>
      <c r="C170" s="341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48">
        <f>SUM(B173:C176)</f>
        <v>8</v>
      </c>
    </row>
    <row r="178" spans="1:7" x14ac:dyDescent="0.3">
      <c r="A178" s="339" t="s">
        <v>295</v>
      </c>
      <c r="B178" s="340"/>
      <c r="C178" s="341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ht="35.25" customHeight="1" x14ac:dyDescent="0.3">
      <c r="A183" s="17" t="s">
        <v>88</v>
      </c>
      <c r="B183" s="94">
        <v>1</v>
      </c>
      <c r="C183" s="94"/>
      <c r="D183" s="95" t="s">
        <v>440</v>
      </c>
      <c r="E183" s="94"/>
      <c r="F183" s="94" t="s">
        <v>357</v>
      </c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48">
        <f>SUM(B181:C185)</f>
        <v>9</v>
      </c>
    </row>
    <row r="187" spans="1:7" x14ac:dyDescent="0.3">
      <c r="A187" s="339" t="s">
        <v>295</v>
      </c>
      <c r="B187" s="340"/>
      <c r="C187" s="341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1</v>
      </c>
      <c r="C193" s="94"/>
      <c r="D193" s="94" t="s">
        <v>441</v>
      </c>
      <c r="E193" s="94"/>
      <c r="F193" s="94" t="s">
        <v>357</v>
      </c>
    </row>
    <row r="194" spans="1:6" x14ac:dyDescent="0.3">
      <c r="A194" s="339" t="s">
        <v>36</v>
      </c>
      <c r="B194" s="340"/>
      <c r="C194" s="341"/>
      <c r="D194" s="54">
        <f>SUM(B190:C193)</f>
        <v>7</v>
      </c>
    </row>
    <row r="195" spans="1:6" x14ac:dyDescent="0.3">
      <c r="A195" s="339" t="s">
        <v>295</v>
      </c>
      <c r="B195" s="340"/>
      <c r="C195" s="341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0.93220338983050843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tabSelected="1" view="pageBreakPreview" zoomScale="80" zoomScaleSheetLayoutView="80" workbookViewId="0">
      <selection activeCell="F5" sqref="F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LAFAYETTE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 t="s">
        <v>505</v>
      </c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 t="s">
        <v>445</v>
      </c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>
        <v>43287</v>
      </c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0.92833333333333334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43287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0" t="s">
        <v>310</v>
      </c>
      <c r="F17" s="320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0"/>
      <c r="F18" s="32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">
        <v>32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43287</v>
      </c>
      <c r="B49" s="124"/>
      <c r="C49" s="135"/>
      <c r="D49" s="124"/>
    </row>
    <row r="50" spans="1:7" x14ac:dyDescent="0.3">
      <c r="A50" s="318" t="s">
        <v>30</v>
      </c>
      <c r="B50" s="319" t="s">
        <v>31</v>
      </c>
      <c r="C50" s="319"/>
      <c r="D50" s="319" t="s">
        <v>46</v>
      </c>
      <c r="E50" s="320" t="s">
        <v>310</v>
      </c>
      <c r="F50" s="320" t="s">
        <v>360</v>
      </c>
      <c r="G50" s="127"/>
    </row>
    <row r="51" spans="1:7" x14ac:dyDescent="0.3">
      <c r="A51" s="318"/>
      <c r="B51" s="41" t="s">
        <v>34</v>
      </c>
      <c r="C51" s="41" t="s">
        <v>33</v>
      </c>
      <c r="D51" s="319"/>
      <c r="E51" s="320"/>
      <c r="F51" s="32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ht="49.5" x14ac:dyDescent="0.3">
      <c r="A66" s="8" t="s">
        <v>129</v>
      </c>
      <c r="B66" s="130">
        <v>1</v>
      </c>
      <c r="C66" s="130"/>
      <c r="D66" s="113" t="s">
        <v>481</v>
      </c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37</v>
      </c>
    </row>
    <row r="85" spans="1:7" x14ac:dyDescent="0.3">
      <c r="A85" s="5" t="s">
        <v>35</v>
      </c>
      <c r="B85" s="132"/>
      <c r="C85" s="133"/>
      <c r="D85" s="134">
        <f>D84/(COUNT(B65:C83)*2)</f>
        <v>0.97368421052631582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66" x14ac:dyDescent="0.3">
      <c r="A92" s="70" t="s">
        <v>384</v>
      </c>
      <c r="B92" s="130">
        <v>1</v>
      </c>
      <c r="C92" s="218"/>
      <c r="D92" s="147" t="s">
        <v>483</v>
      </c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496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497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COUNTIF('A1 Exploitation'!F53:F98,"ok")</f>
        <v>3</v>
      </c>
      <c r="F99" s="283">
        <f>COUNTA('A1 Exploitation'!F53:F98)</f>
        <v>3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74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0.97368421052631582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43287</v>
      </c>
      <c r="B106" s="124"/>
      <c r="C106" s="135"/>
      <c r="D106" s="124"/>
    </row>
    <row r="107" spans="1:7" x14ac:dyDescent="0.3">
      <c r="A107" s="318" t="s">
        <v>30</v>
      </c>
      <c r="B107" s="319" t="s">
        <v>31</v>
      </c>
      <c r="C107" s="319"/>
      <c r="D107" s="319" t="s">
        <v>46</v>
      </c>
      <c r="E107" s="320" t="s">
        <v>310</v>
      </c>
      <c r="F107" s="320" t="s">
        <v>360</v>
      </c>
    </row>
    <row r="108" spans="1:7" x14ac:dyDescent="0.3">
      <c r="A108" s="318"/>
      <c r="B108" s="41" t="s">
        <v>34</v>
      </c>
      <c r="C108" s="41" t="s">
        <v>33</v>
      </c>
      <c r="D108" s="319"/>
      <c r="E108" s="320"/>
      <c r="F108" s="32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66" x14ac:dyDescent="0.3">
      <c r="A121" s="4" t="s">
        <v>252</v>
      </c>
      <c r="B121" s="130">
        <v>0</v>
      </c>
      <c r="C121" s="130"/>
      <c r="D121" s="113" t="s">
        <v>492</v>
      </c>
      <c r="E121" s="113" t="s">
        <v>464</v>
      </c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498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29.75" customHeight="1" x14ac:dyDescent="0.3">
      <c r="A130" s="70" t="s">
        <v>240</v>
      </c>
      <c r="B130" s="130">
        <v>1</v>
      </c>
      <c r="C130" s="131"/>
      <c r="D130" s="138" t="s">
        <v>499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150.75" customHeight="1" x14ac:dyDescent="0.3">
      <c r="A138" s="265" t="s">
        <v>388</v>
      </c>
      <c r="B138" s="130">
        <v>1</v>
      </c>
      <c r="C138" s="136" t="str">
        <f>IF(B138=0, -10, "0")</f>
        <v>0</v>
      </c>
      <c r="D138" s="116" t="s">
        <v>493</v>
      </c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32</v>
      </c>
    </row>
    <row r="140" spans="1:7" x14ac:dyDescent="0.3">
      <c r="A140" s="5" t="s">
        <v>35</v>
      </c>
      <c r="B140" s="132"/>
      <c r="C140" s="133"/>
      <c r="D140" s="134">
        <f>D139/(COUNT(B121:C138)*2)</f>
        <v>0.88888888888888884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66" x14ac:dyDescent="0.3">
      <c r="A146" s="191" t="s">
        <v>136</v>
      </c>
      <c r="B146" s="130">
        <v>1</v>
      </c>
      <c r="C146" s="150"/>
      <c r="D146" s="223" t="s">
        <v>461</v>
      </c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496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497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4</v>
      </c>
      <c r="F153" s="283">
        <f>COUNTA('A1 Exploitation'!F110:F152)</f>
        <v>4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0.9285714285714286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43287</v>
      </c>
      <c r="B161" s="124"/>
      <c r="C161" s="135"/>
      <c r="D161" s="127"/>
    </row>
    <row r="162" spans="1:7" x14ac:dyDescent="0.3">
      <c r="A162" s="318" t="s">
        <v>30</v>
      </c>
      <c r="B162" s="319" t="s">
        <v>31</v>
      </c>
      <c r="C162" s="319"/>
      <c r="D162" s="319" t="s">
        <v>46</v>
      </c>
      <c r="E162" s="320" t="s">
        <v>310</v>
      </c>
      <c r="F162" s="320" t="s">
        <v>360</v>
      </c>
      <c r="G162" s="127"/>
    </row>
    <row r="163" spans="1:7" x14ac:dyDescent="0.3">
      <c r="A163" s="318"/>
      <c r="B163" s="41" t="s">
        <v>34</v>
      </c>
      <c r="C163" s="41" t="s">
        <v>33</v>
      </c>
      <c r="D163" s="319"/>
      <c r="E163" s="320"/>
      <c r="F163" s="32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ht="93" customHeight="1" x14ac:dyDescent="0.3">
      <c r="A178" s="4" t="s">
        <v>59</v>
      </c>
      <c r="B178" s="130">
        <v>0</v>
      </c>
      <c r="C178" s="130"/>
      <c r="D178" s="157" t="s">
        <v>459</v>
      </c>
      <c r="E178" s="95" t="s">
        <v>460</v>
      </c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66" x14ac:dyDescent="0.35">
      <c r="A182" s="260" t="s">
        <v>223</v>
      </c>
      <c r="B182" s="130">
        <v>0</v>
      </c>
      <c r="C182" s="136">
        <f>IF(B182=0, -10, IF(B182=1, -5, "0"))</f>
        <v>-10</v>
      </c>
      <c r="D182" s="157" t="s">
        <v>500</v>
      </c>
      <c r="E182" s="95" t="s">
        <v>448</v>
      </c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42.7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34.5" customHeight="1" x14ac:dyDescent="0.35">
      <c r="A189" s="191" t="s">
        <v>399</v>
      </c>
      <c r="B189" s="130">
        <v>1</v>
      </c>
      <c r="C189" s="130"/>
      <c r="D189" s="116" t="s">
        <v>451</v>
      </c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41.25" customHeight="1" x14ac:dyDescent="0.3">
      <c r="A192" s="70" t="s">
        <v>178</v>
      </c>
      <c r="B192" s="130">
        <v>1</v>
      </c>
      <c r="C192" s="130"/>
      <c r="D192" s="116" t="s">
        <v>456</v>
      </c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496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497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1</v>
      </c>
      <c r="F200" s="283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32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0.64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46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0.71875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43287</v>
      </c>
      <c r="B208" s="124"/>
      <c r="C208" s="135"/>
      <c r="D208" s="124"/>
    </row>
    <row r="209" spans="1:7" x14ac:dyDescent="0.3">
      <c r="A209" s="318" t="s">
        <v>30</v>
      </c>
      <c r="B209" s="319" t="s">
        <v>31</v>
      </c>
      <c r="C209" s="319"/>
      <c r="D209" s="319" t="s">
        <v>46</v>
      </c>
      <c r="E209" s="320" t="s">
        <v>310</v>
      </c>
      <c r="F209" s="320" t="s">
        <v>360</v>
      </c>
      <c r="G209" s="127"/>
    </row>
    <row r="210" spans="1:7" x14ac:dyDescent="0.3">
      <c r="A210" s="318"/>
      <c r="B210" s="41" t="s">
        <v>34</v>
      </c>
      <c r="C210" s="41" t="s">
        <v>33</v>
      </c>
      <c r="D210" s="319"/>
      <c r="E210" s="320"/>
      <c r="F210" s="32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ht="54.75" customHeight="1" x14ac:dyDescent="0.3">
      <c r="A217" s="10" t="s">
        <v>27</v>
      </c>
      <c r="B217" s="130">
        <v>1</v>
      </c>
      <c r="C217" s="130"/>
      <c r="D217" s="113" t="s">
        <v>494</v>
      </c>
      <c r="E217" s="94"/>
      <c r="F217" s="204"/>
    </row>
    <row r="218" spans="1:7" ht="49.5" x14ac:dyDescent="0.3">
      <c r="A218" s="10" t="s">
        <v>142</v>
      </c>
      <c r="B218" s="130">
        <v>1</v>
      </c>
      <c r="C218" s="130"/>
      <c r="D218" s="113" t="s">
        <v>471</v>
      </c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2"/>
      <c r="C223" s="133"/>
      <c r="D223" s="134">
        <f>D222/(COUNT(B212:C221)*2)</f>
        <v>0.9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ht="49.5" x14ac:dyDescent="0.3">
      <c r="A232" s="4" t="s">
        <v>64</v>
      </c>
      <c r="B232" s="130">
        <v>0</v>
      </c>
      <c r="C232" s="131"/>
      <c r="D232" s="157" t="s">
        <v>457</v>
      </c>
      <c r="E232" s="95" t="s">
        <v>458</v>
      </c>
      <c r="F232" s="204"/>
    </row>
    <row r="233" spans="1:7" ht="39.75" customHeight="1" x14ac:dyDescent="0.3">
      <c r="A233" s="70" t="s">
        <v>251</v>
      </c>
      <c r="B233" s="130">
        <v>1</v>
      </c>
      <c r="C233" s="130"/>
      <c r="D233" s="157" t="s">
        <v>472</v>
      </c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33</v>
      </c>
    </row>
    <row r="245" spans="1:7" x14ac:dyDescent="0.3">
      <c r="A245" s="5" t="s">
        <v>35</v>
      </c>
      <c r="B245" s="132"/>
      <c r="C245" s="133"/>
      <c r="D245" s="134">
        <f>D244/(COUNT(B226:C243)*2)</f>
        <v>0.91666666666666663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49.5" x14ac:dyDescent="0.3">
      <c r="A248" s="4" t="s">
        <v>182</v>
      </c>
      <c r="B248" s="130">
        <v>1</v>
      </c>
      <c r="C248" s="130"/>
      <c r="D248" s="137" t="s">
        <v>454</v>
      </c>
      <c r="E248" s="95" t="s">
        <v>455</v>
      </c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501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1</v>
      </c>
      <c r="C255" s="130"/>
      <c r="D255" s="138" t="s">
        <v>502</v>
      </c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496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497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1</v>
      </c>
      <c r="C261" s="140"/>
      <c r="D261" s="281">
        <f>IFERROR(E261/F261,"N.A")</f>
        <v>0.83333333333333337</v>
      </c>
      <c r="E261" s="282">
        <f>COUNTIF('A1 Exploitation'!F212:F260,"ok")</f>
        <v>5</v>
      </c>
      <c r="F261" s="283">
        <f>COUNTA('A1 Exploitation'!F212:F260)</f>
        <v>6</v>
      </c>
    </row>
    <row r="262" spans="1:7" x14ac:dyDescent="0.3">
      <c r="A262" s="5" t="s">
        <v>36</v>
      </c>
      <c r="B262" s="5"/>
      <c r="C262" s="5"/>
      <c r="D262" s="5">
        <f>SUM(B248:C255,B257:C261)</f>
        <v>23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0.88461538461538458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74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0.90243902439024393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43287</v>
      </c>
      <c r="B269" s="124"/>
      <c r="C269" s="135"/>
      <c r="D269" s="124"/>
      <c r="F269" s="206"/>
      <c r="G269" s="214"/>
    </row>
    <row r="270" spans="1:7" s="16" customFormat="1" x14ac:dyDescent="0.3">
      <c r="A270" s="318" t="s">
        <v>30</v>
      </c>
      <c r="B270" s="319" t="s">
        <v>31</v>
      </c>
      <c r="C270" s="319"/>
      <c r="D270" s="319" t="s">
        <v>46</v>
      </c>
      <c r="E270" s="320" t="s">
        <v>310</v>
      </c>
      <c r="F270" s="320" t="s">
        <v>360</v>
      </c>
      <c r="G270" s="214"/>
    </row>
    <row r="271" spans="1:7" s="16" customFormat="1" x14ac:dyDescent="0.3">
      <c r="A271" s="318"/>
      <c r="B271" s="41" t="s">
        <v>34</v>
      </c>
      <c r="C271" s="41" t="s">
        <v>33</v>
      </c>
      <c r="D271" s="319"/>
      <c r="E271" s="320"/>
      <c r="F271" s="32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49.5" x14ac:dyDescent="0.3">
      <c r="A273" s="222" t="s">
        <v>364</v>
      </c>
      <c r="B273" s="130">
        <v>1</v>
      </c>
      <c r="C273" s="150"/>
      <c r="D273" s="95" t="s">
        <v>479</v>
      </c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3" x14ac:dyDescent="0.3">
      <c r="A279" s="10" t="s">
        <v>174</v>
      </c>
      <c r="B279" s="130">
        <v>1</v>
      </c>
      <c r="C279" s="130"/>
      <c r="D279" s="116" t="s">
        <v>477</v>
      </c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0.91666666666666663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54.7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ht="49.5" x14ac:dyDescent="0.3">
      <c r="A310" s="55" t="s">
        <v>496</v>
      </c>
      <c r="B310" s="130">
        <v>2</v>
      </c>
      <c r="C310" s="213"/>
      <c r="D310" s="165" t="s">
        <v>478</v>
      </c>
      <c r="E310" s="106"/>
      <c r="F310" s="204"/>
      <c r="G310" s="214"/>
    </row>
    <row r="311" spans="1:7" s="16" customFormat="1" ht="30" x14ac:dyDescent="0.3">
      <c r="A311" s="219" t="s">
        <v>497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2</v>
      </c>
      <c r="F313" s="283">
        <f>COUNTA('A1 Exploitation'!F273:F312)</f>
        <v>2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68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0.97142857142857142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43287</v>
      </c>
      <c r="B321" s="124"/>
      <c r="C321" s="135"/>
      <c r="D321" s="127"/>
    </row>
    <row r="322" spans="1:7" x14ac:dyDescent="0.3">
      <c r="A322" s="318" t="s">
        <v>30</v>
      </c>
      <c r="B322" s="319" t="s">
        <v>31</v>
      </c>
      <c r="C322" s="319"/>
      <c r="D322" s="319" t="s">
        <v>46</v>
      </c>
      <c r="E322" s="320" t="s">
        <v>310</v>
      </c>
      <c r="F322" s="320" t="s">
        <v>360</v>
      </c>
      <c r="G322" s="127"/>
    </row>
    <row r="323" spans="1:7" x14ac:dyDescent="0.3">
      <c r="A323" s="318"/>
      <c r="B323" s="41" t="s">
        <v>34</v>
      </c>
      <c r="C323" s="41" t="s">
        <v>33</v>
      </c>
      <c r="D323" s="319"/>
      <c r="E323" s="320"/>
      <c r="F323" s="32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33" x14ac:dyDescent="0.3">
      <c r="A341" s="70" t="s">
        <v>98</v>
      </c>
      <c r="B341" s="130">
        <v>1</v>
      </c>
      <c r="C341" s="131"/>
      <c r="D341" s="138" t="s">
        <v>503</v>
      </c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 t="s">
        <v>32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497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">
        <v>32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23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0.95833333333333337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39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0.97499999999999998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43287</v>
      </c>
      <c r="B361" s="124"/>
      <c r="C361" s="135"/>
      <c r="D361" s="124"/>
    </row>
    <row r="362" spans="1:7" x14ac:dyDescent="0.3">
      <c r="A362" s="318" t="s">
        <v>30</v>
      </c>
      <c r="B362" s="319" t="s">
        <v>31</v>
      </c>
      <c r="C362" s="319"/>
      <c r="D362" s="319" t="s">
        <v>46</v>
      </c>
      <c r="E362" s="320" t="s">
        <v>310</v>
      </c>
      <c r="F362" s="320" t="s">
        <v>360</v>
      </c>
      <c r="G362" s="127"/>
    </row>
    <row r="363" spans="1:7" x14ac:dyDescent="0.3">
      <c r="A363" s="318"/>
      <c r="B363" s="41" t="s">
        <v>34</v>
      </c>
      <c r="C363" s="41" t="s">
        <v>33</v>
      </c>
      <c r="D363" s="319"/>
      <c r="E363" s="320"/>
      <c r="F363" s="32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 t="s">
        <v>32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497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43287</v>
      </c>
      <c r="B394" s="124"/>
      <c r="C394" s="135"/>
      <c r="D394" s="127"/>
      <c r="G394" s="127"/>
    </row>
    <row r="395" spans="1:7" x14ac:dyDescent="0.3">
      <c r="A395" s="318" t="s">
        <v>30</v>
      </c>
      <c r="B395" s="319" t="s">
        <v>31</v>
      </c>
      <c r="C395" s="319"/>
      <c r="D395" s="319" t="s">
        <v>46</v>
      </c>
      <c r="E395" s="320" t="s">
        <v>310</v>
      </c>
      <c r="F395" s="320" t="s">
        <v>360</v>
      </c>
      <c r="G395" s="127"/>
    </row>
    <row r="396" spans="1:7" x14ac:dyDescent="0.3">
      <c r="A396" s="318"/>
      <c r="B396" s="41" t="s">
        <v>34</v>
      </c>
      <c r="C396" s="41" t="s">
        <v>33</v>
      </c>
      <c r="D396" s="319"/>
      <c r="E396" s="320"/>
      <c r="F396" s="32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33" x14ac:dyDescent="0.3">
      <c r="A410" s="4" t="s">
        <v>96</v>
      </c>
      <c r="B410" s="130">
        <v>1</v>
      </c>
      <c r="C410" s="130"/>
      <c r="D410" s="113" t="s">
        <v>484</v>
      </c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 t="s">
        <v>32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497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">
        <v>32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14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53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0.98148148148148151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43287</v>
      </c>
      <c r="B447" s="124"/>
      <c r="C447" s="135"/>
      <c r="D447" s="124"/>
    </row>
    <row r="448" spans="1:7" x14ac:dyDescent="0.3">
      <c r="A448" s="318" t="s">
        <v>30</v>
      </c>
      <c r="B448" s="319" t="s">
        <v>31</v>
      </c>
      <c r="C448" s="319"/>
      <c r="D448" s="319" t="s">
        <v>46</v>
      </c>
      <c r="E448" s="320" t="s">
        <v>310</v>
      </c>
      <c r="F448" s="320" t="s">
        <v>360</v>
      </c>
      <c r="G448" s="127"/>
    </row>
    <row r="449" spans="1:6" x14ac:dyDescent="0.3">
      <c r="A449" s="318"/>
      <c r="B449" s="41" t="s">
        <v>34</v>
      </c>
      <c r="C449" s="41" t="s">
        <v>33</v>
      </c>
      <c r="D449" s="319"/>
      <c r="E449" s="320"/>
      <c r="F449" s="32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ht="66" x14ac:dyDescent="0.3">
      <c r="A453" s="6" t="s">
        <v>113</v>
      </c>
      <c r="B453" s="130">
        <v>1</v>
      </c>
      <c r="C453" s="130"/>
      <c r="D453" s="95" t="s">
        <v>485</v>
      </c>
      <c r="E453" s="94"/>
      <c r="F453" s="204"/>
    </row>
    <row r="454" spans="1:6" ht="33" x14ac:dyDescent="0.3">
      <c r="A454" s="9" t="s">
        <v>175</v>
      </c>
      <c r="B454" s="130">
        <v>1</v>
      </c>
      <c r="C454" s="131"/>
      <c r="D454" s="116" t="s">
        <v>486</v>
      </c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10</v>
      </c>
    </row>
    <row r="458" spans="1:6" x14ac:dyDescent="0.3">
      <c r="A458" s="5" t="s">
        <v>35</v>
      </c>
      <c r="B458" s="132"/>
      <c r="C458" s="133"/>
      <c r="D458" s="134">
        <f>D457/(COUNT(B451:C456)*2)</f>
        <v>0.83333333333333337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99" x14ac:dyDescent="0.3">
      <c r="A464" s="70" t="s">
        <v>133</v>
      </c>
      <c r="B464" s="130">
        <v>1</v>
      </c>
      <c r="C464" s="130"/>
      <c r="D464" s="137" t="s">
        <v>495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31" t="s">
        <v>379</v>
      </c>
      <c r="B471" s="332"/>
      <c r="C471" s="332"/>
      <c r="D471" s="332"/>
      <c r="E471" s="332"/>
      <c r="F471" s="332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496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497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">
        <v>32</v>
      </c>
      <c r="C476" s="140"/>
      <c r="D476" s="281" t="str">
        <f>IFERROR(E476/F476,"N.A")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23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0.95833333333333337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33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0.91666666666666663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3" t="s">
        <v>367</v>
      </c>
      <c r="B483" s="333"/>
      <c r="C483" s="333"/>
      <c r="D483" s="333"/>
      <c r="E483" s="185"/>
      <c r="F483" s="201"/>
    </row>
    <row r="484" spans="1:7" x14ac:dyDescent="0.3">
      <c r="A484" s="74">
        <f>B11</f>
        <v>43287</v>
      </c>
      <c r="B484" s="124"/>
      <c r="C484" s="135"/>
      <c r="D484" s="124"/>
    </row>
    <row r="485" spans="1:7" x14ac:dyDescent="0.3">
      <c r="A485" s="318" t="s">
        <v>30</v>
      </c>
      <c r="B485" s="319" t="s">
        <v>31</v>
      </c>
      <c r="C485" s="319"/>
      <c r="D485" s="319" t="s">
        <v>46</v>
      </c>
      <c r="E485" s="320" t="s">
        <v>310</v>
      </c>
      <c r="F485" s="320" t="s">
        <v>360</v>
      </c>
      <c r="G485" s="127"/>
    </row>
    <row r="486" spans="1:7" x14ac:dyDescent="0.3">
      <c r="A486" s="318"/>
      <c r="B486" s="41" t="s">
        <v>34</v>
      </c>
      <c r="C486" s="41" t="s">
        <v>33</v>
      </c>
      <c r="D486" s="319"/>
      <c r="E486" s="320"/>
      <c r="F486" s="32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4.5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">
        <v>32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43287</v>
      </c>
      <c r="B506" s="124"/>
      <c r="C506" s="135"/>
      <c r="D506" s="124"/>
    </row>
    <row r="507" spans="1:7" x14ac:dyDescent="0.3">
      <c r="A507" s="318" t="s">
        <v>30</v>
      </c>
      <c r="B507" s="319" t="s">
        <v>31</v>
      </c>
      <c r="C507" s="319"/>
      <c r="D507" s="319" t="s">
        <v>46</v>
      </c>
      <c r="E507" s="320" t="s">
        <v>310</v>
      </c>
      <c r="F507" s="320" t="s">
        <v>360</v>
      </c>
      <c r="G507" s="127"/>
    </row>
    <row r="508" spans="1:7" x14ac:dyDescent="0.3">
      <c r="A508" s="318"/>
      <c r="B508" s="41" t="s">
        <v>34</v>
      </c>
      <c r="C508" s="41" t="s">
        <v>33</v>
      </c>
      <c r="D508" s="353"/>
      <c r="E508" s="320"/>
      <c r="F508" s="320"/>
    </row>
    <row r="509" spans="1:7" x14ac:dyDescent="0.3">
      <c r="A509" s="6" t="s">
        <v>15</v>
      </c>
      <c r="B509" s="130" t="s">
        <v>32</v>
      </c>
      <c r="C509" s="130"/>
      <c r="D509" s="95"/>
      <c r="E509" s="94"/>
      <c r="F509" s="204"/>
    </row>
    <row r="510" spans="1:7" ht="33" x14ac:dyDescent="0.3">
      <c r="A510" s="9" t="s">
        <v>218</v>
      </c>
      <c r="B510" s="130">
        <v>0</v>
      </c>
      <c r="C510" s="95"/>
      <c r="D510" s="95" t="s">
        <v>504</v>
      </c>
      <c r="E510" s="95" t="s">
        <v>453</v>
      </c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2</v>
      </c>
    </row>
    <row r="514" spans="1:7" x14ac:dyDescent="0.3">
      <c r="A514" s="5" t="s">
        <v>35</v>
      </c>
      <c r="B514" s="132"/>
      <c r="C514" s="133"/>
      <c r="D514" s="134">
        <f>D513/(COUNT(B509:C512)*2)</f>
        <v>0.5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43287</v>
      </c>
      <c r="B517" s="124"/>
      <c r="C517" s="135"/>
      <c r="D517" s="124"/>
    </row>
    <row r="518" spans="1:7" x14ac:dyDescent="0.3">
      <c r="A518" s="318" t="s">
        <v>30</v>
      </c>
      <c r="B518" s="319" t="s">
        <v>31</v>
      </c>
      <c r="C518" s="319"/>
      <c r="D518" s="319" t="s">
        <v>46</v>
      </c>
      <c r="E518" s="320" t="s">
        <v>310</v>
      </c>
      <c r="F518" s="320" t="s">
        <v>360</v>
      </c>
      <c r="G518" s="127"/>
    </row>
    <row r="519" spans="1:7" x14ac:dyDescent="0.3">
      <c r="A519" s="318"/>
      <c r="B519" s="41" t="s">
        <v>34</v>
      </c>
      <c r="C519" s="41" t="s">
        <v>33</v>
      </c>
      <c r="D519" s="353"/>
      <c r="E519" s="320"/>
      <c r="F519" s="320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9.5" x14ac:dyDescent="0.3">
      <c r="A529" s="55" t="s">
        <v>354</v>
      </c>
      <c r="B529" s="130">
        <v>1</v>
      </c>
      <c r="C529" s="140"/>
      <c r="D529" s="174" t="s">
        <v>491</v>
      </c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COUNTA('A1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21</v>
      </c>
    </row>
    <row r="534" spans="1:7" x14ac:dyDescent="0.3">
      <c r="A534" s="5" t="s">
        <v>35</v>
      </c>
      <c r="B534" s="132"/>
      <c r="C534" s="133"/>
      <c r="D534" s="134">
        <f>D533/(COUNT(B520:C532)*2)</f>
        <v>0.95454545454545459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43287</v>
      </c>
      <c r="B537" s="124"/>
      <c r="C537" s="135"/>
      <c r="D537" s="124"/>
      <c r="G537" s="127"/>
    </row>
    <row r="538" spans="1:7" x14ac:dyDescent="0.3">
      <c r="A538" s="318" t="s">
        <v>30</v>
      </c>
      <c r="B538" s="319" t="s">
        <v>31</v>
      </c>
      <c r="C538" s="319"/>
      <c r="D538" s="319" t="s">
        <v>46</v>
      </c>
      <c r="E538" s="320" t="s">
        <v>310</v>
      </c>
      <c r="F538" s="320" t="s">
        <v>360</v>
      </c>
      <c r="G538" s="127"/>
    </row>
    <row r="539" spans="1:7" x14ac:dyDescent="0.3">
      <c r="A539" s="318"/>
      <c r="B539" s="41" t="s">
        <v>34</v>
      </c>
      <c r="C539" s="41" t="s">
        <v>33</v>
      </c>
      <c r="D539" s="353"/>
      <c r="E539" s="320"/>
      <c r="F539" s="320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">
        <v>32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COUNTA('A1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0.97222222222222232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557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0.92833333333333334</v>
      </c>
    </row>
  </sheetData>
  <sheetProtection algorithmName="SHA-512" hashValue="pLme1M9Jm8zkRWZmvqeYyrauNlbqIXg5yIQy518IeneiGCk0U5SbljZzbfbvTrNUyTeDF7r6vpP3Y5b6/DKizQ==" saltValue="9UHF0DM8FFhKXDriW2f+r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3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topLeftCell="A183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5" t="s">
        <v>50</v>
      </c>
      <c r="B6" s="335"/>
      <c r="C6" s="335"/>
      <c r="D6" s="335"/>
      <c r="E6" s="335"/>
      <c r="F6" s="335"/>
      <c r="G6" s="125"/>
    </row>
    <row r="7" spans="1:7" s="12" customFormat="1" ht="21.75" customHeight="1" x14ac:dyDescent="0.45">
      <c r="A7" s="313" t="str">
        <f>'A2 Exploitation'!A8:F8</f>
        <v>LAFAYETTE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6" t="str">
        <f>'A2 Exploitation'!B9:F9</f>
        <v>Mme Meriam CHOUCHENE</v>
      </c>
      <c r="C8" s="336"/>
      <c r="D8" s="336"/>
      <c r="E8" s="336"/>
      <c r="F8" s="336"/>
      <c r="G8" s="125"/>
    </row>
    <row r="9" spans="1:7" s="12" customFormat="1" ht="24" x14ac:dyDescent="0.45">
      <c r="A9" s="15" t="s">
        <v>44</v>
      </c>
      <c r="B9" s="337" t="str">
        <f>'A2 Exploitation'!B10:F10</f>
        <v>Directeur &amp; chefs rayons</v>
      </c>
      <c r="C9" s="337"/>
      <c r="D9" s="337"/>
      <c r="E9" s="337"/>
      <c r="F9" s="337"/>
      <c r="G9" s="125"/>
    </row>
    <row r="10" spans="1:7" s="12" customFormat="1" ht="24" x14ac:dyDescent="0.45">
      <c r="A10" s="14" t="s">
        <v>43</v>
      </c>
      <c r="B10" s="334">
        <f>'A2 Exploitation'!B11:F11</f>
        <v>43287</v>
      </c>
      <c r="C10" s="334"/>
      <c r="D10" s="334"/>
      <c r="E10" s="334"/>
      <c r="F10" s="334"/>
      <c r="G10" s="125"/>
    </row>
    <row r="11" spans="1:7" s="12" customFormat="1" ht="24" x14ac:dyDescent="0.45">
      <c r="A11" s="14" t="s">
        <v>294</v>
      </c>
      <c r="B11" s="338">
        <f>D199</f>
        <v>0.83050847457627119</v>
      </c>
      <c r="C11" s="338"/>
      <c r="D11" s="338"/>
      <c r="E11" s="338"/>
      <c r="F11" s="338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446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4" t="s">
        <v>36</v>
      </c>
      <c r="B22" s="345"/>
      <c r="C22" s="346"/>
      <c r="D22" s="250">
        <f>SUM(B17:C21)</f>
        <v>9</v>
      </c>
    </row>
    <row r="23" spans="1:7" x14ac:dyDescent="0.3">
      <c r="A23" s="339" t="s">
        <v>295</v>
      </c>
      <c r="B23" s="340"/>
      <c r="C23" s="341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36" customHeight="1" x14ac:dyDescent="0.35">
      <c r="A26" s="40" t="s">
        <v>97</v>
      </c>
      <c r="B26" s="94">
        <v>1</v>
      </c>
      <c r="C26" s="120" t="str">
        <f>IF(B26=0, -5, "0")</f>
        <v>0</v>
      </c>
      <c r="D26" s="113" t="s">
        <v>488</v>
      </c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48">
        <f>SUM(B26:C32)</f>
        <v>13</v>
      </c>
    </row>
    <row r="34" spans="1:7" x14ac:dyDescent="0.3">
      <c r="A34" s="339" t="s">
        <v>295</v>
      </c>
      <c r="B34" s="340"/>
      <c r="C34" s="341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48">
        <f>SUM(B37:C41)</f>
        <v>8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1</v>
      </c>
      <c r="C46" s="94"/>
      <c r="D46" s="95" t="s">
        <v>487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511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48">
        <f>SUM(B46:C51)</f>
        <v>9</v>
      </c>
    </row>
    <row r="53" spans="1:7" x14ac:dyDescent="0.3">
      <c r="A53" s="339" t="s">
        <v>295</v>
      </c>
      <c r="B53" s="340"/>
      <c r="C53" s="341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5" t="s">
        <v>487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48">
        <f>SUM(B56:C62)</f>
        <v>13</v>
      </c>
    </row>
    <row r="64" spans="1:7" x14ac:dyDescent="0.3">
      <c r="A64" s="339" t="s">
        <v>295</v>
      </c>
      <c r="B64" s="340"/>
      <c r="C64" s="341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1</v>
      </c>
      <c r="C67" s="101"/>
      <c r="D67" s="95" t="s">
        <v>508</v>
      </c>
      <c r="E67" s="102"/>
      <c r="F67" s="94"/>
    </row>
    <row r="68" spans="1:7" ht="34.5" x14ac:dyDescent="0.4">
      <c r="A68" s="17" t="s">
        <v>272</v>
      </c>
      <c r="B68" s="100">
        <v>1</v>
      </c>
      <c r="C68" s="101"/>
      <c r="D68" s="95" t="s">
        <v>509</v>
      </c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33.75" x14ac:dyDescent="0.35">
      <c r="A77" s="46" t="s">
        <v>285</v>
      </c>
      <c r="B77" s="100">
        <v>1</v>
      </c>
      <c r="C77" s="120" t="str">
        <f>IF(B77=0, -5, "0")</f>
        <v>0</v>
      </c>
      <c r="D77" s="95" t="s">
        <v>480</v>
      </c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48">
        <f>SUM(B67:C83)</f>
        <v>31</v>
      </c>
    </row>
    <row r="85" spans="1:7" x14ac:dyDescent="0.3">
      <c r="A85" s="339" t="s">
        <v>295</v>
      </c>
      <c r="B85" s="340"/>
      <c r="C85" s="341"/>
      <c r="D85" s="33">
        <f>D84/(COUNT(B67:C83)*2)</f>
        <v>0.91176470588235292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1</v>
      </c>
      <c r="C94" s="120" t="str">
        <f>IF(B94=0, -5, "0")</f>
        <v>0</v>
      </c>
      <c r="D94" s="95" t="s">
        <v>462</v>
      </c>
      <c r="E94" s="94"/>
      <c r="F94" s="94"/>
    </row>
    <row r="95" spans="1:7" ht="99" x14ac:dyDescent="0.3">
      <c r="A95" s="20" t="s">
        <v>165</v>
      </c>
      <c r="B95" s="110">
        <v>0</v>
      </c>
      <c r="C95" s="94"/>
      <c r="D95" s="95" t="s">
        <v>463</v>
      </c>
      <c r="E95" s="95" t="s">
        <v>512</v>
      </c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ht="49.5" x14ac:dyDescent="0.3">
      <c r="A97" s="25" t="s">
        <v>283</v>
      </c>
      <c r="B97" s="110">
        <v>0</v>
      </c>
      <c r="C97" s="94"/>
      <c r="D97" s="95" t="s">
        <v>465</v>
      </c>
      <c r="E97" s="95" t="s">
        <v>466</v>
      </c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111.75" customHeight="1" x14ac:dyDescent="0.35">
      <c r="A99" s="46" t="s">
        <v>193</v>
      </c>
      <c r="B99" s="110">
        <v>0</v>
      </c>
      <c r="C99" s="120">
        <f>IF(B99=0, -5, "0")</f>
        <v>-5</v>
      </c>
      <c r="D99" s="95" t="s">
        <v>506</v>
      </c>
      <c r="E99" s="95" t="s">
        <v>468</v>
      </c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ht="33" x14ac:dyDescent="0.3">
      <c r="A101" s="51" t="s">
        <v>232</v>
      </c>
      <c r="B101" s="110">
        <v>1</v>
      </c>
      <c r="C101" s="94"/>
      <c r="D101" s="95" t="s">
        <v>467</v>
      </c>
      <c r="E101" s="94"/>
      <c r="F101" s="94"/>
    </row>
    <row r="102" spans="1:7" x14ac:dyDescent="0.3">
      <c r="A102" s="339" t="s">
        <v>36</v>
      </c>
      <c r="B102" s="340"/>
      <c r="C102" s="341"/>
      <c r="D102" s="248">
        <f>SUM(B88:C101)</f>
        <v>15</v>
      </c>
    </row>
    <row r="103" spans="1:7" x14ac:dyDescent="0.3">
      <c r="A103" s="339" t="s">
        <v>295</v>
      </c>
      <c r="B103" s="340"/>
      <c r="C103" s="341"/>
      <c r="D103" s="33">
        <f>D102/(COUNT(B88:C101)*2)</f>
        <v>0.5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1</v>
      </c>
      <c r="C111" s="101"/>
      <c r="D111" s="95" t="s">
        <v>449</v>
      </c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95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ht="33" x14ac:dyDescent="0.3">
      <c r="A117" s="51" t="s">
        <v>232</v>
      </c>
      <c r="B117" s="110">
        <v>1</v>
      </c>
      <c r="C117" s="94"/>
      <c r="D117" s="95" t="s">
        <v>513</v>
      </c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48">
        <f>SUM(B107:C117)</f>
        <v>20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0.90909090909090906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2</v>
      </c>
      <c r="C122" s="94"/>
      <c r="D122" s="95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1</v>
      </c>
      <c r="C126" s="101"/>
      <c r="D126" s="95" t="s">
        <v>469</v>
      </c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95"/>
      <c r="E127" s="102"/>
      <c r="F127" s="94"/>
    </row>
    <row r="128" spans="1:7" ht="33.75" x14ac:dyDescent="0.35">
      <c r="A128" s="40" t="s">
        <v>236</v>
      </c>
      <c r="B128" s="111">
        <v>1</v>
      </c>
      <c r="C128" s="120" t="str">
        <f>IF(B128=0, -5, "0")</f>
        <v>0</v>
      </c>
      <c r="D128" s="95" t="s">
        <v>470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473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95"/>
      <c r="E132" s="102"/>
      <c r="F132" s="94"/>
    </row>
    <row r="133" spans="1:7" x14ac:dyDescent="0.3">
      <c r="A133" s="339" t="s">
        <v>36</v>
      </c>
      <c r="B133" s="340"/>
      <c r="C133" s="341"/>
      <c r="D133" s="248">
        <f>SUM(B122:C132)</f>
        <v>20</v>
      </c>
    </row>
    <row r="134" spans="1:7" x14ac:dyDescent="0.3">
      <c r="A134" s="339" t="s">
        <v>295</v>
      </c>
      <c r="B134" s="340"/>
      <c r="C134" s="341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5" t="s">
        <v>476</v>
      </c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49.5" x14ac:dyDescent="0.3">
      <c r="A147" s="50" t="s">
        <v>214</v>
      </c>
      <c r="B147" s="110">
        <v>1</v>
      </c>
      <c r="C147" s="95"/>
      <c r="D147" s="95" t="s">
        <v>475</v>
      </c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48">
        <f>SUM(B137:C148)</f>
        <v>23</v>
      </c>
    </row>
    <row r="150" spans="1:7" x14ac:dyDescent="0.3">
      <c r="A150" s="339" t="s">
        <v>295</v>
      </c>
      <c r="B150" s="340"/>
      <c r="C150" s="341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474</v>
      </c>
      <c r="E155" s="94"/>
      <c r="F155" s="94"/>
    </row>
    <row r="156" spans="1:7" ht="50.2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450</v>
      </c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9" t="s">
        <v>36</v>
      </c>
      <c r="B161" s="345"/>
      <c r="C161" s="346"/>
      <c r="D161" s="250">
        <f>SUM(B153:C160)</f>
        <v>14</v>
      </c>
    </row>
    <row r="162" spans="1:7" x14ac:dyDescent="0.3">
      <c r="A162" s="339" t="s">
        <v>295</v>
      </c>
      <c r="B162" s="340"/>
      <c r="C162" s="341"/>
      <c r="D162" s="33">
        <f>D161/(COUNT(B153:C160)*2)</f>
        <v>0.875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ht="33" x14ac:dyDescent="0.3">
      <c r="A166" s="17" t="s">
        <v>287</v>
      </c>
      <c r="B166" s="94">
        <v>1</v>
      </c>
      <c r="C166" s="94"/>
      <c r="D166" s="95" t="s">
        <v>452</v>
      </c>
      <c r="E166" s="94"/>
      <c r="F166" s="94"/>
    </row>
    <row r="167" spans="1:7" ht="99" x14ac:dyDescent="0.3">
      <c r="A167" s="44" t="s">
        <v>215</v>
      </c>
      <c r="B167" s="94">
        <v>0</v>
      </c>
      <c r="C167" s="94"/>
      <c r="D167" s="95" t="s">
        <v>482</v>
      </c>
      <c r="E167" s="95" t="s">
        <v>514</v>
      </c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48">
        <f>SUM(B165:C168)</f>
        <v>5</v>
      </c>
    </row>
    <row r="170" spans="1:7" x14ac:dyDescent="0.3">
      <c r="A170" s="339" t="s">
        <v>295</v>
      </c>
      <c r="B170" s="340"/>
      <c r="C170" s="341"/>
      <c r="D170" s="33">
        <f>D169/(COUNT(B165:C168)*2)</f>
        <v>0.625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ht="33" x14ac:dyDescent="0.3">
      <c r="A173" s="20" t="s">
        <v>180</v>
      </c>
      <c r="B173" s="94">
        <v>1</v>
      </c>
      <c r="C173" s="94"/>
      <c r="D173" s="95" t="s">
        <v>489</v>
      </c>
      <c r="E173" s="94"/>
      <c r="F173" s="94"/>
    </row>
    <row r="174" spans="1:7" ht="49.5" x14ac:dyDescent="0.3">
      <c r="A174" s="17" t="s">
        <v>87</v>
      </c>
      <c r="B174" s="94">
        <v>1</v>
      </c>
      <c r="C174" s="94"/>
      <c r="D174" s="95" t="s">
        <v>447</v>
      </c>
      <c r="E174" s="94"/>
      <c r="F174" s="94"/>
    </row>
    <row r="175" spans="1:7" ht="115.5" x14ac:dyDescent="0.3">
      <c r="A175" s="44" t="s">
        <v>197</v>
      </c>
      <c r="B175" s="94">
        <v>0</v>
      </c>
      <c r="C175" s="94"/>
      <c r="D175" s="113" t="s">
        <v>515</v>
      </c>
      <c r="E175" s="95" t="s">
        <v>516</v>
      </c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48">
        <f>SUM(B173:C176)</f>
        <v>4</v>
      </c>
    </row>
    <row r="178" spans="1:7" x14ac:dyDescent="0.3">
      <c r="A178" s="339" t="s">
        <v>295</v>
      </c>
      <c r="B178" s="340"/>
      <c r="C178" s="341"/>
      <c r="D178" s="33">
        <f>D177/(COUNT(B173:C176)*2)</f>
        <v>0.5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33" x14ac:dyDescent="0.3">
      <c r="A181" s="44" t="s">
        <v>315</v>
      </c>
      <c r="B181" s="94">
        <v>1</v>
      </c>
      <c r="C181" s="94"/>
      <c r="D181" s="95" t="s">
        <v>507</v>
      </c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490</v>
      </c>
      <c r="E182" s="69"/>
      <c r="F182" s="94"/>
    </row>
    <row r="183" spans="1:7" ht="66" x14ac:dyDescent="0.3">
      <c r="A183" s="17" t="s">
        <v>88</v>
      </c>
      <c r="B183" s="94">
        <v>1</v>
      </c>
      <c r="C183" s="94"/>
      <c r="D183" s="95" t="s">
        <v>517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48">
        <f>SUM(B181:C185)</f>
        <v>7</v>
      </c>
    </row>
    <row r="187" spans="1:7" x14ac:dyDescent="0.3">
      <c r="A187" s="339" t="s">
        <v>295</v>
      </c>
      <c r="B187" s="340"/>
      <c r="C187" s="341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ht="33" x14ac:dyDescent="0.3">
      <c r="A193" s="53" t="s">
        <v>189</v>
      </c>
      <c r="B193" s="94">
        <v>1</v>
      </c>
      <c r="C193" s="94"/>
      <c r="D193" s="95" t="s">
        <v>510</v>
      </c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5</v>
      </c>
    </row>
    <row r="195" spans="1:6" x14ac:dyDescent="0.3">
      <c r="A195" s="339" t="s">
        <v>295</v>
      </c>
      <c r="B195" s="340"/>
      <c r="C195" s="341"/>
      <c r="D195" s="33">
        <f>D194/(COUNT(B190:C193)*2)</f>
        <v>0.83333333333333337</v>
      </c>
    </row>
    <row r="197" spans="1:6" ht="18" x14ac:dyDescent="0.35">
      <c r="A197" s="64" t="s">
        <v>518</v>
      </c>
      <c r="B197" s="63"/>
      <c r="C197" s="63"/>
      <c r="D197" s="296">
        <f>E197/F197</f>
        <v>0.5625</v>
      </c>
      <c r="E197" s="286">
        <f>COUNTIF('A1 Technique'!F17:F193,"ok")</f>
        <v>9</v>
      </c>
      <c r="F197" s="287">
        <f>COUNTA('A1 Technique'!F17:F193)</f>
        <v>16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196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0.83050847457627119</v>
      </c>
    </row>
  </sheetData>
  <sheetProtection algorithmName="SHA-512" hashValue="hh1x2JJo10tqjzwKBHw4M/G97Q0fG8ePJYafmYr3TDONuYwd38PYw7ZP7Kijo2qxo3b9g3mFNtBip2t4CZaaDw==" saltValue="78EYcA6iooJOSKYUsEPlJg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LAFAYETTE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0" t="s">
        <v>310</v>
      </c>
      <c r="F17" s="320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0"/>
      <c r="F18" s="32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8" t="s">
        <v>30</v>
      </c>
      <c r="B50" s="319" t="s">
        <v>31</v>
      </c>
      <c r="C50" s="319"/>
      <c r="D50" s="319" t="s">
        <v>46</v>
      </c>
      <c r="E50" s="320" t="s">
        <v>310</v>
      </c>
      <c r="F50" s="320" t="s">
        <v>360</v>
      </c>
      <c r="G50" s="127"/>
    </row>
    <row r="51" spans="1:7" x14ac:dyDescent="0.3">
      <c r="A51" s="318"/>
      <c r="B51" s="41" t="s">
        <v>34</v>
      </c>
      <c r="C51" s="41" t="s">
        <v>33</v>
      </c>
      <c r="D51" s="319"/>
      <c r="E51" s="320"/>
      <c r="F51" s="32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8" t="s">
        <v>30</v>
      </c>
      <c r="B107" s="319" t="s">
        <v>31</v>
      </c>
      <c r="C107" s="319"/>
      <c r="D107" s="319" t="s">
        <v>46</v>
      </c>
      <c r="E107" s="320" t="s">
        <v>310</v>
      </c>
      <c r="F107" s="320" t="s">
        <v>360</v>
      </c>
    </row>
    <row r="108" spans="1:7" x14ac:dyDescent="0.3">
      <c r="A108" s="318"/>
      <c r="B108" s="41" t="s">
        <v>34</v>
      </c>
      <c r="C108" s="41" t="s">
        <v>33</v>
      </c>
      <c r="D108" s="319"/>
      <c r="E108" s="320"/>
      <c r="F108" s="32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8" t="s">
        <v>30</v>
      </c>
      <c r="B162" s="319" t="s">
        <v>31</v>
      </c>
      <c r="C162" s="319"/>
      <c r="D162" s="319" t="s">
        <v>46</v>
      </c>
      <c r="E162" s="320" t="s">
        <v>310</v>
      </c>
      <c r="F162" s="320" t="s">
        <v>360</v>
      </c>
      <c r="G162" s="127"/>
    </row>
    <row r="163" spans="1:7" x14ac:dyDescent="0.3">
      <c r="A163" s="318"/>
      <c r="B163" s="41" t="s">
        <v>34</v>
      </c>
      <c r="C163" s="41" t="s">
        <v>33</v>
      </c>
      <c r="D163" s="319"/>
      <c r="E163" s="320"/>
      <c r="F163" s="32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8" t="s">
        <v>30</v>
      </c>
      <c r="B209" s="319" t="s">
        <v>31</v>
      </c>
      <c r="C209" s="319"/>
      <c r="D209" s="319" t="s">
        <v>46</v>
      </c>
      <c r="E209" s="320" t="s">
        <v>310</v>
      </c>
      <c r="F209" s="320" t="s">
        <v>360</v>
      </c>
      <c r="G209" s="127"/>
    </row>
    <row r="210" spans="1:7" x14ac:dyDescent="0.3">
      <c r="A210" s="318"/>
      <c r="B210" s="41" t="s">
        <v>34</v>
      </c>
      <c r="C210" s="41" t="s">
        <v>33</v>
      </c>
      <c r="D210" s="319"/>
      <c r="E210" s="320"/>
      <c r="F210" s="32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8" t="s">
        <v>30</v>
      </c>
      <c r="B270" s="319" t="s">
        <v>31</v>
      </c>
      <c r="C270" s="319"/>
      <c r="D270" s="319" t="s">
        <v>46</v>
      </c>
      <c r="E270" s="320" t="s">
        <v>310</v>
      </c>
      <c r="F270" s="320" t="s">
        <v>360</v>
      </c>
      <c r="G270" s="214"/>
    </row>
    <row r="271" spans="1:7" s="16" customFormat="1" x14ac:dyDescent="0.3">
      <c r="A271" s="318"/>
      <c r="B271" s="41" t="s">
        <v>34</v>
      </c>
      <c r="C271" s="41" t="s">
        <v>33</v>
      </c>
      <c r="D271" s="319"/>
      <c r="E271" s="320"/>
      <c r="F271" s="32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8" t="s">
        <v>30</v>
      </c>
      <c r="B322" s="319" t="s">
        <v>31</v>
      </c>
      <c r="C322" s="319"/>
      <c r="D322" s="319" t="s">
        <v>46</v>
      </c>
      <c r="E322" s="320" t="s">
        <v>310</v>
      </c>
      <c r="F322" s="320" t="s">
        <v>360</v>
      </c>
      <c r="G322" s="127"/>
    </row>
    <row r="323" spans="1:7" x14ac:dyDescent="0.3">
      <c r="A323" s="318"/>
      <c r="B323" s="41" t="s">
        <v>34</v>
      </c>
      <c r="C323" s="41" t="s">
        <v>33</v>
      </c>
      <c r="D323" s="319"/>
      <c r="E323" s="320"/>
      <c r="F323" s="32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8" t="s">
        <v>30</v>
      </c>
      <c r="B362" s="319" t="s">
        <v>31</v>
      </c>
      <c r="C362" s="319"/>
      <c r="D362" s="319" t="s">
        <v>46</v>
      </c>
      <c r="E362" s="320" t="s">
        <v>310</v>
      </c>
      <c r="F362" s="320" t="s">
        <v>360</v>
      </c>
      <c r="G362" s="127"/>
    </row>
    <row r="363" spans="1:7" x14ac:dyDescent="0.3">
      <c r="A363" s="318"/>
      <c r="B363" s="41" t="s">
        <v>34</v>
      </c>
      <c r="C363" s="41" t="s">
        <v>33</v>
      </c>
      <c r="D363" s="319"/>
      <c r="E363" s="320"/>
      <c r="F363" s="32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8" t="s">
        <v>30</v>
      </c>
      <c r="B395" s="319" t="s">
        <v>31</v>
      </c>
      <c r="C395" s="319"/>
      <c r="D395" s="319" t="s">
        <v>46</v>
      </c>
      <c r="E395" s="320" t="s">
        <v>310</v>
      </c>
      <c r="F395" s="320" t="s">
        <v>360</v>
      </c>
      <c r="G395" s="127"/>
    </row>
    <row r="396" spans="1:7" x14ac:dyDescent="0.3">
      <c r="A396" s="318"/>
      <c r="B396" s="41" t="s">
        <v>34</v>
      </c>
      <c r="C396" s="41" t="s">
        <v>33</v>
      </c>
      <c r="D396" s="319"/>
      <c r="E396" s="320"/>
      <c r="F396" s="32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8" t="s">
        <v>30</v>
      </c>
      <c r="B448" s="319" t="s">
        <v>31</v>
      </c>
      <c r="C448" s="319"/>
      <c r="D448" s="319" t="s">
        <v>46</v>
      </c>
      <c r="E448" s="320" t="s">
        <v>310</v>
      </c>
      <c r="F448" s="320" t="s">
        <v>360</v>
      </c>
      <c r="G448" s="127"/>
    </row>
    <row r="449" spans="1:6" x14ac:dyDescent="0.3">
      <c r="A449" s="318"/>
      <c r="B449" s="41" t="s">
        <v>34</v>
      </c>
      <c r="C449" s="41" t="s">
        <v>33</v>
      </c>
      <c r="D449" s="319"/>
      <c r="E449" s="320"/>
      <c r="F449" s="32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1" t="s">
        <v>379</v>
      </c>
      <c r="B471" s="332"/>
      <c r="C471" s="332"/>
      <c r="D471" s="332"/>
      <c r="E471" s="332"/>
      <c r="F471" s="33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54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3" t="s">
        <v>367</v>
      </c>
      <c r="B483" s="333"/>
      <c r="C483" s="333"/>
      <c r="D483" s="33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8" t="s">
        <v>30</v>
      </c>
      <c r="B485" s="319" t="s">
        <v>31</v>
      </c>
      <c r="C485" s="319"/>
      <c r="D485" s="319" t="s">
        <v>46</v>
      </c>
      <c r="E485" s="320" t="s">
        <v>310</v>
      </c>
      <c r="F485" s="320" t="s">
        <v>360</v>
      </c>
      <c r="G485" s="127"/>
    </row>
    <row r="486" spans="1:7" x14ac:dyDescent="0.3">
      <c r="A486" s="318"/>
      <c r="B486" s="41" t="s">
        <v>34</v>
      </c>
      <c r="C486" s="41" t="s">
        <v>33</v>
      </c>
      <c r="D486" s="319"/>
      <c r="E486" s="320"/>
      <c r="F486" s="32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8" t="s">
        <v>30</v>
      </c>
      <c r="B507" s="319" t="s">
        <v>31</v>
      </c>
      <c r="C507" s="319"/>
      <c r="D507" s="319" t="s">
        <v>46</v>
      </c>
      <c r="E507" s="320" t="s">
        <v>310</v>
      </c>
      <c r="F507" s="320" t="s">
        <v>360</v>
      </c>
      <c r="G507" s="127"/>
    </row>
    <row r="508" spans="1:7" x14ac:dyDescent="0.3">
      <c r="A508" s="318"/>
      <c r="B508" s="41" t="s">
        <v>34</v>
      </c>
      <c r="C508" s="41" t="s">
        <v>33</v>
      </c>
      <c r="D508" s="319"/>
      <c r="E508" s="320"/>
      <c r="F508" s="32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8" t="s">
        <v>30</v>
      </c>
      <c r="B518" s="319" t="s">
        <v>31</v>
      </c>
      <c r="C518" s="319"/>
      <c r="D518" s="319" t="s">
        <v>46</v>
      </c>
      <c r="E518" s="320" t="s">
        <v>310</v>
      </c>
      <c r="F518" s="320" t="s">
        <v>360</v>
      </c>
      <c r="G518" s="127"/>
    </row>
    <row r="519" spans="1:7" x14ac:dyDescent="0.3">
      <c r="A519" s="318"/>
      <c r="B519" s="41" t="s">
        <v>34</v>
      </c>
      <c r="C519" s="41" t="s">
        <v>33</v>
      </c>
      <c r="D519" s="319"/>
      <c r="E519" s="320"/>
      <c r="F519" s="32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8" t="s">
        <v>30</v>
      </c>
      <c r="B538" s="319" t="s">
        <v>31</v>
      </c>
      <c r="C538" s="319"/>
      <c r="D538" s="319" t="s">
        <v>46</v>
      </c>
      <c r="E538" s="320" t="s">
        <v>310</v>
      </c>
      <c r="F538" s="320" t="s">
        <v>360</v>
      </c>
      <c r="G538" s="127"/>
    </row>
    <row r="539" spans="1:7" x14ac:dyDescent="0.3">
      <c r="A539" s="318"/>
      <c r="B539" s="41" t="s">
        <v>34</v>
      </c>
      <c r="C539" s="41" t="s">
        <v>33</v>
      </c>
      <c r="D539" s="319"/>
      <c r="E539" s="320"/>
      <c r="F539" s="32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f3pA5HkWTBBL/nBOFO36aFkyiWPXlJXjx92I8/ISbzep36URBpGiMx1eTkoDnYs6Iz6Bpg07FE5q+JMh+jErsw==" saltValue="vFGkIJip0WGsgnp38v/bS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54CF8B09-8CA6-4170-A2BE-588945624FFA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F29EAA97-C554-4DFE-BC3D-61DA5872D518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B5588A2F-AF52-4E8F-8254-1C197489B3DD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5" t="s">
        <v>50</v>
      </c>
      <c r="B6" s="335"/>
      <c r="C6" s="335"/>
      <c r="D6" s="335"/>
      <c r="E6" s="335"/>
      <c r="F6" s="335"/>
      <c r="G6" s="125"/>
    </row>
    <row r="7" spans="1:7" s="12" customFormat="1" ht="21.75" customHeight="1" x14ac:dyDescent="0.45">
      <c r="A7" s="313" t="str">
        <f>'A3 Exploitation'!A8:F8</f>
        <v>LAFAYETTE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6">
        <f>'A3 Exploitation'!B9:F9</f>
        <v>0</v>
      </c>
      <c r="C8" s="336"/>
      <c r="D8" s="336"/>
      <c r="E8" s="336"/>
      <c r="F8" s="336"/>
      <c r="G8" s="125"/>
    </row>
    <row r="9" spans="1:7" s="12" customFormat="1" ht="24" x14ac:dyDescent="0.45">
      <c r="A9" s="15" t="s">
        <v>44</v>
      </c>
      <c r="B9" s="337">
        <f>'A3 Exploitation'!B10:F10</f>
        <v>0</v>
      </c>
      <c r="C9" s="337"/>
      <c r="D9" s="337"/>
      <c r="E9" s="337"/>
      <c r="F9" s="337"/>
      <c r="G9" s="125"/>
    </row>
    <row r="10" spans="1:7" s="12" customFormat="1" ht="24" x14ac:dyDescent="0.45">
      <c r="A10" s="14" t="s">
        <v>43</v>
      </c>
      <c r="B10" s="334">
        <f>'A3 Exploitation'!B11:F11</f>
        <v>0</v>
      </c>
      <c r="C10" s="334"/>
      <c r="D10" s="334"/>
      <c r="E10" s="334"/>
      <c r="F10" s="334"/>
      <c r="G10" s="125"/>
    </row>
    <row r="11" spans="1:7" s="12" customFormat="1" ht="24" x14ac:dyDescent="0.45">
      <c r="A11" s="14" t="s">
        <v>294</v>
      </c>
      <c r="B11" s="338">
        <f>D199</f>
        <v>0</v>
      </c>
      <c r="C11" s="338"/>
      <c r="D11" s="338"/>
      <c r="E11" s="338"/>
      <c r="F11" s="338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5"/>
      <c r="C22" s="346"/>
      <c r="D22" s="92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91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91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91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91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91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91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91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91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5"/>
      <c r="C161" s="346"/>
      <c r="D161" s="92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91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91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91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topLeftCell="A538" zoomScale="70" zoomScaleSheetLayoutView="70" workbookViewId="0">
      <selection activeCell="B53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LAFAYETTE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0" t="s">
        <v>310</v>
      </c>
      <c r="F17" s="320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0"/>
      <c r="F18" s="32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8" t="s">
        <v>30</v>
      </c>
      <c r="B50" s="319" t="s">
        <v>31</v>
      </c>
      <c r="C50" s="319"/>
      <c r="D50" s="319" t="s">
        <v>46</v>
      </c>
      <c r="E50" s="320" t="s">
        <v>310</v>
      </c>
      <c r="F50" s="320" t="s">
        <v>360</v>
      </c>
      <c r="G50" s="127"/>
    </row>
    <row r="51" spans="1:7" ht="16.5" customHeight="1" x14ac:dyDescent="0.3">
      <c r="A51" s="318"/>
      <c r="B51" s="41" t="s">
        <v>34</v>
      </c>
      <c r="C51" s="41" t="s">
        <v>33</v>
      </c>
      <c r="D51" s="319"/>
      <c r="E51" s="320"/>
      <c r="F51" s="32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8" t="s">
        <v>30</v>
      </c>
      <c r="B107" s="319" t="s">
        <v>31</v>
      </c>
      <c r="C107" s="319"/>
      <c r="D107" s="319" t="s">
        <v>46</v>
      </c>
      <c r="E107" s="320" t="s">
        <v>310</v>
      </c>
      <c r="F107" s="320" t="s">
        <v>360</v>
      </c>
    </row>
    <row r="108" spans="1:7" ht="16.5" customHeight="1" x14ac:dyDescent="0.3">
      <c r="A108" s="318"/>
      <c r="B108" s="41" t="s">
        <v>34</v>
      </c>
      <c r="C108" s="41" t="s">
        <v>33</v>
      </c>
      <c r="D108" s="319"/>
      <c r="E108" s="320"/>
      <c r="F108" s="32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8" t="s">
        <v>30</v>
      </c>
      <c r="B162" s="319" t="s">
        <v>31</v>
      </c>
      <c r="C162" s="319"/>
      <c r="D162" s="319" t="s">
        <v>46</v>
      </c>
      <c r="E162" s="320" t="s">
        <v>310</v>
      </c>
      <c r="F162" s="320" t="s">
        <v>360</v>
      </c>
      <c r="G162" s="127"/>
    </row>
    <row r="163" spans="1:7" ht="16.5" customHeight="1" x14ac:dyDescent="0.3">
      <c r="A163" s="318"/>
      <c r="B163" s="41" t="s">
        <v>34</v>
      </c>
      <c r="C163" s="41" t="s">
        <v>33</v>
      </c>
      <c r="D163" s="319"/>
      <c r="E163" s="320"/>
      <c r="F163" s="32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8" t="s">
        <v>30</v>
      </c>
      <c r="B209" s="319" t="s">
        <v>31</v>
      </c>
      <c r="C209" s="319"/>
      <c r="D209" s="319" t="s">
        <v>46</v>
      </c>
      <c r="E209" s="320" t="s">
        <v>310</v>
      </c>
      <c r="F209" s="320" t="s">
        <v>360</v>
      </c>
      <c r="G209" s="127"/>
    </row>
    <row r="210" spans="1:7" ht="16.5" customHeight="1" x14ac:dyDescent="0.3">
      <c r="A210" s="318"/>
      <c r="B210" s="41" t="s">
        <v>34</v>
      </c>
      <c r="C210" s="41" t="s">
        <v>33</v>
      </c>
      <c r="D210" s="319"/>
      <c r="E210" s="320"/>
      <c r="F210" s="32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8" t="s">
        <v>30</v>
      </c>
      <c r="B270" s="319" t="s">
        <v>31</v>
      </c>
      <c r="C270" s="319"/>
      <c r="D270" s="319" t="s">
        <v>46</v>
      </c>
      <c r="E270" s="320" t="s">
        <v>310</v>
      </c>
      <c r="F270" s="320" t="s">
        <v>360</v>
      </c>
      <c r="G270" s="214"/>
    </row>
    <row r="271" spans="1:7" s="16" customFormat="1" ht="16.5" customHeight="1" x14ac:dyDescent="0.3">
      <c r="A271" s="318"/>
      <c r="B271" s="41" t="s">
        <v>34</v>
      </c>
      <c r="C271" s="41" t="s">
        <v>33</v>
      </c>
      <c r="D271" s="319"/>
      <c r="E271" s="320"/>
      <c r="F271" s="32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8" t="s">
        <v>30</v>
      </c>
      <c r="B322" s="319" t="s">
        <v>31</v>
      </c>
      <c r="C322" s="319"/>
      <c r="D322" s="319" t="s">
        <v>46</v>
      </c>
      <c r="E322" s="320" t="s">
        <v>310</v>
      </c>
      <c r="F322" s="320" t="s">
        <v>360</v>
      </c>
      <c r="G322" s="127"/>
    </row>
    <row r="323" spans="1:7" ht="16.5" customHeight="1" x14ac:dyDescent="0.3">
      <c r="A323" s="318"/>
      <c r="B323" s="41" t="s">
        <v>34</v>
      </c>
      <c r="C323" s="41" t="s">
        <v>33</v>
      </c>
      <c r="D323" s="319"/>
      <c r="E323" s="320"/>
      <c r="F323" s="32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8" t="s">
        <v>30</v>
      </c>
      <c r="B362" s="319" t="s">
        <v>31</v>
      </c>
      <c r="C362" s="319"/>
      <c r="D362" s="319" t="s">
        <v>46</v>
      </c>
      <c r="E362" s="320" t="s">
        <v>310</v>
      </c>
      <c r="F362" s="320" t="s">
        <v>360</v>
      </c>
      <c r="G362" s="127"/>
    </row>
    <row r="363" spans="1:7" ht="16.5" customHeight="1" x14ac:dyDescent="0.3">
      <c r="A363" s="318"/>
      <c r="B363" s="41" t="s">
        <v>34</v>
      </c>
      <c r="C363" s="41" t="s">
        <v>33</v>
      </c>
      <c r="D363" s="319"/>
      <c r="E363" s="320"/>
      <c r="F363" s="32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8" t="s">
        <v>30</v>
      </c>
      <c r="B395" s="319" t="s">
        <v>31</v>
      </c>
      <c r="C395" s="319"/>
      <c r="D395" s="319" t="s">
        <v>46</v>
      </c>
      <c r="E395" s="320" t="s">
        <v>310</v>
      </c>
      <c r="F395" s="320" t="s">
        <v>360</v>
      </c>
      <c r="G395" s="127"/>
    </row>
    <row r="396" spans="1:7" ht="16.5" customHeight="1" x14ac:dyDescent="0.3">
      <c r="A396" s="318"/>
      <c r="B396" s="41" t="s">
        <v>34</v>
      </c>
      <c r="C396" s="41" t="s">
        <v>33</v>
      </c>
      <c r="D396" s="319"/>
      <c r="E396" s="320"/>
      <c r="F396" s="32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8" t="s">
        <v>30</v>
      </c>
      <c r="B448" s="319" t="s">
        <v>31</v>
      </c>
      <c r="C448" s="319"/>
      <c r="D448" s="319" t="s">
        <v>46</v>
      </c>
      <c r="E448" s="320" t="s">
        <v>310</v>
      </c>
      <c r="F448" s="320" t="s">
        <v>360</v>
      </c>
      <c r="G448" s="127"/>
    </row>
    <row r="449" spans="1:6" ht="16.5" customHeight="1" x14ac:dyDescent="0.3">
      <c r="A449" s="318"/>
      <c r="B449" s="41" t="s">
        <v>34</v>
      </c>
      <c r="C449" s="41" t="s">
        <v>33</v>
      </c>
      <c r="D449" s="319"/>
      <c r="E449" s="320"/>
      <c r="F449" s="32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1" t="s">
        <v>379</v>
      </c>
      <c r="B471" s="332"/>
      <c r="C471" s="332"/>
      <c r="D471" s="332"/>
      <c r="E471" s="332"/>
      <c r="F471" s="33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54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3" t="s">
        <v>367</v>
      </c>
      <c r="B483" s="333"/>
      <c r="C483" s="333"/>
      <c r="D483" s="33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8" t="s">
        <v>30</v>
      </c>
      <c r="B485" s="319" t="s">
        <v>31</v>
      </c>
      <c r="C485" s="319"/>
      <c r="D485" s="319" t="s">
        <v>46</v>
      </c>
      <c r="E485" s="320" t="s">
        <v>310</v>
      </c>
      <c r="F485" s="320" t="s">
        <v>360</v>
      </c>
      <c r="G485" s="127"/>
    </row>
    <row r="486" spans="1:7" ht="16.5" customHeight="1" x14ac:dyDescent="0.3">
      <c r="A486" s="318"/>
      <c r="B486" s="41" t="s">
        <v>34</v>
      </c>
      <c r="C486" s="41" t="s">
        <v>33</v>
      </c>
      <c r="D486" s="319"/>
      <c r="E486" s="320"/>
      <c r="F486" s="32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8" t="s">
        <v>30</v>
      </c>
      <c r="B507" s="319" t="s">
        <v>31</v>
      </c>
      <c r="C507" s="319"/>
      <c r="D507" s="319" t="s">
        <v>46</v>
      </c>
      <c r="E507" s="320" t="s">
        <v>310</v>
      </c>
      <c r="F507" s="320" t="s">
        <v>360</v>
      </c>
      <c r="G507" s="127"/>
    </row>
    <row r="508" spans="1:7" ht="16.5" customHeight="1" x14ac:dyDescent="0.3">
      <c r="A508" s="318"/>
      <c r="B508" s="41" t="s">
        <v>34</v>
      </c>
      <c r="C508" s="41" t="s">
        <v>33</v>
      </c>
      <c r="D508" s="319"/>
      <c r="E508" s="320"/>
      <c r="F508" s="32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8" t="s">
        <v>30</v>
      </c>
      <c r="B518" s="319" t="s">
        <v>31</v>
      </c>
      <c r="C518" s="319"/>
      <c r="D518" s="319" t="s">
        <v>46</v>
      </c>
      <c r="E518" s="320" t="s">
        <v>310</v>
      </c>
      <c r="F518" s="320" t="s">
        <v>360</v>
      </c>
      <c r="G518" s="127"/>
    </row>
    <row r="519" spans="1:7" ht="16.5" customHeight="1" x14ac:dyDescent="0.3">
      <c r="A519" s="318"/>
      <c r="B519" s="41" t="s">
        <v>34</v>
      </c>
      <c r="C519" s="41" t="s">
        <v>33</v>
      </c>
      <c r="D519" s="319"/>
      <c r="E519" s="320"/>
      <c r="F519" s="32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8" t="s">
        <v>30</v>
      </c>
      <c r="B538" s="319" t="s">
        <v>31</v>
      </c>
      <c r="C538" s="319"/>
      <c r="D538" s="319" t="s">
        <v>46</v>
      </c>
      <c r="E538" s="320" t="s">
        <v>310</v>
      </c>
      <c r="F538" s="320" t="s">
        <v>360</v>
      </c>
      <c r="G538" s="127"/>
    </row>
    <row r="539" spans="1:7" ht="16.5" customHeight="1" x14ac:dyDescent="0.3">
      <c r="A539" s="318"/>
      <c r="B539" s="41" t="s">
        <v>34</v>
      </c>
      <c r="C539" s="41" t="s">
        <v>33</v>
      </c>
      <c r="D539" s="319"/>
      <c r="E539" s="320"/>
      <c r="F539" s="32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O0YMkdU9S92xDZutNOR26sZjBo3pwi2c29FHxnJsfKkE92iYdekVu7EPC9dbdkz+F/FpQ+fUCvb4vBtZYBFVLw==" saltValue="ltf27sjyNTJiVByksIRdU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A3258CB9-5C56-41CD-B84A-6927BDD9F973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421E9CC0-58F2-4F73-A7AD-02557F91EF4F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AEA8024D-A35A-4290-A9FD-3EB39C24873C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5" t="s">
        <v>50</v>
      </c>
      <c r="B6" s="335"/>
      <c r="C6" s="335"/>
      <c r="D6" s="335"/>
      <c r="E6" s="335"/>
      <c r="F6" s="335"/>
      <c r="G6" s="125"/>
    </row>
    <row r="7" spans="1:7" s="12" customFormat="1" ht="21.75" customHeight="1" x14ac:dyDescent="0.45">
      <c r="A7" s="313" t="e">
        <f>#REF!</f>
        <v>#REF!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6">
        <f>'A4 Exploitation'!B9:F9</f>
        <v>0</v>
      </c>
      <c r="C8" s="336"/>
      <c r="D8" s="336"/>
      <c r="E8" s="336"/>
      <c r="F8" s="336"/>
      <c r="G8" s="125"/>
    </row>
    <row r="9" spans="1:7" s="12" customFormat="1" ht="24" x14ac:dyDescent="0.45">
      <c r="A9" s="15" t="s">
        <v>44</v>
      </c>
      <c r="B9" s="337">
        <f>'A4 Exploitation'!B10:F10</f>
        <v>0</v>
      </c>
      <c r="C9" s="337"/>
      <c r="D9" s="337"/>
      <c r="E9" s="337"/>
      <c r="F9" s="337"/>
      <c r="G9" s="125"/>
    </row>
    <row r="10" spans="1:7" s="12" customFormat="1" ht="24" x14ac:dyDescent="0.45">
      <c r="A10" s="14" t="s">
        <v>43</v>
      </c>
      <c r="B10" s="334">
        <f>'A4 Exploitation'!A8:F8</f>
        <v>0</v>
      </c>
      <c r="C10" s="334"/>
      <c r="D10" s="334"/>
      <c r="E10" s="334"/>
      <c r="F10" s="334"/>
      <c r="G10" s="125"/>
    </row>
    <row r="11" spans="1:7" s="12" customFormat="1" ht="24" x14ac:dyDescent="0.45">
      <c r="A11" s="14" t="s">
        <v>294</v>
      </c>
      <c r="B11" s="338">
        <f>D199</f>
        <v>0</v>
      </c>
      <c r="C11" s="338"/>
      <c r="D11" s="338"/>
      <c r="E11" s="338"/>
      <c r="F11" s="338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5"/>
      <c r="C22" s="346"/>
      <c r="D22" s="245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44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44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44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44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44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44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44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44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5"/>
      <c r="C161" s="346"/>
      <c r="D161" s="245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44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44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44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2018-02-22T14:54:44Z</cp:lastPrinted>
  <dcterms:created xsi:type="dcterms:W3CDTF">2015-10-03T07:44:26Z</dcterms:created>
  <dcterms:modified xsi:type="dcterms:W3CDTF">2018-07-11T23:12:47Z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