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https://quali-consult.com:2078/UHD/UHD/Audits magasins UHD/Market/CM Lafayette/2018/fevrier 18/"/>
    </mc:Choice>
  </mc:AlternateContent>
  <bookViews>
    <workbookView xWindow="0" yWindow="0" windowWidth="16815" windowHeight="7455" tabRatio="916"/>
  </bookViews>
  <sheets>
    <sheet name="Page de garde" sheetId="29" r:id="rId1"/>
    <sheet name="A1 Exploitation" sheetId="36" r:id="rId2"/>
    <sheet name="A1 Technique" sheetId="37" r:id="rId3"/>
    <sheet name="A2 Exploitation" sheetId="43" r:id="rId4"/>
    <sheet name="A2 Technique" sheetId="35" r:id="rId5"/>
    <sheet name="A3 Exploitation" sheetId="33" r:id="rId6"/>
    <sheet name="A3 Technique" sheetId="25" r:id="rId7"/>
    <sheet name="A4 Exploitation" sheetId="31" r:id="rId8"/>
    <sheet name="A4 Technique" sheetId="32" r:id="rId9"/>
    <sheet name="A5 Exploitation" sheetId="38" r:id="rId10"/>
    <sheet name="A5 Technique" sheetId="39" r:id="rId11"/>
    <sheet name="A6 Exploitation" sheetId="40" r:id="rId12"/>
    <sheet name="A6 Technique" sheetId="41" r:id="rId13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 localSheetId="9">#REF!</definedName>
    <definedName name="AA" localSheetId="10">#REF!</definedName>
    <definedName name="AA" localSheetId="11">#REF!</definedName>
    <definedName name="AA" localSheetId="12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7">#REF!</definedName>
    <definedName name="Cotation" localSheetId="8">#REF!</definedName>
    <definedName name="Cotation" localSheetId="9">#REF!</definedName>
    <definedName name="Cotation" localSheetId="10">#REF!</definedName>
    <definedName name="Cotation" localSheetId="11">#REF!</definedName>
    <definedName name="Cotation" localSheetId="12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 localSheetId="9">#REF!</definedName>
    <definedName name="Liste" localSheetId="10">#REF!</definedName>
    <definedName name="Liste" localSheetId="11">#REF!</definedName>
    <definedName name="Liste" localSheetId="12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7">#REF!</definedName>
    <definedName name="Listeok" localSheetId="8">#REF!</definedName>
    <definedName name="Listeok" localSheetId="9">#REF!</definedName>
    <definedName name="Listeok" localSheetId="10">#REF!</definedName>
    <definedName name="Listeok" localSheetId="11">#REF!</definedName>
    <definedName name="Listeok" localSheetId="12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7">#REF!</definedName>
    <definedName name="P" localSheetId="8">#REF!</definedName>
    <definedName name="P" localSheetId="9">#REF!</definedName>
    <definedName name="P" localSheetId="10">#REF!</definedName>
    <definedName name="P" localSheetId="11">#REF!</definedName>
    <definedName name="P" localSheetId="12">#REF!</definedName>
    <definedName name="P">#REF!</definedName>
    <definedName name="_xlnm.Print_Area" localSheetId="1">'A1 Exploitation'!$A$1:$G$549</definedName>
    <definedName name="_xlnm.Print_Area" localSheetId="2">'A1 Technique'!$A$1:$F$199</definedName>
    <definedName name="_xlnm.Print_Area" localSheetId="3">'A2 Exploitation'!$A$1:$G$549</definedName>
    <definedName name="_xlnm.Print_Area" localSheetId="4">'A2 Technique'!$A$1:$F$199</definedName>
    <definedName name="_xlnm.Print_Area" localSheetId="5">'A3 Exploitation'!$A$1:$G$549</definedName>
    <definedName name="_xlnm.Print_Area" localSheetId="6">'A3 Technique'!$A$1:$F$199</definedName>
    <definedName name="_xlnm.Print_Area" localSheetId="7">'A4 Exploitation'!$A$1:$G$549</definedName>
    <definedName name="_xlnm.Print_Area" localSheetId="8">'A4 Technique'!$A$1:$F$199</definedName>
    <definedName name="_xlnm.Print_Area" localSheetId="9">'A5 Exploitation'!$A$1:$G$549</definedName>
    <definedName name="_xlnm.Print_Area" localSheetId="10">'A5 Technique'!$A$1:$F$199</definedName>
    <definedName name="_xlnm.Print_Area" localSheetId="11">'A6 Exploitation'!$A$1:$G$549</definedName>
    <definedName name="_xlnm.Print_Area" localSheetId="12">'A6 Technique'!$A$1:$F$199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542" i="40" l="1"/>
  <c r="C530" i="40"/>
  <c r="C528" i="40"/>
  <c r="C490" i="40"/>
  <c r="C469" i="40"/>
  <c r="C466" i="40"/>
  <c r="C465" i="40"/>
  <c r="C461" i="40"/>
  <c r="C455" i="40"/>
  <c r="C438" i="40"/>
  <c r="C432" i="40"/>
  <c r="C431" i="40"/>
  <c r="C425" i="40"/>
  <c r="C422" i="40"/>
  <c r="C415" i="40"/>
  <c r="C411" i="40"/>
  <c r="C405" i="40"/>
  <c r="C402" i="40"/>
  <c r="C381" i="40"/>
  <c r="C378" i="40"/>
  <c r="C371" i="40"/>
  <c r="C369" i="40"/>
  <c r="C368" i="40"/>
  <c r="C348" i="40"/>
  <c r="C344" i="40"/>
  <c r="C342" i="40"/>
  <c r="C340" i="40"/>
  <c r="C331" i="40"/>
  <c r="C304" i="40"/>
  <c r="C302" i="40"/>
  <c r="C297" i="40"/>
  <c r="C295" i="40"/>
  <c r="C294" i="40"/>
  <c r="C291" i="40"/>
  <c r="C282" i="40"/>
  <c r="C278" i="40"/>
  <c r="C252" i="40"/>
  <c r="C251" i="40"/>
  <c r="C250" i="40"/>
  <c r="C249" i="40"/>
  <c r="C240" i="40"/>
  <c r="C238" i="40"/>
  <c r="C235" i="40"/>
  <c r="C230" i="40"/>
  <c r="C227" i="40"/>
  <c r="C220" i="40"/>
  <c r="C219" i="40"/>
  <c r="C194" i="40"/>
  <c r="C190" i="40"/>
  <c r="C186" i="40"/>
  <c r="C184" i="40"/>
  <c r="C182" i="40"/>
  <c r="C181" i="40"/>
  <c r="C170" i="40"/>
  <c r="C147" i="40"/>
  <c r="C145" i="40"/>
  <c r="C143" i="40"/>
  <c r="C138" i="40"/>
  <c r="C134" i="40"/>
  <c r="C132" i="40"/>
  <c r="C131" i="40"/>
  <c r="C129" i="40"/>
  <c r="C125" i="40"/>
  <c r="C115" i="40"/>
  <c r="C91" i="40"/>
  <c r="C89" i="40"/>
  <c r="C82" i="40"/>
  <c r="C79" i="40"/>
  <c r="C74" i="40"/>
  <c r="C72" i="40"/>
  <c r="C69" i="40"/>
  <c r="C68" i="40"/>
  <c r="C65" i="40"/>
  <c r="C59" i="40"/>
  <c r="C35" i="40"/>
  <c r="C34" i="40"/>
  <c r="C30" i="40"/>
  <c r="C542" i="38"/>
  <c r="C530" i="38"/>
  <c r="C528" i="38"/>
  <c r="C490" i="38"/>
  <c r="C469" i="38"/>
  <c r="C466" i="38"/>
  <c r="C465" i="38"/>
  <c r="C461" i="38"/>
  <c r="C455" i="38"/>
  <c r="C438" i="38"/>
  <c r="C432" i="38"/>
  <c r="C431" i="38"/>
  <c r="C425" i="38"/>
  <c r="C422" i="38"/>
  <c r="C415" i="38"/>
  <c r="C411" i="38"/>
  <c r="C405" i="38"/>
  <c r="C402" i="38"/>
  <c r="C381" i="38"/>
  <c r="C378" i="38"/>
  <c r="C371" i="38"/>
  <c r="C369" i="38"/>
  <c r="C368" i="38"/>
  <c r="C348" i="38"/>
  <c r="C344" i="38"/>
  <c r="C342" i="38"/>
  <c r="C340" i="38"/>
  <c r="C331" i="38"/>
  <c r="C304" i="38"/>
  <c r="C302" i="38"/>
  <c r="C297" i="38"/>
  <c r="C295" i="38"/>
  <c r="C294" i="38"/>
  <c r="C291" i="38"/>
  <c r="C282" i="38"/>
  <c r="C278" i="38"/>
  <c r="C252" i="38"/>
  <c r="C251" i="38"/>
  <c r="C250" i="38"/>
  <c r="C249" i="38"/>
  <c r="C240" i="38"/>
  <c r="C238" i="38"/>
  <c r="C235" i="38"/>
  <c r="C230" i="38"/>
  <c r="C227" i="38"/>
  <c r="C220" i="38"/>
  <c r="C219" i="38"/>
  <c r="C194" i="38"/>
  <c r="C190" i="38"/>
  <c r="C186" i="38"/>
  <c r="C184" i="38"/>
  <c r="C182" i="38"/>
  <c r="C181" i="38"/>
  <c r="C170" i="38"/>
  <c r="C147" i="38"/>
  <c r="C145" i="38"/>
  <c r="C143" i="38"/>
  <c r="C138" i="38"/>
  <c r="C134" i="38"/>
  <c r="C132" i="38"/>
  <c r="C131" i="38"/>
  <c r="C129" i="38"/>
  <c r="C125" i="38"/>
  <c r="C115" i="38"/>
  <c r="C91" i="38"/>
  <c r="C89" i="38"/>
  <c r="C82" i="38"/>
  <c r="C79" i="38"/>
  <c r="C74" i="38"/>
  <c r="C72" i="38"/>
  <c r="C69" i="38"/>
  <c r="C68" i="38"/>
  <c r="C65" i="38"/>
  <c r="C59" i="38"/>
  <c r="C35" i="38"/>
  <c r="C34" i="38"/>
  <c r="C30" i="38"/>
  <c r="C542" i="31"/>
  <c r="C530" i="31"/>
  <c r="C528" i="31"/>
  <c r="C490" i="31"/>
  <c r="C469" i="31"/>
  <c r="C466" i="31"/>
  <c r="C465" i="31"/>
  <c r="C461" i="31"/>
  <c r="C455" i="31"/>
  <c r="C438" i="31"/>
  <c r="C432" i="31"/>
  <c r="C431" i="31"/>
  <c r="C425" i="31"/>
  <c r="C422" i="31"/>
  <c r="C415" i="31"/>
  <c r="C411" i="31"/>
  <c r="C405" i="31"/>
  <c r="C402" i="31"/>
  <c r="C381" i="31"/>
  <c r="C378" i="31"/>
  <c r="C371" i="31"/>
  <c r="C369" i="31"/>
  <c r="C368" i="31"/>
  <c r="C348" i="31"/>
  <c r="C344" i="31"/>
  <c r="C342" i="31"/>
  <c r="C340" i="31"/>
  <c r="C331" i="31"/>
  <c r="C304" i="31"/>
  <c r="C302" i="31"/>
  <c r="C297" i="31"/>
  <c r="C295" i="31"/>
  <c r="C294" i="31"/>
  <c r="C291" i="31"/>
  <c r="C282" i="31"/>
  <c r="C278" i="31"/>
  <c r="C252" i="31"/>
  <c r="C251" i="31"/>
  <c r="C250" i="31"/>
  <c r="C249" i="31"/>
  <c r="C240" i="31"/>
  <c r="C238" i="31"/>
  <c r="C235" i="31"/>
  <c r="C230" i="31"/>
  <c r="C227" i="31"/>
  <c r="C220" i="31"/>
  <c r="C219" i="31"/>
  <c r="C194" i="31"/>
  <c r="C190" i="31"/>
  <c r="C186" i="31"/>
  <c r="C184" i="31"/>
  <c r="C182" i="31"/>
  <c r="C181" i="31"/>
  <c r="C170" i="31"/>
  <c r="C147" i="31"/>
  <c r="C145" i="31"/>
  <c r="C143" i="31"/>
  <c r="C138" i="31"/>
  <c r="C134" i="31"/>
  <c r="C132" i="31"/>
  <c r="C131" i="31"/>
  <c r="C129" i="31"/>
  <c r="C125" i="31"/>
  <c r="C115" i="31"/>
  <c r="C91" i="31"/>
  <c r="C89" i="31"/>
  <c r="C82" i="31"/>
  <c r="C79" i="31"/>
  <c r="C74" i="31"/>
  <c r="C72" i="31"/>
  <c r="C69" i="31"/>
  <c r="C68" i="31"/>
  <c r="C65" i="31"/>
  <c r="C59" i="31"/>
  <c r="C35" i="31"/>
  <c r="C34" i="31"/>
  <c r="C30" i="31"/>
  <c r="C542" i="33"/>
  <c r="C530" i="33"/>
  <c r="C528" i="33"/>
  <c r="C490" i="33"/>
  <c r="C469" i="33"/>
  <c r="C466" i="33"/>
  <c r="C465" i="33"/>
  <c r="C461" i="33"/>
  <c r="C455" i="33"/>
  <c r="C438" i="33"/>
  <c r="C432" i="33"/>
  <c r="C431" i="33"/>
  <c r="C425" i="33"/>
  <c r="C422" i="33"/>
  <c r="C415" i="33"/>
  <c r="C411" i="33"/>
  <c r="C405" i="33"/>
  <c r="C402" i="33"/>
  <c r="C381" i="33"/>
  <c r="C378" i="33"/>
  <c r="C371" i="33"/>
  <c r="C369" i="33"/>
  <c r="C368" i="33"/>
  <c r="C348" i="33"/>
  <c r="C344" i="33"/>
  <c r="C342" i="33"/>
  <c r="C340" i="33"/>
  <c r="C331" i="33"/>
  <c r="C304" i="33"/>
  <c r="C302" i="33"/>
  <c r="C297" i="33"/>
  <c r="C295" i="33"/>
  <c r="C294" i="33"/>
  <c r="C291" i="33"/>
  <c r="C282" i="33"/>
  <c r="C278" i="33"/>
  <c r="C252" i="33"/>
  <c r="C251" i="33"/>
  <c r="C250" i="33"/>
  <c r="C249" i="33"/>
  <c r="C240" i="33"/>
  <c r="C238" i="33"/>
  <c r="C235" i="33"/>
  <c r="C230" i="33"/>
  <c r="C227" i="33"/>
  <c r="C220" i="33"/>
  <c r="C219" i="33"/>
  <c r="C194" i="33"/>
  <c r="C190" i="33"/>
  <c r="C186" i="33"/>
  <c r="C184" i="33"/>
  <c r="C182" i="33"/>
  <c r="C181" i="33"/>
  <c r="C170" i="33"/>
  <c r="C147" i="33"/>
  <c r="C145" i="33"/>
  <c r="C143" i="33"/>
  <c r="C138" i="33"/>
  <c r="C134" i="33"/>
  <c r="C132" i="33"/>
  <c r="C131" i="33"/>
  <c r="C129" i="33"/>
  <c r="C125" i="33"/>
  <c r="C115" i="33"/>
  <c r="C91" i="33"/>
  <c r="C89" i="33"/>
  <c r="C82" i="33"/>
  <c r="C79" i="33"/>
  <c r="C74" i="33"/>
  <c r="C72" i="33"/>
  <c r="C69" i="33"/>
  <c r="C68" i="33"/>
  <c r="C65" i="33"/>
  <c r="C59" i="33"/>
  <c r="C35" i="33"/>
  <c r="C34" i="33"/>
  <c r="C30" i="33"/>
  <c r="C542" i="43"/>
  <c r="C530" i="43"/>
  <c r="C528" i="43"/>
  <c r="C490" i="43"/>
  <c r="C469" i="43"/>
  <c r="C466" i="43"/>
  <c r="C465" i="43"/>
  <c r="C461" i="43"/>
  <c r="C455" i="43"/>
  <c r="C438" i="43"/>
  <c r="C432" i="43"/>
  <c r="C431" i="43"/>
  <c r="C425" i="43"/>
  <c r="C422" i="43"/>
  <c r="C415" i="43"/>
  <c r="C411" i="43"/>
  <c r="C405" i="43"/>
  <c r="C402" i="43"/>
  <c r="C381" i="43"/>
  <c r="C378" i="43"/>
  <c r="C371" i="43"/>
  <c r="C369" i="43"/>
  <c r="C368" i="43"/>
  <c r="C348" i="43"/>
  <c r="C344" i="43"/>
  <c r="C342" i="43"/>
  <c r="C340" i="43"/>
  <c r="C331" i="43"/>
  <c r="C304" i="43"/>
  <c r="C302" i="43"/>
  <c r="C297" i="43"/>
  <c r="C295" i="43"/>
  <c r="C294" i="43"/>
  <c r="C291" i="43"/>
  <c r="C282" i="43"/>
  <c r="C278" i="43"/>
  <c r="C252" i="43"/>
  <c r="C251" i="43"/>
  <c r="C250" i="43"/>
  <c r="C249" i="43"/>
  <c r="C240" i="43"/>
  <c r="C238" i="43"/>
  <c r="C235" i="43"/>
  <c r="C230" i="43"/>
  <c r="C227" i="43"/>
  <c r="C220" i="43"/>
  <c r="C219" i="43"/>
  <c r="C194" i="43"/>
  <c r="C190" i="43"/>
  <c r="C186" i="43"/>
  <c r="C184" i="43"/>
  <c r="C182" i="43"/>
  <c r="C181" i="43"/>
  <c r="C170" i="43"/>
  <c r="C147" i="43"/>
  <c r="C145" i="43"/>
  <c r="C143" i="43"/>
  <c r="C138" i="43"/>
  <c r="C134" i="43"/>
  <c r="C132" i="43"/>
  <c r="C131" i="43"/>
  <c r="C129" i="43"/>
  <c r="C125" i="43"/>
  <c r="C115" i="43"/>
  <c r="C91" i="43"/>
  <c r="C89" i="43"/>
  <c r="C82" i="43"/>
  <c r="C79" i="43"/>
  <c r="C74" i="43"/>
  <c r="C72" i="43"/>
  <c r="C69" i="43"/>
  <c r="C68" i="43"/>
  <c r="C65" i="43"/>
  <c r="C59" i="43"/>
  <c r="C35" i="43"/>
  <c r="C34" i="43"/>
  <c r="C30" i="43"/>
  <c r="C381" i="36"/>
  <c r="C302" i="36"/>
  <c r="C238" i="36"/>
  <c r="C235" i="36"/>
  <c r="C132" i="36"/>
  <c r="C131" i="36"/>
  <c r="C129" i="36"/>
  <c r="C125" i="36"/>
  <c r="C79" i="36"/>
  <c r="C74" i="36"/>
  <c r="C72" i="36"/>
  <c r="C69" i="36"/>
  <c r="C65" i="36"/>
  <c r="C35" i="36"/>
  <c r="C34" i="36"/>
  <c r="C30" i="36"/>
  <c r="C528" i="36"/>
  <c r="C530" i="36"/>
  <c r="D42" i="36" l="1"/>
  <c r="D43" i="36" s="1"/>
  <c r="D533" i="36"/>
  <c r="D534" i="36" s="1"/>
  <c r="C466" i="36" l="1"/>
  <c r="C405" i="36"/>
  <c r="D25" i="43"/>
  <c r="D26" i="43" s="1"/>
  <c r="D61" i="43"/>
  <c r="D62" i="43" s="1"/>
  <c r="D84" i="43"/>
  <c r="D85" i="43" s="1"/>
  <c r="D117" i="43"/>
  <c r="D118" i="43" s="1"/>
  <c r="D139" i="43"/>
  <c r="D140" i="43" s="1"/>
  <c r="D172" i="43"/>
  <c r="D173" i="43" s="1"/>
  <c r="D222" i="43"/>
  <c r="D223" i="43" s="1"/>
  <c r="D244" i="43"/>
  <c r="D245" i="43" s="1"/>
  <c r="D285" i="43"/>
  <c r="D286" i="43" s="1"/>
  <c r="D333" i="43"/>
  <c r="D334" i="43" s="1"/>
  <c r="D373" i="43"/>
  <c r="D374" i="43" s="1"/>
  <c r="D406" i="43"/>
  <c r="D407" i="43" s="1"/>
  <c r="D417" i="43"/>
  <c r="D418" i="43" s="1"/>
  <c r="D426" i="43"/>
  <c r="D427" i="43" s="1"/>
  <c r="D457" i="43"/>
  <c r="D458" i="43"/>
  <c r="D476" i="43"/>
  <c r="D493" i="43"/>
  <c r="D494" i="43" s="1"/>
  <c r="C348" i="36" l="1"/>
  <c r="C297" i="36"/>
  <c r="C295" i="36"/>
  <c r="C291" i="36"/>
  <c r="C251" i="36"/>
  <c r="C230" i="36"/>
  <c r="C194" i="36"/>
  <c r="C186" i="36"/>
  <c r="C181" i="36"/>
  <c r="C143" i="36"/>
  <c r="C138" i="36"/>
  <c r="C91" i="36"/>
  <c r="C82" i="36"/>
  <c r="C68" i="36"/>
  <c r="B10" i="32"/>
  <c r="B10" i="41"/>
  <c r="B9" i="41"/>
  <c r="B8" i="41"/>
  <c r="B10" i="39"/>
  <c r="B9" i="39"/>
  <c r="B8" i="39"/>
  <c r="B9" i="32"/>
  <c r="B8" i="32"/>
  <c r="B10" i="25"/>
  <c r="B9" i="25"/>
  <c r="B8" i="25"/>
  <c r="B10" i="35"/>
  <c r="B9" i="35"/>
  <c r="B8" i="35"/>
  <c r="B10" i="37"/>
  <c r="B9" i="37"/>
  <c r="B8" i="37"/>
  <c r="F197" i="41" l="1"/>
  <c r="F197" i="39"/>
  <c r="E197" i="25"/>
  <c r="B476" i="43"/>
  <c r="D477" i="43" s="1"/>
  <c r="D476" i="40"/>
  <c r="B476" i="40" s="1"/>
  <c r="D222" i="40"/>
  <c r="D223" i="40" s="1"/>
  <c r="D25" i="40"/>
  <c r="D26" i="40" s="1"/>
  <c r="D476" i="38"/>
  <c r="B476" i="38" s="1"/>
  <c r="D477" i="38" s="1"/>
  <c r="D313" i="38"/>
  <c r="B313" i="38" s="1"/>
  <c r="D314" i="38" s="1"/>
  <c r="D285" i="38"/>
  <c r="D286" i="38" s="1"/>
  <c r="D25" i="38"/>
  <c r="D26" i="38" s="1"/>
  <c r="D493" i="31"/>
  <c r="D494" i="31" s="1"/>
  <c r="D476" i="31"/>
  <c r="B476" i="31" s="1"/>
  <c r="D222" i="31"/>
  <c r="D223" i="31" s="1"/>
  <c r="D25" i="31"/>
  <c r="D26" i="31" s="1"/>
  <c r="D476" i="33"/>
  <c r="B476" i="33" s="1"/>
  <c r="D457" i="33"/>
  <c r="D458" i="33" s="1"/>
  <c r="D406" i="33"/>
  <c r="D407" i="33" s="1"/>
  <c r="D222" i="33"/>
  <c r="D223" i="33" s="1"/>
  <c r="D172" i="33"/>
  <c r="D173" i="33" s="1"/>
  <c r="D61" i="33"/>
  <c r="D62" i="33" s="1"/>
  <c r="D25" i="33"/>
  <c r="D26" i="33" s="1"/>
  <c r="D513" i="36"/>
  <c r="D514" i="36" s="1"/>
  <c r="D499" i="36"/>
  <c r="D547" i="36"/>
  <c r="D25" i="36"/>
  <c r="D26" i="36" s="1"/>
  <c r="D222" i="38"/>
  <c r="D223" i="38" s="1"/>
  <c r="D493" i="33"/>
  <c r="D494" i="33" s="1"/>
  <c r="D426" i="33"/>
  <c r="D427" i="33" s="1"/>
  <c r="D417" i="33"/>
  <c r="D418" i="33" s="1"/>
  <c r="D373" i="33"/>
  <c r="D374" i="33" s="1"/>
  <c r="D333" i="33"/>
  <c r="D334" i="33" s="1"/>
  <c r="D285" i="33"/>
  <c r="D286" i="33" s="1"/>
  <c r="D244" i="33"/>
  <c r="D245" i="33" s="1"/>
  <c r="D139" i="33"/>
  <c r="D140" i="33" s="1"/>
  <c r="D117" i="33"/>
  <c r="D118" i="33" s="1"/>
  <c r="D84" i="33"/>
  <c r="D85" i="33" s="1"/>
  <c r="E197" i="39"/>
  <c r="E197" i="41"/>
  <c r="F543" i="40"/>
  <c r="E543" i="40"/>
  <c r="D543" i="40" s="1"/>
  <c r="B543" i="40" s="1"/>
  <c r="D544" i="40" s="1"/>
  <c r="F532" i="40"/>
  <c r="E532" i="40"/>
  <c r="F512" i="40"/>
  <c r="E512" i="40"/>
  <c r="D512" i="40" s="1"/>
  <c r="F498" i="40"/>
  <c r="E498" i="40"/>
  <c r="D498" i="40" s="1"/>
  <c r="B498" i="40" s="1"/>
  <c r="D499" i="40" s="1"/>
  <c r="F476" i="40"/>
  <c r="E476" i="40"/>
  <c r="F439" i="40"/>
  <c r="E439" i="40"/>
  <c r="F386" i="40"/>
  <c r="E386" i="40"/>
  <c r="D386" i="40" s="1"/>
  <c r="B386" i="40" s="1"/>
  <c r="D387" i="40" s="1"/>
  <c r="F353" i="40"/>
  <c r="E353" i="40"/>
  <c r="D353" i="40" s="1"/>
  <c r="B353" i="40" s="1"/>
  <c r="D354" i="40" s="1"/>
  <c r="F313" i="40"/>
  <c r="E313" i="40"/>
  <c r="D313" i="40" s="1"/>
  <c r="B313" i="40" s="1"/>
  <c r="D314" i="40" s="1"/>
  <c r="F261" i="40"/>
  <c r="E261" i="40"/>
  <c r="F200" i="40"/>
  <c r="E200" i="40"/>
  <c r="D200" i="40" s="1"/>
  <c r="B200" i="40" s="1"/>
  <c r="F153" i="40"/>
  <c r="E153" i="40"/>
  <c r="D153" i="40" s="1"/>
  <c r="B153" i="40" s="1"/>
  <c r="D154" i="40" s="1"/>
  <c r="F99" i="40"/>
  <c r="E99" i="40"/>
  <c r="D99" i="40" s="1"/>
  <c r="B99" i="40" s="1"/>
  <c r="D100" i="40" s="1"/>
  <c r="D101" i="40" s="1"/>
  <c r="F41" i="40"/>
  <c r="E41" i="40"/>
  <c r="D41" i="40" s="1"/>
  <c r="D493" i="40"/>
  <c r="D494" i="40" s="1"/>
  <c r="D477" i="40"/>
  <c r="D457" i="40"/>
  <c r="D458" i="40" s="1"/>
  <c r="D426" i="40"/>
  <c r="D427" i="40" s="1"/>
  <c r="D417" i="40"/>
  <c r="D418" i="40" s="1"/>
  <c r="D406" i="40"/>
  <c r="D407" i="40" s="1"/>
  <c r="D373" i="40"/>
  <c r="D374" i="40" s="1"/>
  <c r="D333" i="40"/>
  <c r="D334" i="40" s="1"/>
  <c r="D285" i="40"/>
  <c r="D286" i="40" s="1"/>
  <c r="D244" i="40"/>
  <c r="D245" i="40" s="1"/>
  <c r="D172" i="40"/>
  <c r="D139" i="40"/>
  <c r="D140" i="40" s="1"/>
  <c r="D117" i="40"/>
  <c r="D118" i="40" s="1"/>
  <c r="D84" i="40"/>
  <c r="D61" i="40"/>
  <c r="D62" i="40" s="1"/>
  <c r="A537" i="40"/>
  <c r="A517" i="40"/>
  <c r="A506" i="40"/>
  <c r="A484" i="40"/>
  <c r="A447" i="40"/>
  <c r="A394" i="40"/>
  <c r="A361" i="40"/>
  <c r="A321" i="40"/>
  <c r="A269" i="40"/>
  <c r="A208" i="40"/>
  <c r="A161" i="40"/>
  <c r="A106" i="40"/>
  <c r="A49" i="40"/>
  <c r="A16" i="40"/>
  <c r="F543" i="38"/>
  <c r="E543" i="38"/>
  <c r="D543" i="38" s="1"/>
  <c r="B543" i="38" s="1"/>
  <c r="D544" i="38" s="1"/>
  <c r="F532" i="38"/>
  <c r="E532" i="38"/>
  <c r="F512" i="38"/>
  <c r="E512" i="38"/>
  <c r="D512" i="38" s="1"/>
  <c r="F498" i="38"/>
  <c r="E498" i="38"/>
  <c r="F476" i="38"/>
  <c r="E476" i="38"/>
  <c r="F439" i="38"/>
  <c r="E439" i="38"/>
  <c r="F386" i="38"/>
  <c r="E386" i="38"/>
  <c r="D386" i="38" s="1"/>
  <c r="B386" i="38" s="1"/>
  <c r="D387" i="38" s="1"/>
  <c r="F353" i="38"/>
  <c r="E353" i="38"/>
  <c r="F313" i="38"/>
  <c r="E313" i="38"/>
  <c r="F261" i="38"/>
  <c r="E261" i="38"/>
  <c r="F200" i="38"/>
  <c r="E200" i="38"/>
  <c r="D200" i="38" s="1"/>
  <c r="B200" i="38" s="1"/>
  <c r="F153" i="38"/>
  <c r="E153" i="38"/>
  <c r="F99" i="38"/>
  <c r="E99" i="38"/>
  <c r="D99" i="38" s="1"/>
  <c r="F41" i="38"/>
  <c r="E41" i="38"/>
  <c r="D493" i="38"/>
  <c r="D494" i="38" s="1"/>
  <c r="D457" i="38"/>
  <c r="D458" i="38" s="1"/>
  <c r="D426" i="38"/>
  <c r="D427" i="38" s="1"/>
  <c r="D417" i="38"/>
  <c r="D418" i="38" s="1"/>
  <c r="D406" i="38"/>
  <c r="D407" i="38" s="1"/>
  <c r="D373" i="38"/>
  <c r="D374" i="38" s="1"/>
  <c r="D333" i="38"/>
  <c r="D334" i="38" s="1"/>
  <c r="D244" i="38"/>
  <c r="D245" i="38" s="1"/>
  <c r="D172" i="38"/>
  <c r="D139" i="38"/>
  <c r="D140" i="38" s="1"/>
  <c r="D117" i="38"/>
  <c r="D118" i="38" s="1"/>
  <c r="D84" i="38"/>
  <c r="D61" i="38"/>
  <c r="D62" i="38" s="1"/>
  <c r="A537" i="38"/>
  <c r="A517" i="38"/>
  <c r="A506" i="38"/>
  <c r="A484" i="38"/>
  <c r="A447" i="38"/>
  <c r="A394" i="38"/>
  <c r="A361" i="38"/>
  <c r="A321" i="38"/>
  <c r="A269" i="38"/>
  <c r="A208" i="38"/>
  <c r="A161" i="38"/>
  <c r="A106" i="38"/>
  <c r="A49" i="38"/>
  <c r="A16" i="38"/>
  <c r="A537" i="31"/>
  <c r="A517" i="31"/>
  <c r="A506" i="31"/>
  <c r="A484" i="31"/>
  <c r="A447" i="31"/>
  <c r="A394" i="31"/>
  <c r="A361" i="31"/>
  <c r="A321" i="31"/>
  <c r="A269" i="31"/>
  <c r="A208" i="31"/>
  <c r="A161" i="31"/>
  <c r="A106" i="31"/>
  <c r="A49" i="31"/>
  <c r="A16" i="31"/>
  <c r="D457" i="31"/>
  <c r="D458" i="31" s="1"/>
  <c r="D426" i="31"/>
  <c r="D427" i="31" s="1"/>
  <c r="D417" i="31"/>
  <c r="D418" i="31" s="1"/>
  <c r="D406" i="31"/>
  <c r="D407" i="31" s="1"/>
  <c r="D373" i="31"/>
  <c r="D374" i="31" s="1"/>
  <c r="D333" i="31"/>
  <c r="D334" i="31" s="1"/>
  <c r="D285" i="31"/>
  <c r="D286" i="31" s="1"/>
  <c r="D244" i="31"/>
  <c r="D245" i="31" s="1"/>
  <c r="D172" i="31"/>
  <c r="D139" i="31"/>
  <c r="D140" i="31" s="1"/>
  <c r="D117" i="31"/>
  <c r="D118" i="31" s="1"/>
  <c r="D84" i="31"/>
  <c r="D61" i="31"/>
  <c r="D62" i="31" s="1"/>
  <c r="F543" i="33"/>
  <c r="E543" i="33"/>
  <c r="F532" i="33"/>
  <c r="E532" i="33"/>
  <c r="D532" i="33" s="1"/>
  <c r="B532" i="33" s="1"/>
  <c r="D533" i="33" s="1"/>
  <c r="D534" i="33" s="1"/>
  <c r="F512" i="33"/>
  <c r="E512" i="33"/>
  <c r="F498" i="33"/>
  <c r="E498" i="33"/>
  <c r="D498" i="33" s="1"/>
  <c r="B498" i="33" s="1"/>
  <c r="D499" i="33" s="1"/>
  <c r="F476" i="33"/>
  <c r="E476" i="33"/>
  <c r="F439" i="33"/>
  <c r="E439" i="33"/>
  <c r="D439" i="33" s="1"/>
  <c r="B439" i="33" s="1"/>
  <c r="D440" i="33" s="1"/>
  <c r="F386" i="33"/>
  <c r="E386" i="33"/>
  <c r="F353" i="33"/>
  <c r="E353" i="33"/>
  <c r="D353" i="33" s="1"/>
  <c r="B353" i="33" s="1"/>
  <c r="D354" i="33" s="1"/>
  <c r="F313" i="33"/>
  <c r="E313" i="33"/>
  <c r="F261" i="33"/>
  <c r="E261" i="33"/>
  <c r="D261" i="33" s="1"/>
  <c r="B261" i="33" s="1"/>
  <c r="D262" i="33" s="1"/>
  <c r="F200" i="33"/>
  <c r="E200" i="33"/>
  <c r="F153" i="33"/>
  <c r="E153" i="33"/>
  <c r="D153" i="33" s="1"/>
  <c r="B153" i="33" s="1"/>
  <c r="F99" i="33"/>
  <c r="E99" i="33"/>
  <c r="F41" i="33"/>
  <c r="E41" i="33"/>
  <c r="D41" i="33" s="1"/>
  <c r="B41" i="33" s="1"/>
  <c r="D42" i="33" s="1"/>
  <c r="F200" i="43"/>
  <c r="F153" i="43"/>
  <c r="F99" i="43"/>
  <c r="F41" i="43"/>
  <c r="F543" i="43"/>
  <c r="E543" i="43"/>
  <c r="E532" i="43"/>
  <c r="F532" i="43"/>
  <c r="F512" i="43"/>
  <c r="E512" i="43"/>
  <c r="F498" i="43"/>
  <c r="E498" i="43"/>
  <c r="D498" i="43" s="1"/>
  <c r="B498" i="43" s="1"/>
  <c r="D499" i="43" s="1"/>
  <c r="F476" i="43"/>
  <c r="E476" i="43"/>
  <c r="F439" i="43"/>
  <c r="E439" i="43"/>
  <c r="D439" i="43" s="1"/>
  <c r="B439" i="43" s="1"/>
  <c r="D440" i="43" s="1"/>
  <c r="F386" i="43"/>
  <c r="E386" i="43"/>
  <c r="F353" i="43"/>
  <c r="E353" i="43"/>
  <c r="D353" i="43" s="1"/>
  <c r="F313" i="43"/>
  <c r="E313" i="43"/>
  <c r="F261" i="43"/>
  <c r="E261" i="43"/>
  <c r="D261" i="43" s="1"/>
  <c r="B261" i="43" s="1"/>
  <c r="D262" i="43" s="1"/>
  <c r="E200" i="43"/>
  <c r="D200" i="43" s="1"/>
  <c r="B200" i="43" s="1"/>
  <c r="D201" i="43" s="1"/>
  <c r="E153" i="43"/>
  <c r="D153" i="43" s="1"/>
  <c r="B153" i="43" s="1"/>
  <c r="D154" i="43" s="1"/>
  <c r="E99" i="43"/>
  <c r="D99" i="43" s="1"/>
  <c r="B99" i="43" s="1"/>
  <c r="D100" i="43" s="1"/>
  <c r="E41" i="43"/>
  <c r="A537" i="43"/>
  <c r="A517" i="43"/>
  <c r="A506" i="43"/>
  <c r="A484" i="43"/>
  <c r="A447" i="43"/>
  <c r="A394" i="43"/>
  <c r="A361" i="43"/>
  <c r="A321" i="43"/>
  <c r="A269" i="43"/>
  <c r="A208" i="43"/>
  <c r="A161" i="43"/>
  <c r="A106" i="43"/>
  <c r="A49" i="43"/>
  <c r="A16" i="43"/>
  <c r="A8" i="43"/>
  <c r="A7" i="35" s="1"/>
  <c r="D261" i="40" l="1"/>
  <c r="B261" i="40" s="1"/>
  <c r="D439" i="40"/>
  <c r="B439" i="40" s="1"/>
  <c r="D532" i="40"/>
  <c r="B532" i="40" s="1"/>
  <c r="D533" i="40" s="1"/>
  <c r="D534" i="40" s="1"/>
  <c r="D313" i="43"/>
  <c r="B313" i="43" s="1"/>
  <c r="D314" i="43" s="1"/>
  <c r="D315" i="43" s="1"/>
  <c r="D386" i="43"/>
  <c r="B386" i="43" s="1"/>
  <c r="D387" i="43" s="1"/>
  <c r="D512" i="43"/>
  <c r="B512" i="43" s="1"/>
  <c r="D513" i="43" s="1"/>
  <c r="D514" i="43" s="1"/>
  <c r="B152" i="29" s="1"/>
  <c r="D543" i="43"/>
  <c r="B543" i="43" s="1"/>
  <c r="D544" i="43" s="1"/>
  <c r="D99" i="33"/>
  <c r="D547" i="33" s="1"/>
  <c r="D200" i="33"/>
  <c r="B200" i="33" s="1"/>
  <c r="D201" i="33" s="1"/>
  <c r="D313" i="33"/>
  <c r="B313" i="33" s="1"/>
  <c r="D386" i="33"/>
  <c r="B386" i="33" s="1"/>
  <c r="D387" i="33" s="1"/>
  <c r="D512" i="33"/>
  <c r="B512" i="33" s="1"/>
  <c r="D513" i="33" s="1"/>
  <c r="D514" i="33" s="1"/>
  <c r="D543" i="33"/>
  <c r="B543" i="33" s="1"/>
  <c r="D544" i="33" s="1"/>
  <c r="D41" i="38"/>
  <c r="B41" i="38" s="1"/>
  <c r="D42" i="38" s="1"/>
  <c r="D45" i="38" s="1"/>
  <c r="D46" i="38" s="1"/>
  <c r="D153" i="38"/>
  <c r="B153" i="38" s="1"/>
  <c r="D154" i="38" s="1"/>
  <c r="D261" i="38"/>
  <c r="B261" i="38" s="1"/>
  <c r="D353" i="38"/>
  <c r="B353" i="38" s="1"/>
  <c r="D354" i="38" s="1"/>
  <c r="D439" i="38"/>
  <c r="D498" i="38"/>
  <c r="B498" i="38" s="1"/>
  <c r="D499" i="38" s="1"/>
  <c r="D532" i="38"/>
  <c r="B532" i="38" s="1"/>
  <c r="D533" i="38" s="1"/>
  <c r="D534" i="38" s="1"/>
  <c r="D547" i="40"/>
  <c r="B41" i="40"/>
  <c r="D42" i="40" s="1"/>
  <c r="D45" i="40" s="1"/>
  <c r="D46" i="40" s="1"/>
  <c r="B99" i="38"/>
  <c r="D100" i="38" s="1"/>
  <c r="D101" i="38" s="1"/>
  <c r="B512" i="38"/>
  <c r="D513" i="38" s="1"/>
  <c r="D514" i="38" s="1"/>
  <c r="B512" i="40"/>
  <c r="D513" i="40" s="1"/>
  <c r="D514" i="40" s="1"/>
  <c r="B99" i="33"/>
  <c r="D100" i="33" s="1"/>
  <c r="B439" i="38"/>
  <c r="D440" i="38" s="1"/>
  <c r="D441" i="38" s="1"/>
  <c r="D41" i="43"/>
  <c r="D532" i="43"/>
  <c r="B532" i="43" s="1"/>
  <c r="D533" i="43" s="1"/>
  <c r="D534" i="43" s="1"/>
  <c r="B162" i="29" s="1"/>
  <c r="D155" i="43"/>
  <c r="D157" i="43"/>
  <c r="D158" i="43" s="1"/>
  <c r="D390" i="43"/>
  <c r="D391" i="43" s="1"/>
  <c r="D388" i="43"/>
  <c r="D202" i="43"/>
  <c r="D204" i="43"/>
  <c r="D205" i="43" s="1"/>
  <c r="D443" i="43"/>
  <c r="D444" i="43" s="1"/>
  <c r="D441" i="43"/>
  <c r="D265" i="43"/>
  <c r="D266" i="43" s="1"/>
  <c r="D263" i="43"/>
  <c r="D478" i="43"/>
  <c r="D480" i="43"/>
  <c r="D481" i="43" s="1"/>
  <c r="D545" i="43"/>
  <c r="B171" i="29" s="1"/>
  <c r="D101" i="43"/>
  <c r="D102" i="43"/>
  <c r="D103" i="43" s="1"/>
  <c r="D500" i="43"/>
  <c r="D502" i="43"/>
  <c r="D503" i="43" s="1"/>
  <c r="B143" i="29" s="1"/>
  <c r="D502" i="40"/>
  <c r="D503" i="40" s="1"/>
  <c r="D357" i="33"/>
  <c r="D358" i="33" s="1"/>
  <c r="D45" i="33"/>
  <c r="D46" i="33" s="1"/>
  <c r="D502" i="33"/>
  <c r="D503" i="33" s="1"/>
  <c r="D357" i="40"/>
  <c r="D358" i="40" s="1"/>
  <c r="D440" i="40"/>
  <c r="D443" i="40" s="1"/>
  <c r="D444" i="40" s="1"/>
  <c r="D201" i="40"/>
  <c r="D202" i="40" s="1"/>
  <c r="D262" i="40"/>
  <c r="D265" i="40" s="1"/>
  <c r="D266" i="40" s="1"/>
  <c r="D502" i="38"/>
  <c r="D503" i="38" s="1"/>
  <c r="D357" i="38"/>
  <c r="D358" i="38" s="1"/>
  <c r="D201" i="38"/>
  <c r="D202" i="38" s="1"/>
  <c r="D262" i="38"/>
  <c r="D265" i="38" s="1"/>
  <c r="D266" i="38" s="1"/>
  <c r="D477" i="31"/>
  <c r="D478" i="31" s="1"/>
  <c r="D314" i="33"/>
  <c r="D315" i="33" s="1"/>
  <c r="D154" i="33"/>
  <c r="D157" i="33" s="1"/>
  <c r="D158" i="33" s="1"/>
  <c r="D477" i="33"/>
  <c r="D480" i="33" s="1"/>
  <c r="D481" i="33" s="1"/>
  <c r="D545" i="40"/>
  <c r="D155" i="40"/>
  <c r="D157" i="40"/>
  <c r="D158" i="40" s="1"/>
  <c r="D480" i="40"/>
  <c r="D481" i="40" s="1"/>
  <c r="D478" i="40"/>
  <c r="D102" i="40"/>
  <c r="D103" i="40" s="1"/>
  <c r="D390" i="40"/>
  <c r="D391" i="40" s="1"/>
  <c r="D388" i="40"/>
  <c r="D317" i="40"/>
  <c r="D318" i="40" s="1"/>
  <c r="D315" i="40"/>
  <c r="D355" i="40"/>
  <c r="D500" i="40"/>
  <c r="D43" i="40"/>
  <c r="D85" i="40"/>
  <c r="D173" i="40"/>
  <c r="D388" i="38"/>
  <c r="D390" i="38"/>
  <c r="D391" i="38" s="1"/>
  <c r="D545" i="38"/>
  <c r="D263" i="38"/>
  <c r="D155" i="38"/>
  <c r="D157" i="38"/>
  <c r="D158" i="38" s="1"/>
  <c r="D480" i="38"/>
  <c r="D481" i="38" s="1"/>
  <c r="D478" i="38"/>
  <c r="D317" i="38"/>
  <c r="D318" i="38" s="1"/>
  <c r="D315" i="38"/>
  <c r="D43" i="38"/>
  <c r="D355" i="38"/>
  <c r="D500" i="38"/>
  <c r="D85" i="38"/>
  <c r="D173" i="38"/>
  <c r="D480" i="31"/>
  <c r="D481" i="31" s="1"/>
  <c r="D85" i="31"/>
  <c r="D173" i="31"/>
  <c r="D263" i="33"/>
  <c r="D265" i="33"/>
  <c r="D266" i="33" s="1"/>
  <c r="D388" i="33"/>
  <c r="D390" i="33"/>
  <c r="D391" i="33" s="1"/>
  <c r="D317" i="33"/>
  <c r="D318" i="33" s="1"/>
  <c r="D204" i="33"/>
  <c r="D205" i="33" s="1"/>
  <c r="D202" i="33"/>
  <c r="D441" i="33"/>
  <c r="D443" i="33"/>
  <c r="D444" i="33" s="1"/>
  <c r="B126" i="29" s="1"/>
  <c r="D545" i="33"/>
  <c r="D43" i="33"/>
  <c r="D355" i="33"/>
  <c r="D500" i="33"/>
  <c r="D500" i="36"/>
  <c r="B353" i="43"/>
  <c r="D354" i="43" s="1"/>
  <c r="C465" i="36"/>
  <c r="C455" i="36"/>
  <c r="D457" i="36" s="1"/>
  <c r="D458" i="36" s="1"/>
  <c r="C432" i="36"/>
  <c r="C422" i="36"/>
  <c r="C411" i="36"/>
  <c r="C402" i="36"/>
  <c r="D406" i="36" s="1"/>
  <c r="D407" i="36" s="1"/>
  <c r="C378" i="36"/>
  <c r="C369" i="36"/>
  <c r="C342" i="36"/>
  <c r="C331" i="36"/>
  <c r="D333" i="36" s="1"/>
  <c r="D334" i="36" s="1"/>
  <c r="C294" i="36"/>
  <c r="C282" i="36"/>
  <c r="C250" i="36"/>
  <c r="C219" i="36"/>
  <c r="C182" i="36"/>
  <c r="C170" i="36"/>
  <c r="D172" i="36" s="1"/>
  <c r="D173" i="36" s="1"/>
  <c r="C145" i="36"/>
  <c r="C115" i="36"/>
  <c r="D117" i="36" s="1"/>
  <c r="D118" i="36" s="1"/>
  <c r="C89" i="36"/>
  <c r="C220" i="36"/>
  <c r="C190" i="36"/>
  <c r="D478" i="33" l="1"/>
  <c r="D547" i="38"/>
  <c r="D102" i="38"/>
  <c r="D103" i="38" s="1"/>
  <c r="D317" i="43"/>
  <c r="D318" i="43" s="1"/>
  <c r="B98" i="29" s="1"/>
  <c r="D263" i="40"/>
  <c r="D102" i="33"/>
  <c r="D103" i="33" s="1"/>
  <c r="D101" i="33"/>
  <c r="D547" i="43"/>
  <c r="B44" i="29" s="1"/>
  <c r="D443" i="38"/>
  <c r="D444" i="38" s="1"/>
  <c r="B41" i="43"/>
  <c r="D42" i="43" s="1"/>
  <c r="D441" i="40"/>
  <c r="D355" i="43"/>
  <c r="D357" i="43"/>
  <c r="D358" i="43" s="1"/>
  <c r="B107" i="29" s="1"/>
  <c r="D155" i="33"/>
  <c r="D204" i="40"/>
  <c r="D205" i="40" s="1"/>
  <c r="D204" i="38"/>
  <c r="D205" i="38" s="1"/>
  <c r="B71" i="29"/>
  <c r="D222" i="36"/>
  <c r="D223" i="36" s="1"/>
  <c r="D100" i="36"/>
  <c r="D101" i="36" s="1"/>
  <c r="D548" i="33"/>
  <c r="D549" i="33" s="1"/>
  <c r="B116" i="29"/>
  <c r="B80" i="29"/>
  <c r="B62" i="29"/>
  <c r="B134" i="29"/>
  <c r="B125" i="29"/>
  <c r="B89" i="29"/>
  <c r="D197" i="41"/>
  <c r="C191" i="41"/>
  <c r="D194" i="41" s="1"/>
  <c r="D186" i="41"/>
  <c r="D187" i="41" s="1"/>
  <c r="D177" i="41"/>
  <c r="D178" i="41" s="1"/>
  <c r="C165" i="41"/>
  <c r="D169" i="41" s="1"/>
  <c r="D170" i="41" s="1"/>
  <c r="C157" i="41"/>
  <c r="C156" i="41"/>
  <c r="C155" i="41"/>
  <c r="C145" i="41"/>
  <c r="C144" i="41"/>
  <c r="C138" i="41"/>
  <c r="C132" i="41"/>
  <c r="C130" i="41"/>
  <c r="C128" i="41"/>
  <c r="C127" i="41"/>
  <c r="C116" i="41"/>
  <c r="C115" i="41"/>
  <c r="C112" i="41"/>
  <c r="C100" i="41"/>
  <c r="C99" i="41"/>
  <c r="C94" i="41"/>
  <c r="C93" i="41"/>
  <c r="C82" i="41"/>
  <c r="C80" i="41"/>
  <c r="C77" i="41"/>
  <c r="C76" i="41"/>
  <c r="C75" i="41"/>
  <c r="C61" i="41"/>
  <c r="C60" i="41"/>
  <c r="C56" i="41"/>
  <c r="C51" i="41"/>
  <c r="D52" i="41" s="1"/>
  <c r="D53" i="41" s="1"/>
  <c r="C37" i="41"/>
  <c r="D42" i="41" s="1"/>
  <c r="D43" i="41" s="1"/>
  <c r="C26" i="41"/>
  <c r="D33" i="41" s="1"/>
  <c r="D34" i="41" s="1"/>
  <c r="D22" i="41"/>
  <c r="D23" i="41" s="1"/>
  <c r="B166" i="29"/>
  <c r="B156" i="29"/>
  <c r="B57" i="29"/>
  <c r="A8" i="40"/>
  <c r="A7" i="41" s="1"/>
  <c r="D197" i="39"/>
  <c r="C191" i="39"/>
  <c r="D194" i="39" s="1"/>
  <c r="D186" i="39"/>
  <c r="D187" i="39" s="1"/>
  <c r="D177" i="39"/>
  <c r="D178" i="39" s="1"/>
  <c r="C165" i="39"/>
  <c r="D169" i="39" s="1"/>
  <c r="D170" i="39" s="1"/>
  <c r="C157" i="39"/>
  <c r="C156" i="39"/>
  <c r="C155" i="39"/>
  <c r="C145" i="39"/>
  <c r="C144" i="39"/>
  <c r="C138" i="39"/>
  <c r="C132" i="39"/>
  <c r="C130" i="39"/>
  <c r="C128" i="39"/>
  <c r="C127" i="39"/>
  <c r="C116" i="39"/>
  <c r="C115" i="39"/>
  <c r="C112" i="39"/>
  <c r="C100" i="39"/>
  <c r="C99" i="39"/>
  <c r="C94" i="39"/>
  <c r="C93" i="39"/>
  <c r="D102" i="39" s="1"/>
  <c r="D103" i="39" s="1"/>
  <c r="C82" i="39"/>
  <c r="C80" i="39"/>
  <c r="C77" i="39"/>
  <c r="C76" i="39"/>
  <c r="C75" i="39"/>
  <c r="C61" i="39"/>
  <c r="C60" i="39"/>
  <c r="C56" i="39"/>
  <c r="C51" i="39"/>
  <c r="D52" i="39" s="1"/>
  <c r="D53" i="39" s="1"/>
  <c r="C37" i="39"/>
  <c r="D42" i="39" s="1"/>
  <c r="D43" i="39" s="1"/>
  <c r="C26" i="39"/>
  <c r="D33" i="39" s="1"/>
  <c r="D34" i="39" s="1"/>
  <c r="D22" i="39"/>
  <c r="D23" i="39" s="1"/>
  <c r="B165" i="29"/>
  <c r="B155" i="29"/>
  <c r="A8" i="38"/>
  <c r="A7" i="39" s="1"/>
  <c r="D63" i="39" l="1"/>
  <c r="D64" i="39" s="1"/>
  <c r="D84" i="41"/>
  <c r="D85" i="41" s="1"/>
  <c r="D102" i="41"/>
  <c r="D103" i="41" s="1"/>
  <c r="D118" i="41"/>
  <c r="D119" i="41" s="1"/>
  <c r="D149" i="41"/>
  <c r="D150" i="41" s="1"/>
  <c r="D161" i="39"/>
  <c r="D162" i="39" s="1"/>
  <c r="D63" i="41"/>
  <c r="D64" i="41" s="1"/>
  <c r="D161" i="41"/>
  <c r="D162" i="41" s="1"/>
  <c r="D118" i="39"/>
  <c r="D119" i="39" s="1"/>
  <c r="D84" i="39"/>
  <c r="D85" i="39" s="1"/>
  <c r="D133" i="39"/>
  <c r="D134" i="39" s="1"/>
  <c r="D149" i="39"/>
  <c r="D150" i="39" s="1"/>
  <c r="D133" i="41"/>
  <c r="D134" i="41" s="1"/>
  <c r="D43" i="43"/>
  <c r="D45" i="43"/>
  <c r="D46" i="43" s="1"/>
  <c r="B53" i="29" s="1"/>
  <c r="D548" i="40"/>
  <c r="D549" i="40" s="1"/>
  <c r="D548" i="38"/>
  <c r="D549" i="38" s="1"/>
  <c r="B75" i="29"/>
  <c r="B93" i="29"/>
  <c r="B84" i="29"/>
  <c r="B102" i="29"/>
  <c r="B120" i="29"/>
  <c r="B147" i="29"/>
  <c r="D195" i="41"/>
  <c r="B129" i="29"/>
  <c r="B138" i="29"/>
  <c r="B66" i="29"/>
  <c r="B175" i="29"/>
  <c r="B48" i="29"/>
  <c r="B111" i="29"/>
  <c r="D195" i="39"/>
  <c r="B146" i="29"/>
  <c r="B174" i="29"/>
  <c r="B83" i="29"/>
  <c r="B119" i="29"/>
  <c r="B56" i="29"/>
  <c r="B92" i="29"/>
  <c r="B137" i="29"/>
  <c r="B65" i="29"/>
  <c r="B47" i="29"/>
  <c r="B74" i="29"/>
  <c r="B110" i="29"/>
  <c r="D198" i="39" l="1"/>
  <c r="D199" i="39" s="1"/>
  <c r="D198" i="41"/>
  <c r="D199" i="41" s="1"/>
  <c r="D548" i="43"/>
  <c r="D549" i="43" s="1"/>
  <c r="B35" i="29" s="1"/>
  <c r="B128" i="29"/>
  <c r="B101" i="29"/>
  <c r="B11" i="41" l="1"/>
  <c r="B184" i="29"/>
  <c r="B12" i="43"/>
  <c r="B11" i="39"/>
  <c r="B183" i="29"/>
  <c r="B12" i="40"/>
  <c r="B39" i="29"/>
  <c r="B29" i="29"/>
  <c r="B12" i="38"/>
  <c r="B38" i="29"/>
  <c r="B28" i="29"/>
  <c r="E543" i="31"/>
  <c r="F532" i="31"/>
  <c r="E532" i="31"/>
  <c r="D532" i="31" s="1"/>
  <c r="B532" i="31" s="1"/>
  <c r="D533" i="31" s="1"/>
  <c r="D534" i="31" s="1"/>
  <c r="F512" i="31"/>
  <c r="E512" i="31"/>
  <c r="D512" i="31" s="1"/>
  <c r="B512" i="31" s="1"/>
  <c r="D513" i="31" s="1"/>
  <c r="D514" i="31" s="1"/>
  <c r="F498" i="31"/>
  <c r="E498" i="31"/>
  <c r="D498" i="31" s="1"/>
  <c r="B498" i="31" s="1"/>
  <c r="D499" i="31" s="1"/>
  <c r="F476" i="31"/>
  <c r="E476" i="31"/>
  <c r="F439" i="31"/>
  <c r="E439" i="31"/>
  <c r="D439" i="31" s="1"/>
  <c r="B439" i="31" s="1"/>
  <c r="D440" i="31" s="1"/>
  <c r="F386" i="31"/>
  <c r="E386" i="31"/>
  <c r="D386" i="31" s="1"/>
  <c r="B386" i="31" s="1"/>
  <c r="D387" i="31" s="1"/>
  <c r="F353" i="31"/>
  <c r="E353" i="31"/>
  <c r="D353" i="31" s="1"/>
  <c r="B353" i="31" s="1"/>
  <c r="D354" i="31" s="1"/>
  <c r="F313" i="31"/>
  <c r="E313" i="31"/>
  <c r="D313" i="31" s="1"/>
  <c r="B313" i="31" s="1"/>
  <c r="D314" i="31" s="1"/>
  <c r="F261" i="31"/>
  <c r="E261" i="31"/>
  <c r="D261" i="31" s="1"/>
  <c r="B261" i="31" s="1"/>
  <c r="D262" i="31" s="1"/>
  <c r="F200" i="31"/>
  <c r="E200" i="31"/>
  <c r="D200" i="31" s="1"/>
  <c r="B200" i="31" s="1"/>
  <c r="D201" i="31" s="1"/>
  <c r="F153" i="31"/>
  <c r="E153" i="31"/>
  <c r="D153" i="31" s="1"/>
  <c r="B153" i="31" s="1"/>
  <c r="D154" i="31" s="1"/>
  <c r="F99" i="31"/>
  <c r="E99" i="31"/>
  <c r="D99" i="31" s="1"/>
  <c r="B99" i="31" s="1"/>
  <c r="D100" i="31" s="1"/>
  <c r="F41" i="31"/>
  <c r="E41" i="31"/>
  <c r="D41" i="31" s="1"/>
  <c r="F197" i="25"/>
  <c r="D197" i="25" s="1"/>
  <c r="F197" i="35"/>
  <c r="E197" i="35"/>
  <c r="C191" i="37"/>
  <c r="D194" i="37" s="1"/>
  <c r="D186" i="37"/>
  <c r="D187" i="37" s="1"/>
  <c r="D177" i="37"/>
  <c r="D178" i="37" s="1"/>
  <c r="C165" i="37"/>
  <c r="D169" i="37" s="1"/>
  <c r="D170" i="37" s="1"/>
  <c r="C157" i="37"/>
  <c r="C156" i="37"/>
  <c r="C155" i="37"/>
  <c r="C145" i="37"/>
  <c r="C144" i="37"/>
  <c r="C138" i="37"/>
  <c r="C132" i="37"/>
  <c r="C130" i="37"/>
  <c r="C128" i="37"/>
  <c r="C127" i="37"/>
  <c r="C116" i="37"/>
  <c r="C115" i="37"/>
  <c r="C112" i="37"/>
  <c r="C100" i="37"/>
  <c r="C99" i="37"/>
  <c r="C94" i="37"/>
  <c r="C93" i="37"/>
  <c r="C82" i="37"/>
  <c r="C80" i="37"/>
  <c r="C77" i="37"/>
  <c r="C76" i="37"/>
  <c r="C75" i="37"/>
  <c r="C61" i="37"/>
  <c r="C60" i="37"/>
  <c r="C56" i="37"/>
  <c r="C51" i="37"/>
  <c r="D52" i="37" s="1"/>
  <c r="D53" i="37" s="1"/>
  <c r="C37" i="37"/>
  <c r="D42" i="37" s="1"/>
  <c r="D43" i="37" s="1"/>
  <c r="C26" i="37"/>
  <c r="D33" i="37" s="1"/>
  <c r="D34" i="37" s="1"/>
  <c r="D22" i="37"/>
  <c r="D23" i="37" s="1"/>
  <c r="C542" i="36"/>
  <c r="D544" i="36" s="1"/>
  <c r="D545" i="36" s="1"/>
  <c r="A537" i="36"/>
  <c r="A517" i="36"/>
  <c r="B151" i="29"/>
  <c r="A506" i="36"/>
  <c r="C490" i="36"/>
  <c r="D493" i="36" s="1"/>
  <c r="A484" i="36"/>
  <c r="C469" i="36"/>
  <c r="C461" i="36"/>
  <c r="A447" i="36"/>
  <c r="C438" i="36"/>
  <c r="C431" i="36"/>
  <c r="C425" i="36"/>
  <c r="D426" i="36" s="1"/>
  <c r="D427" i="36" s="1"/>
  <c r="C415" i="36"/>
  <c r="D417" i="36" s="1"/>
  <c r="A394" i="36"/>
  <c r="D387" i="36"/>
  <c r="D388" i="36" s="1"/>
  <c r="C371" i="36"/>
  <c r="C368" i="36"/>
  <c r="A361" i="36"/>
  <c r="C344" i="36"/>
  <c r="C340" i="36"/>
  <c r="A321" i="36"/>
  <c r="C304" i="36"/>
  <c r="C278" i="36"/>
  <c r="D285" i="36" s="1"/>
  <c r="A269" i="36"/>
  <c r="C252" i="36"/>
  <c r="C249" i="36"/>
  <c r="C240" i="36"/>
  <c r="C227" i="36"/>
  <c r="A208" i="36"/>
  <c r="C184" i="36"/>
  <c r="D201" i="36" s="1"/>
  <c r="A161" i="36"/>
  <c r="C147" i="36"/>
  <c r="D154" i="36" s="1"/>
  <c r="D155" i="36" s="1"/>
  <c r="C134" i="36"/>
  <c r="A106" i="36"/>
  <c r="C59" i="36"/>
  <c r="D61" i="36" s="1"/>
  <c r="A49" i="36"/>
  <c r="A16" i="36"/>
  <c r="A8" i="36"/>
  <c r="A7" i="37" s="1"/>
  <c r="C191" i="35"/>
  <c r="D194" i="35" s="1"/>
  <c r="D186" i="35"/>
  <c r="D187" i="35" s="1"/>
  <c r="D177" i="35"/>
  <c r="D178" i="35" s="1"/>
  <c r="C165" i="35"/>
  <c r="D169" i="35" s="1"/>
  <c r="D170" i="35" s="1"/>
  <c r="C157" i="35"/>
  <c r="C156" i="35"/>
  <c r="C155" i="35"/>
  <c r="D161" i="35" s="1"/>
  <c r="D162" i="35" s="1"/>
  <c r="C145" i="35"/>
  <c r="C144" i="35"/>
  <c r="D149" i="35" s="1"/>
  <c r="D150" i="35" s="1"/>
  <c r="C138" i="35"/>
  <c r="C132" i="35"/>
  <c r="C130" i="35"/>
  <c r="C128" i="35"/>
  <c r="C127" i="35"/>
  <c r="C116" i="35"/>
  <c r="C115" i="35"/>
  <c r="C112" i="35"/>
  <c r="C100" i="35"/>
  <c r="C99" i="35"/>
  <c r="C94" i="35"/>
  <c r="C93" i="35"/>
  <c r="C82" i="35"/>
  <c r="C80" i="35"/>
  <c r="C77" i="35"/>
  <c r="C76" i="35"/>
  <c r="C75" i="35"/>
  <c r="C61" i="35"/>
  <c r="D63" i="35" s="1"/>
  <c r="D64" i="35" s="1"/>
  <c r="C60" i="35"/>
  <c r="C56" i="35"/>
  <c r="C51" i="35"/>
  <c r="D52" i="35" s="1"/>
  <c r="D53" i="35" s="1"/>
  <c r="C37" i="35"/>
  <c r="D42" i="35" s="1"/>
  <c r="D43" i="35" s="1"/>
  <c r="C26" i="35"/>
  <c r="D33" i="35" s="1"/>
  <c r="D34" i="35" s="1"/>
  <c r="D22" i="35"/>
  <c r="D23" i="35" s="1"/>
  <c r="A537" i="33"/>
  <c r="B163" i="29"/>
  <c r="A517" i="33"/>
  <c r="B153" i="29"/>
  <c r="A506" i="33"/>
  <c r="A484" i="33"/>
  <c r="A447" i="33"/>
  <c r="A394" i="33"/>
  <c r="A361" i="33"/>
  <c r="A321" i="33"/>
  <c r="A269" i="33"/>
  <c r="A208" i="33"/>
  <c r="A161" i="33"/>
  <c r="A106" i="33"/>
  <c r="A49" i="33"/>
  <c r="B54" i="29"/>
  <c r="A16" i="33"/>
  <c r="A8" i="33"/>
  <c r="A7" i="25" s="1"/>
  <c r="D202" i="31" l="1"/>
  <c r="D204" i="31"/>
  <c r="D205" i="31" s="1"/>
  <c r="D317" i="31"/>
  <c r="D318" i="31" s="1"/>
  <c r="D315" i="31"/>
  <c r="D390" i="31"/>
  <c r="D391" i="31" s="1"/>
  <c r="D388" i="31"/>
  <c r="D133" i="35"/>
  <c r="D134" i="35" s="1"/>
  <c r="D118" i="35"/>
  <c r="D119" i="35" s="1"/>
  <c r="D157" i="31"/>
  <c r="D158" i="31" s="1"/>
  <c r="D155" i="31"/>
  <c r="D357" i="31"/>
  <c r="D358" i="31" s="1"/>
  <c r="D355" i="31"/>
  <c r="D443" i="31"/>
  <c r="D444" i="31" s="1"/>
  <c r="D441" i="31"/>
  <c r="D500" i="31"/>
  <c r="D502" i="31"/>
  <c r="D503" i="31" s="1"/>
  <c r="D101" i="31"/>
  <c r="D102" i="31"/>
  <c r="D103" i="31" s="1"/>
  <c r="D102" i="35"/>
  <c r="D103" i="35" s="1"/>
  <c r="B41" i="31"/>
  <c r="D42" i="31" s="1"/>
  <c r="D265" i="31"/>
  <c r="D266" i="31" s="1"/>
  <c r="D263" i="31"/>
  <c r="D161" i="37"/>
  <c r="D162" i="37" s="1"/>
  <c r="D133" i="37"/>
  <c r="D134" i="37" s="1"/>
  <c r="D149" i="37"/>
  <c r="D150" i="37" s="1"/>
  <c r="D118" i="37"/>
  <c r="D119" i="37" s="1"/>
  <c r="D102" i="37"/>
  <c r="D103" i="37" s="1"/>
  <c r="D84" i="37"/>
  <c r="D85" i="37" s="1"/>
  <c r="D63" i="37"/>
  <c r="D64" i="37" s="1"/>
  <c r="D84" i="35"/>
  <c r="D85" i="35" s="1"/>
  <c r="B161" i="29"/>
  <c r="D494" i="36"/>
  <c r="D502" i="36"/>
  <c r="D503" i="36" s="1"/>
  <c r="B142" i="29" s="1"/>
  <c r="D477" i="36"/>
  <c r="D478" i="36" s="1"/>
  <c r="D440" i="36"/>
  <c r="D441" i="36" s="1"/>
  <c r="D418" i="36"/>
  <c r="D373" i="36"/>
  <c r="D374" i="36" s="1"/>
  <c r="D354" i="36"/>
  <c r="D357" i="36" s="1"/>
  <c r="D358" i="36" s="1"/>
  <c r="B106" i="29" s="1"/>
  <c r="D314" i="36"/>
  <c r="D315" i="36" s="1"/>
  <c r="D286" i="36"/>
  <c r="D262" i="36"/>
  <c r="D263" i="36" s="1"/>
  <c r="D244" i="36"/>
  <c r="D245" i="36" s="1"/>
  <c r="D202" i="36"/>
  <c r="D204" i="36"/>
  <c r="D205" i="36" s="1"/>
  <c r="D139" i="36"/>
  <c r="D140" i="36" s="1"/>
  <c r="D84" i="36"/>
  <c r="D85" i="36" s="1"/>
  <c r="D62" i="36"/>
  <c r="D45" i="36"/>
  <c r="B144" i="29"/>
  <c r="D197" i="35"/>
  <c r="D195" i="37"/>
  <c r="B170" i="29"/>
  <c r="D195" i="35"/>
  <c r="B172" i="29"/>
  <c r="B90" i="29"/>
  <c r="B117" i="29"/>
  <c r="B135" i="29"/>
  <c r="B63" i="29"/>
  <c r="B72" i="29"/>
  <c r="B108" i="29"/>
  <c r="D198" i="35" l="1"/>
  <c r="D199" i="35" s="1"/>
  <c r="B11" i="35" s="1"/>
  <c r="D45" i="31"/>
  <c r="D46" i="31" s="1"/>
  <c r="D43" i="31"/>
  <c r="D198" i="37"/>
  <c r="D199" i="37" s="1"/>
  <c r="B11" i="37" s="1"/>
  <c r="D390" i="36"/>
  <c r="D391" i="36" s="1"/>
  <c r="B115" i="29" s="1"/>
  <c r="D443" i="36"/>
  <c r="B25" i="29"/>
  <c r="D480" i="36"/>
  <c r="D481" i="36" s="1"/>
  <c r="B133" i="29" s="1"/>
  <c r="D355" i="36"/>
  <c r="D317" i="36"/>
  <c r="D318" i="36" s="1"/>
  <c r="B97" i="29" s="1"/>
  <c r="D265" i="36"/>
  <c r="D266" i="36" s="1"/>
  <c r="B88" i="29" s="1"/>
  <c r="D157" i="36"/>
  <c r="D158" i="36" s="1"/>
  <c r="B70" i="29" s="1"/>
  <c r="D102" i="36"/>
  <c r="D46" i="36"/>
  <c r="B52" i="29" s="1"/>
  <c r="B99" i="29"/>
  <c r="B81" i="29"/>
  <c r="B79" i="29"/>
  <c r="B43" i="29"/>
  <c r="B45" i="29"/>
  <c r="B180" i="29" l="1"/>
  <c r="B179" i="29"/>
  <c r="D444" i="36"/>
  <c r="B124" i="29" s="1"/>
  <c r="D103" i="36"/>
  <c r="B61" i="29" s="1"/>
  <c r="D548" i="36"/>
  <c r="D549" i="36" s="1"/>
  <c r="B24" i="29" s="1"/>
  <c r="B12" i="33"/>
  <c r="B36" i="29"/>
  <c r="F197" i="32"/>
  <c r="E197" i="32"/>
  <c r="B12" i="36" l="1"/>
  <c r="F543" i="31"/>
  <c r="D543" i="31" s="1"/>
  <c r="D197" i="32"/>
  <c r="C191" i="32"/>
  <c r="D194" i="32" s="1"/>
  <c r="D186" i="32"/>
  <c r="D187" i="32" s="1"/>
  <c r="D177" i="32"/>
  <c r="D178" i="32" s="1"/>
  <c r="C165" i="32"/>
  <c r="D169" i="32" s="1"/>
  <c r="D170" i="32" s="1"/>
  <c r="C157" i="32"/>
  <c r="C156" i="32"/>
  <c r="C155" i="32"/>
  <c r="C145" i="32"/>
  <c r="C144" i="32"/>
  <c r="C138" i="32"/>
  <c r="C132" i="32"/>
  <c r="C130" i="32"/>
  <c r="C128" i="32"/>
  <c r="C127" i="32"/>
  <c r="C116" i="32"/>
  <c r="C115" i="32"/>
  <c r="C112" i="32"/>
  <c r="C100" i="32"/>
  <c r="C99" i="32"/>
  <c r="C94" i="32"/>
  <c r="C93" i="32"/>
  <c r="C82" i="32"/>
  <c r="C80" i="32"/>
  <c r="C77" i="32"/>
  <c r="C76" i="32"/>
  <c r="C75" i="32"/>
  <c r="C61" i="32"/>
  <c r="C60" i="32"/>
  <c r="C56" i="32"/>
  <c r="C51" i="32"/>
  <c r="D52" i="32" s="1"/>
  <c r="D53" i="32" s="1"/>
  <c r="C37" i="32"/>
  <c r="D42" i="32" s="1"/>
  <c r="D43" i="32" s="1"/>
  <c r="C26" i="32"/>
  <c r="D33" i="32" s="1"/>
  <c r="D34" i="32" s="1"/>
  <c r="D22" i="32"/>
  <c r="D23" i="32" s="1"/>
  <c r="A7" i="32"/>
  <c r="B164" i="29"/>
  <c r="B154" i="29"/>
  <c r="A8" i="31"/>
  <c r="D118" i="32" l="1"/>
  <c r="D119" i="32" s="1"/>
  <c r="D161" i="32"/>
  <c r="D162" i="32" s="1"/>
  <c r="D84" i="32"/>
  <c r="D85" i="32" s="1"/>
  <c r="D102" i="32"/>
  <c r="D103" i="32" s="1"/>
  <c r="D133" i="32"/>
  <c r="D134" i="32" s="1"/>
  <c r="D149" i="32"/>
  <c r="D150" i="32" s="1"/>
  <c r="B543" i="31"/>
  <c r="D544" i="31" s="1"/>
  <c r="D547" i="31"/>
  <c r="D63" i="32"/>
  <c r="D64" i="32" s="1"/>
  <c r="B34" i="29"/>
  <c r="B109" i="29"/>
  <c r="B73" i="29"/>
  <c r="B64" i="29"/>
  <c r="D195" i="32"/>
  <c r="B145" i="29"/>
  <c r="B55" i="29"/>
  <c r="B118" i="29"/>
  <c r="B91" i="29"/>
  <c r="B82" i="29"/>
  <c r="B127" i="29"/>
  <c r="B136" i="29"/>
  <c r="D198" i="32" l="1"/>
  <c r="D199" i="32" s="1"/>
  <c r="D545" i="31"/>
  <c r="B173" i="29" s="1"/>
  <c r="D548" i="31"/>
  <c r="D549" i="31" s="1"/>
  <c r="B100" i="29"/>
  <c r="C191" i="25"/>
  <c r="C165" i="25"/>
  <c r="C157" i="25"/>
  <c r="C156" i="25"/>
  <c r="D161" i="25" s="1"/>
  <c r="D162" i="25" s="1"/>
  <c r="C155" i="25"/>
  <c r="C145" i="25"/>
  <c r="C144" i="25"/>
  <c r="C138" i="25"/>
  <c r="D149" i="25" s="1"/>
  <c r="D150" i="25" s="1"/>
  <c r="C132" i="25"/>
  <c r="C130" i="25"/>
  <c r="C128" i="25"/>
  <c r="C127" i="25"/>
  <c r="D133" i="25" s="1"/>
  <c r="D134" i="25" s="1"/>
  <c r="C116" i="25"/>
  <c r="C115" i="25"/>
  <c r="C112" i="25"/>
  <c r="D118" i="25" s="1"/>
  <c r="D119" i="25" s="1"/>
  <c r="C100" i="25"/>
  <c r="C99" i="25"/>
  <c r="C94" i="25"/>
  <c r="C93" i="25"/>
  <c r="D102" i="25" s="1"/>
  <c r="D103" i="25" s="1"/>
  <c r="C82" i="25"/>
  <c r="C80" i="25"/>
  <c r="C77" i="25"/>
  <c r="C76" i="25"/>
  <c r="C75" i="25"/>
  <c r="D84" i="25" s="1"/>
  <c r="D85" i="25" s="1"/>
  <c r="C61" i="25"/>
  <c r="C60" i="25"/>
  <c r="C56" i="25"/>
  <c r="D63" i="25" s="1"/>
  <c r="D64" i="25" s="1"/>
  <c r="C51" i="25"/>
  <c r="D52" i="25" s="1"/>
  <c r="D53" i="25" s="1"/>
  <c r="C37" i="25"/>
  <c r="D42" i="25" s="1"/>
  <c r="D43" i="25" s="1"/>
  <c r="D194" i="25"/>
  <c r="D186" i="25"/>
  <c r="D187" i="25" s="1"/>
  <c r="D177" i="25"/>
  <c r="D178" i="25" s="1"/>
  <c r="D169" i="25"/>
  <c r="D170" i="25" s="1"/>
  <c r="C26" i="25"/>
  <c r="D33" i="25" s="1"/>
  <c r="D34" i="25" s="1"/>
  <c r="D22" i="25"/>
  <c r="D23" i="25" s="1"/>
  <c r="D195" i="25"/>
  <c r="J178" i="29"/>
  <c r="J169" i="29"/>
  <c r="J160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  <c r="D198" i="25" l="1"/>
  <c r="D199" i="25" s="1"/>
  <c r="B11" i="32"/>
  <c r="B182" i="29"/>
  <c r="B27" i="29"/>
  <c r="B37" i="29"/>
  <c r="B12" i="31"/>
  <c r="B11" i="25" l="1"/>
  <c r="B181" i="29"/>
  <c r="B26" i="29"/>
  <c r="B46" i="29"/>
</calcChain>
</file>

<file path=xl/sharedStrings.xml><?xml version="1.0" encoding="utf-8"?>
<sst xmlns="http://schemas.openxmlformats.org/spreadsheetml/2006/main" count="5191" uniqueCount="445">
  <si>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</si>
  <si>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</si>
  <si>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</si>
  <si>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</si>
  <si>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</si>
  <si>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</si>
  <si>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</si>
  <si>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</si>
  <si>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</si>
  <si>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</si>
  <si>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</si>
  <si>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</si>
  <si>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</si>
  <si>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</si>
  <si>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</si>
  <si>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</si>
  <si>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</si>
  <si>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</si>
  <si>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</si>
  <si>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</si>
  <si>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</si>
  <si>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</si>
  <si>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</si>
  <si>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</si>
  <si>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</si>
  <si>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</si>
  <si>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</si>
  <si>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</si>
  <si>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</si>
  <si>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</si>
  <si>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</si>
  <si>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</si>
  <si>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</si>
  <si>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</si>
  <si>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</si>
  <si>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</si>
  <si>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</si>
  <si>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</si>
  <si>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</si>
  <si>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</si>
  <si>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</si>
  <si>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</si>
  <si>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</si>
  <si>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</si>
  <si>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</si>
  <si>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</si>
  <si>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</si>
  <si>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</si>
  <si>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</si>
  <si>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</si>
  <si>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</si>
  <si>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</si>
  <si>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</si>
  <si>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</si>
  <si>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</si>
  <si>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</si>
  <si>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</si>
  <si>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</si>
  <si>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</si>
  <si>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</si>
  <si>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</si>
  <si>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</si>
  <si>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Absence de risque de contamination chimique/physique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</si>
  <si>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</si>
  <si>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</si>
  <si>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</si>
  <si>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</si>
  <si>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</si>
  <si>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</si>
  <si>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LABORATOIRE ET STAND DE DECOUPE</t>
  </si>
  <si>
    <t>Score partiel Boucherie, volaillerie</t>
  </si>
  <si>
    <t>POISSONNERIE</t>
  </si>
  <si>
    <t>STOCKAGE DES MP ET FABRIQUE DE GLACE</t>
  </si>
  <si>
    <t>TRAITEMENT ET EXPOSITION</t>
  </si>
  <si>
    <t>Score partiel Poissonnerie</t>
  </si>
  <si>
    <t>Hygiène corporelle et des mains</t>
  </si>
  <si>
    <t>Score partiel Hygiène personnelle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</si>
  <si>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</si>
  <si>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</si>
  <si>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</si>
  <si>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</si>
  <si>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</si>
  <si>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</si>
  <si>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</si>
  <si>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</si>
  <si>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</si>
  <si>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</si>
  <si>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</si>
  <si>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</si>
  <si>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</si>
  <si>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</si>
  <si>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</si>
  <si>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</si>
  <si>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</si>
  <si>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</si>
  <si>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</si>
  <si>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</si>
  <si>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</si>
  <si>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</si>
  <si>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</si>
  <si>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</si>
  <si>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</si>
  <si>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</si>
  <si>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</si>
  <si>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</si>
  <si>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</si>
  <si>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 xml:space="preserve">Respect du FEFO (First Expired first Out) 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</si>
  <si>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</si>
  <si>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</si>
  <si>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</si>
  <si>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</si>
  <si>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</si>
  <si>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</si>
  <si>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</si>
  <si>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</si>
  <si>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</si>
  <si>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</si>
  <si>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</si>
  <si>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</si>
  <si>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</si>
  <si>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</si>
  <si>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</si>
  <si>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</si>
  <si>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</si>
  <si>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</si>
  <si>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</si>
  <si>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</si>
  <si>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</si>
  <si>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</si>
  <si>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</si>
  <si>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</si>
  <si>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</si>
  <si>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</si>
  <si>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</si>
  <si>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</si>
  <si>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</si>
  <si>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</si>
  <si>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</si>
  <si>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</si>
  <si>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</si>
  <si>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</si>
  <si>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</si>
  <si>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</si>
  <si>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</si>
  <si>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</si>
  <si>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</si>
  <si>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</si>
  <si>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</si>
  <si>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</si>
  <si>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</si>
  <si>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</si>
  <si>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</si>
  <si>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</si>
  <si>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</si>
  <si>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</si>
  <si>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</si>
  <si>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</si>
  <si>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</si>
  <si>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</si>
  <si>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</si>
  <si>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</si>
  <si>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</si>
  <si>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</si>
  <si>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</si>
  <si>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</si>
  <si>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</si>
  <si>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</si>
  <si>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</si>
  <si>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</si>
  <si>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</si>
  <si>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</si>
  <si>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</si>
  <si>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</si>
  <si>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</si>
  <si>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</si>
  <si>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</si>
  <si>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</si>
  <si>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</si>
  <si>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</si>
  <si>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</si>
  <si>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</si>
  <si>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</si>
  <si>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</si>
  <si>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</si>
  <si>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</si>
  <si>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</si>
  <si>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</si>
  <si>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</si>
  <si>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</si>
  <si>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</si>
  <si>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</si>
  <si>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</si>
  <si>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</si>
  <si>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</si>
  <si>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</si>
  <si>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</si>
  <si>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</si>
  <si>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</si>
  <si>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</si>
  <si>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</si>
  <si>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</si>
  <si>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</si>
  <si>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</si>
  <si>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Poissonnerie</t>
  </si>
  <si>
    <t>Note Fruits et légumes</t>
  </si>
  <si>
    <t>Note PGC</t>
  </si>
  <si>
    <t>Note PLS</t>
  </si>
  <si>
    <t>Note Olives, épices et condiments</t>
  </si>
  <si>
    <t>Note Hygiène personnelle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</si>
  <si>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</si>
  <si>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</si>
  <si>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</si>
  <si>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</si>
  <si>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</si>
  <si>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</si>
  <si>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</si>
  <si>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</si>
  <si>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</si>
  <si>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</si>
  <si>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</si>
  <si>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</si>
  <si>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</si>
  <si>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</si>
  <si>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</si>
  <si>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</si>
  <si>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</si>
  <si>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</si>
  <si>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</si>
  <si>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</si>
  <si>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</si>
  <si>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</si>
  <si>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</si>
  <si>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</si>
  <si>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</si>
  <si>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</si>
  <si>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</si>
  <si>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</si>
  <si>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</si>
  <si>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</si>
  <si>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</si>
  <si>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</si>
  <si>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</si>
  <si>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</si>
  <si>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</si>
  <si>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</si>
  <si>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</si>
  <si>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</si>
  <si>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</si>
  <si>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</si>
  <si>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</si>
  <si>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 xml:space="preserve">Balance propre 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</si>
  <si>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</si>
  <si>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</si>
  <si>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</si>
  <si>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</si>
  <si>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</si>
  <si>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</si>
  <si>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</si>
  <si>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</si>
  <si>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</si>
  <si>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</si>
  <si>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</si>
  <si>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</si>
  <si>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</si>
  <si>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Rangement  palette et emballage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</si>
  <si>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</si>
  <si>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</si>
  <si>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</si>
  <si>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</si>
  <si>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</si>
  <si>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</si>
  <si>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</si>
  <si>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</si>
  <si>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</si>
  <si>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</si>
  <si>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</si>
  <si>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</si>
  <si>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</si>
  <si>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</si>
  <si>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</si>
  <si>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</si>
  <si>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</si>
  <si>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</si>
  <si>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</si>
  <si>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</si>
  <si>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</si>
  <si>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</si>
  <si>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</si>
  <si>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</si>
  <si>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</si>
  <si>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</si>
  <si>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</si>
  <si>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</si>
  <si>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</si>
  <si>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</si>
  <si>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</si>
  <si>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</si>
  <si>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</si>
  <si>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</si>
  <si>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</si>
  <si>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</si>
  <si>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</si>
  <si>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</si>
  <si>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</si>
  <si>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</si>
  <si>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</si>
  <si>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</si>
  <si>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</si>
  <si>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</si>
  <si>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</si>
  <si>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</si>
  <si>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</si>
  <si>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</si>
  <si>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</si>
  <si>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</si>
  <si>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</si>
  <si>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</si>
  <si>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</si>
  <si>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</si>
  <si>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</si>
  <si>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</si>
  <si>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</si>
  <si>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Score global de cnformité</t>
  </si>
  <si>
    <t>Note globale de conformité</t>
  </si>
  <si>
    <t xml:space="preserve">Magasin Carrefour Market 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</si>
  <si>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</si>
  <si>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</si>
  <si>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</si>
  <si>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</si>
  <si>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</si>
  <si>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</si>
  <si>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</si>
  <si>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</si>
  <si>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</si>
  <si>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</si>
  <si>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</si>
  <si>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</si>
  <si>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</si>
  <si>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</si>
  <si>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</si>
  <si>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</si>
  <si>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Note-Poissonnerie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</si>
  <si>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</si>
  <si>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</si>
  <si>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</si>
  <si>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</si>
  <si>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</si>
  <si>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</si>
  <si>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</si>
  <si>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</si>
  <si>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</si>
  <si>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</si>
  <si>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</si>
  <si>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</si>
  <si>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</si>
  <si>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</si>
  <si>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</si>
  <si>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</si>
  <si>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</si>
  <si>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</si>
  <si>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</si>
  <si>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</si>
  <si>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</si>
  <si>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 xml:space="preserve">Respect des durée de vie des produits entamés </t>
  </si>
  <si>
    <t>Conservation des documents qualité et sanitaires sur 2 ans</t>
  </si>
  <si>
    <t>Respect des BPH pendant la vente</t>
  </si>
  <si>
    <t>Conditions de stockage des tubercules</t>
  </si>
  <si>
    <t>CONCEPTIONS ET EQUIPEMENTS RELATIFS A L'HYGIENE PERSONNELLE</t>
  </si>
  <si>
    <t>VESTIAIRES ET SANITAIRES</t>
  </si>
  <si>
    <t>LOCAUX COMMUNS</t>
  </si>
  <si>
    <t>Températures d'exposition des produits élaborés</t>
  </si>
  <si>
    <t>Mise en œuvre des plans d'actions recommandés</t>
  </si>
  <si>
    <r>
      <t xml:space="preserve">Glaçage </t>
    </r>
    <r>
      <rPr>
        <sz val="10"/>
        <rFont val="Comic Sans MS"/>
        <family val="4"/>
      </rPr>
      <t xml:space="preserve">des produits </t>
    </r>
  </si>
  <si>
    <t xml:space="preserve">Connaissance de la procédure et existence d'un classeur retrait /alerte </t>
  </si>
  <si>
    <t>Application  de la  procédure  Retrait/ Rappel</t>
  </si>
  <si>
    <t xml:space="preserve">Absence de postadatage </t>
  </si>
  <si>
    <t>Absence  de la contamination croisée</t>
  </si>
  <si>
    <t>Protection  et identification des produits : matière première semi-finis</t>
  </si>
  <si>
    <t>Respect des  durées de vie des produits:  semi-finis, fini ….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</si>
  <si>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</si>
  <si>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</si>
  <si>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</si>
  <si>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</si>
  <si>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Propreté et utilisation des poubelles</t>
  </si>
  <si>
    <t>Aspect étiquetage et identification des produits</t>
  </si>
  <si>
    <t>Enregistrement des contrôles des méthodes de travail</t>
  </si>
  <si>
    <t>Présence des bulletins d'analyes et plans d'action</t>
  </si>
  <si>
    <t xml:space="preserve">Utilsation correcte des cadenciers de cuisson et de fabrication 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</si>
  <si>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</si>
  <si>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</si>
  <si>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Poinçonnage et tarage des balances</t>
  </si>
  <si>
    <t>Enregistrements des autoncontrôles de nettoyage et de désinfection</t>
  </si>
  <si>
    <t>Enregistrement des températures de la chaîne du froid</t>
  </si>
  <si>
    <t>Traçabilités des produits</t>
  </si>
  <si>
    <t>Local poubelle et bennes à ordure propres + Gestion des déchets liquides</t>
  </si>
  <si>
    <t xml:space="preserve">Disponibilité et connaissance de la procédure de destruction des produits </t>
  </si>
  <si>
    <t>AUTONTROLES</t>
  </si>
  <si>
    <t>Lave-mains propres et munis de savons et de papier</t>
  </si>
  <si>
    <t>Gestion des corps étrangers et enregistrement des contrôles (scarificateur,…)</t>
  </si>
  <si>
    <t>Lave-mains propres et munis de savon et de papier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</si>
  <si>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</si>
  <si>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</si>
  <si>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</si>
  <si>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Absence de postadatage</t>
  </si>
  <si>
    <t>Durée d'exposition des produits respectée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</si>
  <si>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</si>
  <si>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</si>
  <si>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</si>
  <si>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Dr Hend KAMOUN</t>
  </si>
  <si>
    <t>Chefs rayons et directeur magasin</t>
  </si>
  <si>
    <t>Autocontroles</t>
  </si>
  <si>
    <t>Chambre froide négative: le revêtement de l’entrée de la chambre est ébréché et cassé</t>
  </si>
  <si>
    <t>LAFAYETTE</t>
  </si>
  <si>
    <t>Monte charge sale</t>
  </si>
  <si>
    <t xml:space="preserve">l’étiquette de pain du fournisseur halima ben farhat comporte DL à la place de DF (date de fabrication), l’étiquetage est caché par la mention offre spéciale, verrine de mousse au chocolat comportant étiquette verrine de fruits </t>
  </si>
  <si>
    <t>les cercles de gateau sont sales apres nettoyage</t>
  </si>
  <si>
    <t>Etat d'usure avancée des paniers en rotins utilisés pour l'exposition des morceaux de cake. Le nettoyage de ces équipements devient difficile. Remplacer ces éléments par du matériel nettoyable.</t>
  </si>
  <si>
    <t>La réserve n'est pas cloisonnée.</t>
  </si>
  <si>
    <t>néon non protégé au niveau de la boulangerie</t>
  </si>
  <si>
    <t>les sandwichs sont exposés en partie a température ambiante vu leur nombre élevé</t>
  </si>
  <si>
    <t>néon au labo non fonctionnel, et néon chambre froide négative non fonctionnel</t>
  </si>
  <si>
    <t>meuble d'exposition à moitié protégé</t>
  </si>
  <si>
    <t>hotte en panne</t>
  </si>
  <si>
    <t>salade houria exposée et identifiée par une ancienne DLC 01/03/18 alors que la DLC sur etiquette balance est 02/03/18</t>
  </si>
  <si>
    <t>manque de conservation des certificats sanitaires</t>
  </si>
  <si>
    <t>objet personnel entreposé dans le porte stock sachet au niveau volailles trad</t>
  </si>
  <si>
    <t>DLC escalope poulet LS sur l'étiquette balance 03/03/18 &gt; DLC du fournisseur 02/03/18</t>
  </si>
  <si>
    <t>manque d'égouttoir pour les abats</t>
  </si>
  <si>
    <t>Poussoir sale, grilles évaporateurs du labo sales</t>
  </si>
  <si>
    <t>Température mesurée à cœur de cuisse de dinde 3,6°C</t>
  </si>
  <si>
    <t>thermomètre afficheur linéaire LS et trad non fonctionnel</t>
  </si>
  <si>
    <t>sur la fiche de tracabilité des produits LS :indiquer la date de réception du poisson</t>
  </si>
  <si>
    <t>siphon non protégé</t>
  </si>
  <si>
    <t>néon grilé au niveau du meuble surgelés</t>
  </si>
  <si>
    <t>Présence d’un paquet Choco linis de dont la DLC 19/01/2018</t>
  </si>
  <si>
    <t>Chambre froide négative: le revêtement de l’entrée de la chambre est ébréché et cassé et sol de la chambre froide positive est écaillé</t>
  </si>
  <si>
    <t>manque de cache néon au niveau des douches hommes</t>
  </si>
  <si>
    <t>absence de distributeur  savon liquide en fromage charcuterie</t>
  </si>
  <si>
    <t>absence de distributeur papier en fromage charcuterie</t>
  </si>
  <si>
    <t>absence de plan d'action suite aux analyses non conformes</t>
  </si>
  <si>
    <t>Stagnation d'eau au sol du rayon poissonnerie vu la conception initiale de la pente d'écoulement.</t>
  </si>
  <si>
    <t>Revêtement du monte-charge rouillé</t>
  </si>
  <si>
    <t>revetement du sol crevassé</t>
  </si>
  <si>
    <t>la durée de vie du soufflet goutta est de 3 mois sur l’étiquette balance, manque de DLC sur l’étiquette balance de l’escalope de dinde pané,                   salade houria exposée et identifiée par une ancienne DLC 01/03/18 alors que la DLC sur etiquette balance est 02/03/18</t>
  </si>
  <si>
    <t>verifier l'identification des produits au rayon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</si>
</sst>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6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b/>
      <sz val="10"/>
      <color theme="1"/>
      <name val="Comic Sans MS"/>
      <family val="4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6"/>
      <color theme="1"/>
      <name val="Comic Sans MS"/>
      <family val="4"/>
    </font>
    <font>
      <b/>
      <sz val="11"/>
      <color rgb="FFFF0000"/>
      <name val="Comic Sans MS"/>
      <family val="4"/>
    </font>
    <font>
      <b/>
      <sz val="12"/>
      <color indexed="19"/>
      <name val="Comic Sans MS"/>
      <family val="4"/>
    </font>
    <font>
      <b/>
      <sz val="12"/>
      <color theme="1"/>
      <name val="Comic Sans MS"/>
      <family val="4"/>
    </font>
    <font>
      <b/>
      <sz val="14"/>
      <color theme="1"/>
      <name val="Comic Sans MS"/>
      <family val="4"/>
    </font>
    <font>
      <b/>
      <i/>
      <u/>
      <sz val="10"/>
      <name val="Comic Sans MS"/>
      <family val="4"/>
    </font>
    <font>
      <sz val="11"/>
      <name val="Calibri Light"/>
      <family val="2"/>
    </font>
    <font>
      <sz val="11"/>
      <color rgb="FF000000"/>
      <name val="Comic Sans MS"/>
      <family val="4"/>
    </font>
    <font>
      <b/>
      <sz val="18"/>
      <color rgb="FF0070C0"/>
      <name val="Century Gothic"/>
      <family val="2"/>
    </font>
  </fonts>
  <fills count="1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88EE"/>
        <bgColor indexed="64"/>
      </patternFill>
    </fill>
    <fill>
      <patternFill patternType="solid">
        <fgColor rgb="FF0083E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FF"/>
        <bgColor rgb="FF000000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354">
    <xf numFmtId="0" fontId="0" fillId="0" borderId="0" xfId="0"/>
    <xf numFmtId="0" fontId="3" fillId="0" borderId="0" xfId="0" applyFont="1" applyBorder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9" fontId="3" fillId="0" borderId="0" xfId="0" applyNumberFormat="1" applyFont="1" applyBorder="1" applyAlignment="1" applyProtection="1">
      <alignment vertical="center" wrapText="1"/>
      <protection locked="0"/>
    </xf>
    <xf numFmtId="0" fontId="3" fillId="0" borderId="1" xfId="0" applyFont="1" applyBorder="1" applyAlignment="1" applyProtection="1">
      <alignment vertical="center" wrapText="1"/>
      <protection hidden="1"/>
    </xf>
    <xf numFmtId="0" fontId="3" fillId="4" borderId="3" xfId="0" applyFont="1" applyFill="1" applyBorder="1" applyAlignment="1" applyProtection="1">
      <alignment vertical="center" wrapText="1"/>
      <protection hidden="1"/>
    </xf>
    <xf numFmtId="9" fontId="3" fillId="0" borderId="1" xfId="0" applyNumberFormat="1" applyFont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vertical="center" wrapText="1"/>
      <protection hidden="1"/>
    </xf>
    <xf numFmtId="0" fontId="3" fillId="2" borderId="1" xfId="0" applyFont="1" applyFill="1" applyBorder="1" applyAlignment="1" applyProtection="1">
      <alignment vertical="center" wrapText="1"/>
      <protection hidden="1"/>
    </xf>
    <xf numFmtId="9" fontId="3" fillId="0" borderId="1" xfId="0" applyNumberFormat="1" applyFont="1" applyFill="1" applyBorder="1" applyAlignment="1" applyProtection="1">
      <alignment vertical="center" wrapText="1"/>
      <protection hidden="1"/>
    </xf>
    <xf numFmtId="0" fontId="5" fillId="0" borderId="1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vertical="center"/>
      <protection locked="0"/>
    </xf>
    <xf numFmtId="0" fontId="8" fillId="0" borderId="0" xfId="0" applyFont="1" applyProtection="1">
      <protection locked="0"/>
    </xf>
    <xf numFmtId="0" fontId="8" fillId="0" borderId="0" xfId="0" applyFont="1"/>
    <xf numFmtId="0" fontId="9" fillId="5" borderId="5" xfId="0" applyFont="1" applyFill="1" applyBorder="1" applyAlignment="1" applyProtection="1">
      <alignment vertical="center"/>
      <protection hidden="1"/>
    </xf>
    <xf numFmtId="0" fontId="9" fillId="5" borderId="6" xfId="0" applyFont="1" applyFill="1" applyBorder="1" applyAlignment="1" applyProtection="1">
      <alignment vertical="center"/>
      <protection hidden="1"/>
    </xf>
    <xf numFmtId="0" fontId="8" fillId="0" borderId="0" xfId="0" applyFont="1" applyFill="1" applyBorder="1" applyProtection="1">
      <protection locked="0"/>
    </xf>
    <xf numFmtId="0" fontId="8" fillId="0" borderId="1" xfId="0" applyFont="1" applyBorder="1"/>
    <xf numFmtId="0" fontId="5" fillId="2" borderId="1" xfId="0" applyFont="1" applyFill="1" applyBorder="1" applyAlignment="1" applyProtection="1">
      <alignment vertical="center" wrapText="1"/>
      <protection hidden="1"/>
    </xf>
    <xf numFmtId="0" fontId="10" fillId="0" borderId="0" xfId="0" applyFont="1" applyFill="1" applyBorder="1" applyAlignment="1" applyProtection="1">
      <alignment horizontal="left" vertical="center" wrapText="1"/>
      <protection hidden="1"/>
    </xf>
    <xf numFmtId="0" fontId="8" fillId="0" borderId="1" xfId="0" applyFont="1" applyFill="1" applyBorder="1"/>
    <xf numFmtId="0" fontId="8" fillId="0" borderId="1" xfId="0" applyFont="1" applyFill="1" applyBorder="1" applyAlignment="1">
      <alignment wrapText="1"/>
    </xf>
    <xf numFmtId="0" fontId="8" fillId="0" borderId="0" xfId="0" applyFont="1" applyFill="1"/>
    <xf numFmtId="0" fontId="8" fillId="0" borderId="1" xfId="0" applyFont="1" applyBorder="1" applyAlignment="1">
      <alignment wrapText="1"/>
    </xf>
    <xf numFmtId="0" fontId="15" fillId="0" borderId="0" xfId="0" applyFont="1" applyProtection="1">
      <protection locked="0"/>
    </xf>
    <xf numFmtId="0" fontId="8" fillId="2" borderId="1" xfId="0" applyFont="1" applyFill="1" applyBorder="1"/>
    <xf numFmtId="0" fontId="3" fillId="0" borderId="3" xfId="0" applyFont="1" applyFill="1" applyBorder="1" applyAlignment="1" applyProtection="1">
      <alignment horizontal="left" vertical="center" wrapText="1"/>
      <protection hidden="1"/>
    </xf>
    <xf numFmtId="0" fontId="3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3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/>
      <protection hidden="1"/>
    </xf>
    <xf numFmtId="0" fontId="8" fillId="11" borderId="0" xfId="0" applyFont="1" applyFill="1" applyAlignment="1" applyProtection="1">
      <alignment horizontal="center" vertical="center"/>
      <protection hidden="1"/>
    </xf>
    <xf numFmtId="0" fontId="25" fillId="7" borderId="3" xfId="0" applyFont="1" applyFill="1" applyBorder="1" applyAlignment="1" applyProtection="1">
      <alignment horizontal="center" vertical="center" wrapText="1"/>
      <protection hidden="1"/>
    </xf>
    <xf numFmtId="0" fontId="26" fillId="7" borderId="6" xfId="0" applyFont="1" applyFill="1" applyBorder="1" applyAlignment="1" applyProtection="1">
      <alignment horizontal="center"/>
      <protection hidden="1"/>
    </xf>
    <xf numFmtId="0" fontId="26" fillId="7" borderId="4" xfId="0" applyFont="1" applyFill="1" applyBorder="1" applyAlignment="1" applyProtection="1">
      <alignment horizontal="center"/>
      <protection hidden="1"/>
    </xf>
    <xf numFmtId="0" fontId="26" fillId="7" borderId="1" xfId="0" applyFont="1" applyFill="1" applyBorder="1" applyAlignment="1" applyProtection="1">
      <alignment horizontal="center"/>
      <protection hidden="1"/>
    </xf>
    <xf numFmtId="165" fontId="26" fillId="7" borderId="1" xfId="0" applyNumberFormat="1" applyFont="1" applyFill="1" applyBorder="1" applyAlignment="1" applyProtection="1">
      <alignment horizontal="center"/>
      <protection hidden="1"/>
    </xf>
    <xf numFmtId="0" fontId="9" fillId="12" borderId="1" xfId="0" applyFont="1" applyFill="1" applyBorder="1"/>
    <xf numFmtId="0" fontId="8" fillId="13" borderId="0" xfId="0" applyFont="1" applyFill="1" applyAlignment="1" applyProtection="1">
      <alignment horizontal="center" vertical="center"/>
      <protection hidden="1"/>
    </xf>
    <xf numFmtId="0" fontId="2" fillId="6" borderId="3" xfId="0" applyFont="1" applyFill="1" applyBorder="1" applyAlignment="1" applyProtection="1">
      <alignment horizontal="left" vertical="center" wrapText="1"/>
      <protection hidden="1"/>
    </xf>
    <xf numFmtId="0" fontId="9" fillId="12" borderId="1" xfId="0" applyFont="1" applyFill="1" applyBorder="1" applyAlignment="1">
      <alignment wrapText="1"/>
    </xf>
    <xf numFmtId="0" fontId="14" fillId="0" borderId="1" xfId="0" applyFont="1" applyBorder="1"/>
    <xf numFmtId="0" fontId="7" fillId="12" borderId="1" xfId="0" applyFont="1" applyFill="1" applyBorder="1"/>
    <xf numFmtId="0" fontId="7" fillId="12" borderId="1" xfId="0" applyFont="1" applyFill="1" applyBorder="1" applyAlignment="1">
      <alignment wrapText="1"/>
    </xf>
    <xf numFmtId="0" fontId="3" fillId="0" borderId="11" xfId="0" applyFont="1" applyFill="1" applyBorder="1" applyAlignment="1" applyProtection="1">
      <alignment horizontal="left" vertical="center" wrapText="1"/>
      <protection hidden="1"/>
    </xf>
    <xf numFmtId="0" fontId="3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4" fillId="0" borderId="1" xfId="0" applyFont="1" applyBorder="1" applyAlignment="1">
      <alignment wrapText="1"/>
    </xf>
    <xf numFmtId="0" fontId="14" fillId="0" borderId="1" xfId="0" applyFont="1" applyFill="1" applyBorder="1" applyAlignment="1">
      <alignment wrapText="1"/>
    </xf>
    <xf numFmtId="0" fontId="14" fillId="0" borderId="1" xfId="0" applyFont="1" applyFill="1" applyBorder="1"/>
    <xf numFmtId="0" fontId="14" fillId="2" borderId="1" xfId="0" applyFont="1" applyFill="1" applyBorder="1"/>
    <xf numFmtId="0" fontId="3" fillId="4" borderId="3" xfId="0" applyFont="1" applyFill="1" applyBorder="1" applyAlignment="1" applyProtection="1">
      <alignment horizontal="center" vertical="center" wrapText="1"/>
      <protection hidden="1"/>
    </xf>
    <xf numFmtId="0" fontId="3" fillId="0" borderId="3" xfId="0" applyFont="1" applyFill="1" applyBorder="1" applyAlignment="1" applyProtection="1">
      <alignment vertical="center" wrapText="1"/>
      <protection hidden="1"/>
    </xf>
    <xf numFmtId="0" fontId="3" fillId="2" borderId="3" xfId="0" applyFont="1" applyFill="1" applyBorder="1" applyAlignment="1" applyProtection="1">
      <alignment vertical="center" wrapText="1"/>
      <protection hidden="1"/>
    </xf>
    <xf numFmtId="0" fontId="2" fillId="6" borderId="8" xfId="0" applyFont="1" applyFill="1" applyBorder="1" applyAlignment="1" applyProtection="1">
      <alignment horizontal="left" vertical="center" wrapText="1"/>
      <protection hidden="1"/>
    </xf>
    <xf numFmtId="0" fontId="3" fillId="0" borderId="3" xfId="0" applyFont="1" applyBorder="1" applyAlignment="1" applyProtection="1">
      <alignment vertical="center" wrapText="1"/>
      <protection hidden="1"/>
    </xf>
    <xf numFmtId="0" fontId="3" fillId="4" borderId="11" xfId="0" applyFont="1" applyFill="1" applyBorder="1" applyAlignment="1" applyProtection="1">
      <alignment vertical="center" wrapText="1"/>
      <protection hidden="1"/>
    </xf>
    <xf numFmtId="0" fontId="3" fillId="0" borderId="0" xfId="0" applyFont="1" applyFill="1" applyBorder="1" applyAlignment="1" applyProtection="1">
      <alignment vertical="center" wrapText="1"/>
      <protection hidden="1"/>
    </xf>
    <xf numFmtId="0" fontId="3" fillId="4" borderId="1" xfId="0" applyFont="1" applyFill="1" applyBorder="1" applyAlignment="1" applyProtection="1">
      <alignment vertical="center" wrapText="1"/>
      <protection hidden="1"/>
    </xf>
    <xf numFmtId="9" fontId="3" fillId="0" borderId="3" xfId="0" applyNumberFormat="1" applyFont="1" applyFill="1" applyBorder="1" applyAlignment="1" applyProtection="1">
      <alignment vertical="center" wrapText="1"/>
      <protection hidden="1"/>
    </xf>
    <xf numFmtId="0" fontId="8" fillId="14" borderId="0" xfId="0" applyFont="1" applyFill="1"/>
    <xf numFmtId="0" fontId="9" fillId="14" borderId="1" xfId="0" applyFont="1" applyFill="1" applyBorder="1" applyAlignment="1">
      <alignment horizontal="center"/>
    </xf>
    <xf numFmtId="0" fontId="8" fillId="2" borderId="1" xfId="0" applyFont="1" applyFill="1" applyBorder="1" applyAlignment="1">
      <alignment wrapText="1"/>
    </xf>
    <xf numFmtId="0" fontId="5" fillId="0" borderId="1" xfId="0" applyFont="1" applyFill="1" applyBorder="1" applyAlignment="1">
      <alignment wrapText="1"/>
    </xf>
    <xf numFmtId="0" fontId="9" fillId="0" borderId="1" xfId="0" applyFont="1" applyFill="1" applyBorder="1"/>
    <xf numFmtId="9" fontId="5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wrapText="1"/>
      <protection locked="0"/>
    </xf>
    <xf numFmtId="0" fontId="3" fillId="0" borderId="1" xfId="0" applyFont="1" applyFill="1" applyBorder="1" applyAlignment="1" applyProtection="1">
      <alignment vertical="center" wrapText="1"/>
      <protection hidden="1"/>
    </xf>
    <xf numFmtId="0" fontId="5" fillId="0" borderId="7" xfId="0" applyFont="1" applyBorder="1" applyAlignment="1" applyProtection="1">
      <alignment vertical="center" wrapText="1"/>
      <protection hidden="1"/>
    </xf>
    <xf numFmtId="14" fontId="3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Border="1" applyAlignment="1" applyProtection="1">
      <alignment horizontal="left" vertical="center" wrapText="1"/>
      <protection locked="0"/>
    </xf>
    <xf numFmtId="0" fontId="14" fillId="0" borderId="3" xfId="0" applyFont="1" applyBorder="1"/>
    <xf numFmtId="0" fontId="8" fillId="0" borderId="3" xfId="0" applyFont="1" applyFill="1" applyBorder="1" applyAlignment="1">
      <alignment wrapText="1"/>
    </xf>
    <xf numFmtId="0" fontId="0" fillId="0" borderId="0" xfId="0" applyFill="1" applyBorder="1"/>
    <xf numFmtId="0" fontId="6" fillId="0" borderId="0" xfId="2" applyFont="1" applyFill="1" applyBorder="1" applyProtection="1"/>
    <xf numFmtId="10" fontId="6" fillId="0" borderId="0" xfId="2" applyNumberFormat="1" applyFont="1" applyFill="1" applyBorder="1" applyAlignment="1" applyProtection="1">
      <alignment wrapText="1"/>
    </xf>
    <xf numFmtId="165" fontId="33" fillId="0" borderId="0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/>
    </xf>
    <xf numFmtId="0" fontId="28" fillId="0" borderId="0" xfId="0" applyFont="1" applyFill="1" applyBorder="1" applyAlignment="1" applyProtection="1">
      <alignment wrapText="1"/>
    </xf>
    <xf numFmtId="0" fontId="30" fillId="0" borderId="0" xfId="0" applyFont="1" applyFill="1" applyBorder="1" applyAlignment="1" applyProtection="1">
      <alignment wrapText="1"/>
    </xf>
    <xf numFmtId="0" fontId="31" fillId="8" borderId="5" xfId="0" applyFont="1" applyFill="1" applyBorder="1" applyAlignment="1" applyProtection="1">
      <alignment horizontal="center" vertical="center" wrapText="1"/>
    </xf>
    <xf numFmtId="0" fontId="31" fillId="8" borderId="6" xfId="0" applyFont="1" applyFill="1" applyBorder="1" applyAlignment="1" applyProtection="1">
      <alignment horizontal="center" vertical="center" wrapText="1"/>
    </xf>
    <xf numFmtId="0" fontId="31" fillId="0" borderId="0" xfId="0" applyFont="1" applyFill="1" applyBorder="1" applyAlignment="1" applyProtection="1">
      <alignment horizontal="center" vertical="center" wrapText="1"/>
    </xf>
    <xf numFmtId="0" fontId="35" fillId="0" borderId="0" xfId="0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8" fillId="0" borderId="1" xfId="0" applyFont="1" applyBorder="1" applyProtection="1">
      <protection locked="0"/>
    </xf>
    <xf numFmtId="0" fontId="8" fillId="0" borderId="1" xfId="0" applyFont="1" applyBorder="1" applyAlignment="1" applyProtection="1">
      <alignment wrapText="1"/>
      <protection locked="0"/>
    </xf>
    <xf numFmtId="0" fontId="19" fillId="0" borderId="1" xfId="0" applyFont="1" applyBorder="1" applyAlignment="1" applyProtection="1">
      <alignment wrapText="1"/>
      <protection locked="0"/>
    </xf>
    <xf numFmtId="0" fontId="19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wrapText="1"/>
      <protection locked="0"/>
    </xf>
    <xf numFmtId="0" fontId="24" fillId="0" borderId="1" xfId="0" applyFont="1" applyBorder="1" applyProtection="1">
      <protection locked="0"/>
    </xf>
    <xf numFmtId="0" fontId="14" fillId="2" borderId="1" xfId="1" applyFont="1" applyFill="1" applyBorder="1" applyAlignment="1" applyProtection="1">
      <alignment horizontal="center" vertical="center" wrapText="1"/>
      <protection locked="0"/>
    </xf>
    <xf numFmtId="0" fontId="13" fillId="2" borderId="1" xfId="1" applyFont="1" applyFill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vertical="center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23" fillId="2" borderId="1" xfId="1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Fill="1" applyBorder="1" applyProtection="1">
      <protection locked="0"/>
    </xf>
    <xf numFmtId="0" fontId="19" fillId="0" borderId="1" xfId="0" applyFont="1" applyFill="1" applyBorder="1" applyAlignment="1" applyProtection="1">
      <alignment horizontal="left" wrapText="1"/>
      <protection locked="0"/>
    </xf>
    <xf numFmtId="0" fontId="14" fillId="0" borderId="1" xfId="0" applyFont="1" applyBorder="1" applyAlignment="1" applyProtection="1">
      <alignment horizontal="left" wrapText="1"/>
      <protection locked="0"/>
    </xf>
    <xf numFmtId="0" fontId="22" fillId="0" borderId="1" xfId="0" applyFont="1" applyBorder="1" applyAlignment="1" applyProtection="1">
      <alignment horizontal="left" wrapText="1"/>
      <protection locked="0"/>
    </xf>
    <xf numFmtId="0" fontId="14" fillId="2" borderId="1" xfId="1" applyFont="1" applyFill="1" applyBorder="1" applyAlignment="1" applyProtection="1">
      <alignment horizontal="left" wrapTex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Fill="1" applyProtection="1">
      <protection locked="0"/>
    </xf>
    <xf numFmtId="0" fontId="8" fillId="0" borderId="1" xfId="0" applyFont="1" applyBorder="1" applyAlignment="1" applyProtection="1">
      <alignment vertical="top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22" fillId="0" borderId="1" xfId="0" applyFont="1" applyBorder="1" applyProtection="1">
      <protection locked="0"/>
    </xf>
    <xf numFmtId="0" fontId="8" fillId="0" borderId="1" xfId="0" applyFont="1" applyFill="1" applyBorder="1" applyAlignment="1" applyProtection="1">
      <alignment wrapText="1"/>
      <protection locked="0"/>
    </xf>
    <xf numFmtId="0" fontId="14" fillId="0" borderId="1" xfId="0" applyFont="1" applyBorder="1" applyProtection="1">
      <protection locked="0"/>
    </xf>
    <xf numFmtId="0" fontId="23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Border="1" applyProtection="1"/>
    <xf numFmtId="0" fontId="8" fillId="0" borderId="1" xfId="0" applyFont="1" applyBorder="1" applyAlignment="1" applyProtection="1">
      <alignment horizontal="left" wrapText="1"/>
    </xf>
    <xf numFmtId="0" fontId="8" fillId="0" borderId="1" xfId="0" applyFont="1" applyBorder="1" applyAlignment="1" applyProtection="1">
      <alignment wrapText="1"/>
    </xf>
    <xf numFmtId="0" fontId="8" fillId="0" borderId="1" xfId="0" applyFont="1" applyBorder="1" applyAlignment="1" applyProtection="1">
      <alignment vertical="center" wrapText="1"/>
      <protection locked="0"/>
    </xf>
    <xf numFmtId="0" fontId="8" fillId="0" borderId="0" xfId="0" applyFont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 wrapText="1"/>
      <protection locked="0"/>
    </xf>
    <xf numFmtId="0" fontId="8" fillId="0" borderId="0" xfId="0" applyFont="1" applyFill="1" applyAlignment="1">
      <alignment wrapText="1"/>
    </xf>
    <xf numFmtId="0" fontId="8" fillId="0" borderId="0" xfId="0" applyFont="1" applyFill="1" applyAlignment="1" applyProtection="1">
      <alignment wrapText="1"/>
      <protection locked="0"/>
    </xf>
    <xf numFmtId="0" fontId="22" fillId="0" borderId="1" xfId="0" applyFont="1" applyBorder="1" applyAlignment="1" applyProtection="1">
      <alignment wrapText="1"/>
      <protection locked="0"/>
    </xf>
    <xf numFmtId="0" fontId="14" fillId="0" borderId="1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locked="0"/>
    </xf>
    <xf numFmtId="0" fontId="8" fillId="4" borderId="6" xfId="0" applyFont="1" applyFill="1" applyBorder="1" applyAlignment="1" applyProtection="1">
      <alignment wrapText="1"/>
      <protection hidden="1"/>
    </xf>
    <xf numFmtId="0" fontId="8" fillId="4" borderId="4" xfId="0" applyFont="1" applyFill="1" applyBorder="1" applyAlignment="1" applyProtection="1">
      <alignment wrapText="1"/>
      <protection hidden="1"/>
    </xf>
    <xf numFmtId="165" fontId="8" fillId="4" borderId="1" xfId="0" applyNumberFormat="1" applyFont="1" applyFill="1" applyBorder="1" applyAlignment="1" applyProtection="1">
      <alignment horizontal="center" wrapText="1"/>
      <protection hidden="1"/>
    </xf>
    <xf numFmtId="0" fontId="8" fillId="0" borderId="0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hidden="1"/>
    </xf>
    <xf numFmtId="0" fontId="14" fillId="0" borderId="1" xfId="0" applyFont="1" applyBorder="1" applyAlignment="1" applyProtection="1">
      <alignment vertical="top" wrapText="1"/>
      <protection locked="0"/>
    </xf>
    <xf numFmtId="0" fontId="14" fillId="0" borderId="1" xfId="0" applyFont="1" applyBorder="1" applyAlignment="1" applyProtection="1">
      <alignment vertical="center" wrapText="1"/>
      <protection locked="0"/>
    </xf>
    <xf numFmtId="0" fontId="38" fillId="0" borderId="1" xfId="0" applyFont="1" applyFill="1" applyBorder="1" applyAlignment="1" applyProtection="1">
      <alignment vertical="center" wrapText="1"/>
      <protection locked="0"/>
    </xf>
    <xf numFmtId="0" fontId="8" fillId="0" borderId="3" xfId="0" applyFont="1" applyBorder="1" applyAlignment="1" applyProtection="1">
      <alignment horizontal="center" vertical="center" wrapText="1"/>
      <protection locked="0"/>
    </xf>
    <xf numFmtId="0" fontId="2" fillId="6" borderId="6" xfId="0" applyFont="1" applyFill="1" applyBorder="1" applyAlignment="1" applyProtection="1">
      <alignment horizontal="left" wrapText="1"/>
      <protection hidden="1"/>
    </xf>
    <xf numFmtId="0" fontId="2" fillId="6" borderId="4" xfId="0" applyFont="1" applyFill="1" applyBorder="1" applyAlignment="1" applyProtection="1">
      <alignment horizontal="left" wrapText="1"/>
      <protection hidden="1"/>
    </xf>
    <xf numFmtId="0" fontId="2" fillId="6" borderId="1" xfId="0" applyFont="1" applyFill="1" applyBorder="1" applyAlignment="1" applyProtection="1">
      <alignment horizontal="center" wrapText="1"/>
      <protection hidden="1"/>
    </xf>
    <xf numFmtId="165" fontId="2" fillId="6" borderId="1" xfId="0" applyNumberFormat="1" applyFont="1" applyFill="1" applyBorder="1" applyAlignment="1" applyProtection="1">
      <alignment horizontal="center" wrapText="1"/>
      <protection hidden="1"/>
    </xf>
    <xf numFmtId="0" fontId="8" fillId="0" borderId="0" xfId="0" applyFont="1" applyAlignment="1" applyProtection="1">
      <alignment vertical="center" wrapText="1"/>
      <protection locked="0"/>
    </xf>
    <xf numFmtId="14" fontId="8" fillId="0" borderId="0" xfId="0" applyNumberFormat="1" applyFont="1" applyAlignment="1" applyProtection="1">
      <alignment horizontal="left" vertical="center" wrapText="1"/>
      <protection locked="0"/>
    </xf>
    <xf numFmtId="0" fontId="14" fillId="0" borderId="1" xfId="0" applyFont="1" applyFill="1" applyBorder="1" applyAlignment="1" applyProtection="1">
      <alignment vertical="center" wrapText="1"/>
      <protection locked="0"/>
    </xf>
    <xf numFmtId="0" fontId="8" fillId="0" borderId="2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vertical="top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wrapText="1"/>
      <protection locked="0"/>
    </xf>
    <xf numFmtId="0" fontId="2" fillId="6" borderId="6" xfId="0" applyFont="1" applyFill="1" applyBorder="1" applyAlignment="1" applyProtection="1">
      <alignment horizontal="center" wrapText="1"/>
      <protection hidden="1"/>
    </xf>
    <xf numFmtId="0" fontId="2" fillId="6" borderId="4" xfId="0" applyFont="1" applyFill="1" applyBorder="1" applyAlignment="1" applyProtection="1">
      <alignment horizontal="center" wrapText="1"/>
      <protection hidden="1"/>
    </xf>
    <xf numFmtId="0" fontId="38" fillId="0" borderId="1" xfId="0" applyFont="1" applyBorder="1" applyAlignment="1" applyProtection="1">
      <alignment vertical="center" wrapText="1"/>
      <protection locked="0"/>
    </xf>
    <xf numFmtId="0" fontId="8" fillId="0" borderId="4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left" vertical="top" wrapText="1"/>
      <protection locked="0"/>
    </xf>
    <xf numFmtId="0" fontId="8" fillId="0" borderId="7" xfId="0" applyFont="1" applyBorder="1" applyAlignment="1" applyProtection="1">
      <alignment horizontal="left" vertical="top" wrapText="1"/>
      <protection locked="0"/>
    </xf>
    <xf numFmtId="14" fontId="8" fillId="0" borderId="0" xfId="0" applyNumberFormat="1" applyFont="1" applyFill="1" applyAlignment="1" applyProtection="1">
      <alignment horizontal="left" vertical="center" wrapText="1"/>
      <protection locked="0"/>
    </xf>
    <xf numFmtId="0" fontId="14" fillId="0" borderId="7" xfId="0" applyFont="1" applyFill="1" applyBorder="1" applyAlignment="1" applyProtection="1">
      <alignment horizontal="left" vertical="top" wrapText="1"/>
      <protection locked="0"/>
    </xf>
    <xf numFmtId="0" fontId="2" fillId="6" borderId="9" xfId="0" applyFont="1" applyFill="1" applyBorder="1" applyAlignment="1" applyProtection="1">
      <alignment horizontal="center" wrapText="1"/>
      <protection hidden="1"/>
    </xf>
    <xf numFmtId="0" fontId="2" fillId="6" borderId="10" xfId="0" applyFont="1" applyFill="1" applyBorder="1" applyAlignment="1" applyProtection="1">
      <alignment horizontal="center" wrapText="1"/>
      <protection hidden="1"/>
    </xf>
    <xf numFmtId="165" fontId="2" fillId="6" borderId="2" xfId="0" applyNumberFormat="1" applyFont="1" applyFill="1" applyBorder="1" applyAlignment="1" applyProtection="1">
      <alignment horizontal="center" wrapText="1"/>
      <protection hidden="1"/>
    </xf>
    <xf numFmtId="0" fontId="10" fillId="0" borderId="0" xfId="0" applyFont="1" applyFill="1" applyBorder="1" applyAlignment="1" applyProtection="1">
      <alignment horizontal="center" wrapText="1"/>
      <protection hidden="1"/>
    </xf>
    <xf numFmtId="10" fontId="10" fillId="0" borderId="0" xfId="0" applyNumberFormat="1" applyFont="1" applyFill="1" applyBorder="1" applyAlignment="1" applyProtection="1">
      <alignment horizontal="center" wrapText="1"/>
      <protection hidden="1"/>
    </xf>
    <xf numFmtId="0" fontId="8" fillId="0" borderId="1" xfId="0" applyFont="1" applyFill="1" applyBorder="1" applyAlignment="1" applyProtection="1">
      <alignment horizontal="left" vertical="top" wrapText="1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7" fillId="0" borderId="1" xfId="0" applyFont="1" applyBorder="1" applyAlignment="1" applyProtection="1">
      <alignment wrapText="1"/>
      <protection locked="0"/>
    </xf>
    <xf numFmtId="165" fontId="2" fillId="6" borderId="7" xfId="0" applyNumberFormat="1" applyFont="1" applyFill="1" applyBorder="1" applyAlignment="1" applyProtection="1">
      <alignment horizontal="center" wrapText="1"/>
      <protection hidden="1"/>
    </xf>
    <xf numFmtId="165" fontId="8" fillId="4" borderId="4" xfId="0" applyNumberFormat="1" applyFont="1" applyFill="1" applyBorder="1" applyAlignment="1" applyProtection="1">
      <alignment horizontal="center" wrapText="1"/>
      <protection hidden="1"/>
    </xf>
    <xf numFmtId="0" fontId="9" fillId="0" borderId="0" xfId="0" applyFont="1" applyFill="1" applyBorder="1" applyAlignment="1" applyProtection="1">
      <alignment vertical="center" wrapText="1"/>
      <protection locked="0"/>
    </xf>
    <xf numFmtId="0" fontId="8" fillId="4" borderId="5" xfId="0" applyFont="1" applyFill="1" applyBorder="1" applyAlignment="1" applyProtection="1">
      <alignment wrapText="1"/>
      <protection hidden="1"/>
    </xf>
    <xf numFmtId="165" fontId="8" fillId="4" borderId="12" xfId="0" applyNumberFormat="1" applyFont="1" applyFill="1" applyBorder="1" applyAlignment="1" applyProtection="1">
      <alignment horizontal="center" wrapText="1"/>
      <protection hidden="1"/>
    </xf>
    <xf numFmtId="0" fontId="39" fillId="0" borderId="0" xfId="0" applyFont="1" applyFill="1" applyBorder="1" applyAlignment="1" applyProtection="1">
      <alignment horizontal="left" vertical="center" wrapText="1"/>
      <protection locked="0"/>
    </xf>
    <xf numFmtId="9" fontId="8" fillId="0" borderId="1" xfId="0" applyNumberFormat="1" applyFont="1" applyFill="1" applyBorder="1" applyAlignment="1" applyProtection="1">
      <alignment wrapText="1"/>
      <protection locked="0"/>
    </xf>
    <xf numFmtId="0" fontId="8" fillId="4" borderId="6" xfId="0" applyFont="1" applyFill="1" applyBorder="1" applyProtection="1">
      <protection hidden="1"/>
    </xf>
    <xf numFmtId="0" fontId="8" fillId="4" borderId="4" xfId="0" applyFont="1" applyFill="1" applyBorder="1" applyProtection="1">
      <protection hidden="1"/>
    </xf>
    <xf numFmtId="165" fontId="8" fillId="4" borderId="1" xfId="0" applyNumberFormat="1" applyFont="1" applyFill="1" applyBorder="1" applyAlignment="1" applyProtection="1">
      <alignment horizontal="center"/>
      <protection hidden="1"/>
    </xf>
    <xf numFmtId="0" fontId="40" fillId="14" borderId="0" xfId="0" applyFont="1" applyFill="1" applyAlignment="1" applyProtection="1">
      <alignment horizontal="center" vertical="center"/>
      <protection locked="0"/>
    </xf>
    <xf numFmtId="0" fontId="8" fillId="14" borderId="0" xfId="0" applyFont="1" applyFill="1" applyProtection="1">
      <protection locked="0"/>
    </xf>
    <xf numFmtId="165" fontId="41" fillId="14" borderId="0" xfId="0" applyNumberFormat="1" applyFont="1" applyFill="1" applyAlignment="1" applyProtection="1">
      <alignment horizontal="center"/>
      <protection hidden="1"/>
    </xf>
    <xf numFmtId="0" fontId="25" fillId="7" borderId="6" xfId="0" applyFont="1" applyFill="1" applyBorder="1" applyAlignment="1" applyProtection="1">
      <alignment horizontal="center"/>
      <protection hidden="1"/>
    </xf>
    <xf numFmtId="0" fontId="25" fillId="7" borderId="4" xfId="0" applyFont="1" applyFill="1" applyBorder="1" applyAlignment="1" applyProtection="1">
      <alignment horizontal="center"/>
      <protection hidden="1"/>
    </xf>
    <xf numFmtId="0" fontId="25" fillId="7" borderId="1" xfId="0" applyFont="1" applyFill="1" applyBorder="1" applyAlignment="1" applyProtection="1">
      <alignment horizontal="center"/>
      <protection hidden="1"/>
    </xf>
    <xf numFmtId="165" fontId="25" fillId="7" borderId="1" xfId="0" applyNumberFormat="1" applyFont="1" applyFill="1" applyBorder="1" applyAlignment="1" applyProtection="1">
      <alignment horizontal="center"/>
      <protection hidden="1"/>
    </xf>
    <xf numFmtId="164" fontId="7" fillId="8" borderId="0" xfId="1" applyNumberFormat="1" applyFont="1" applyFill="1" applyBorder="1" applyAlignment="1" applyProtection="1">
      <alignment wrapText="1"/>
      <protection hidden="1"/>
    </xf>
    <xf numFmtId="14" fontId="3" fillId="0" borderId="0" xfId="0" applyNumberFormat="1" applyFont="1" applyAlignment="1" applyProtection="1">
      <alignment horizontal="left" vertical="center" wrapText="1"/>
      <protection locked="0"/>
    </xf>
    <xf numFmtId="14" fontId="14" fillId="0" borderId="0" xfId="0" applyNumberFormat="1" applyFont="1" applyFill="1" applyBorder="1" applyAlignment="1" applyProtection="1">
      <alignment horizontal="left" vertical="center" wrapText="1"/>
      <protection locked="0"/>
    </xf>
    <xf numFmtId="164" fontId="7" fillId="0" borderId="0" xfId="1" applyNumberFormat="1" applyFont="1" applyFill="1" applyBorder="1" applyAlignment="1" applyProtection="1">
      <alignment horizontal="center" wrapText="1"/>
      <protection hidden="1"/>
    </xf>
    <xf numFmtId="164" fontId="14" fillId="0" borderId="0" xfId="1" applyNumberFormat="1" applyFont="1" applyFill="1" applyBorder="1" applyAlignment="1" applyProtection="1">
      <alignment horizontal="left" vertical="center" wrapText="1"/>
      <protection locked="0"/>
    </xf>
    <xf numFmtId="0" fontId="27" fillId="12" borderId="1" xfId="0" applyFont="1" applyFill="1" applyBorder="1" applyAlignment="1">
      <alignment vertical="center" wrapText="1"/>
    </xf>
    <xf numFmtId="0" fontId="5" fillId="0" borderId="1" xfId="0" applyFont="1" applyFill="1" applyBorder="1"/>
    <xf numFmtId="0" fontId="7" fillId="3" borderId="13" xfId="0" applyFont="1" applyFill="1" applyBorder="1" applyAlignment="1" applyProtection="1">
      <alignment vertical="center" wrapText="1"/>
      <protection hidden="1"/>
    </xf>
    <xf numFmtId="0" fontId="7" fillId="3" borderId="0" xfId="0" applyFont="1" applyFill="1" applyBorder="1" applyAlignment="1" applyProtection="1">
      <alignment vertical="center" wrapText="1"/>
      <protection hidden="1"/>
    </xf>
    <xf numFmtId="0" fontId="7" fillId="3" borderId="11" xfId="0" applyFont="1" applyFill="1" applyBorder="1" applyAlignment="1" applyProtection="1">
      <alignment vertical="center" wrapText="1"/>
      <protection hidden="1"/>
    </xf>
    <xf numFmtId="0" fontId="7" fillId="3" borderId="5" xfId="0" applyFont="1" applyFill="1" applyBorder="1" applyAlignment="1" applyProtection="1">
      <alignment vertical="center" wrapText="1"/>
      <protection hidden="1"/>
    </xf>
    <xf numFmtId="0" fontId="4" fillId="3" borderId="11" xfId="0" applyFont="1" applyFill="1" applyBorder="1" applyAlignment="1" applyProtection="1">
      <alignment vertical="center" wrapText="1"/>
      <protection hidden="1"/>
    </xf>
    <xf numFmtId="0" fontId="4" fillId="3" borderId="5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horizontal="center"/>
      <protection locked="0"/>
    </xf>
    <xf numFmtId="0" fontId="42" fillId="0" borderId="0" xfId="0" applyFont="1" applyFill="1" applyBorder="1" applyAlignment="1" applyProtection="1">
      <alignment horizontal="center" wrapText="1"/>
      <protection locked="0"/>
    </xf>
    <xf numFmtId="0" fontId="5" fillId="0" borderId="0" xfId="0" applyFont="1" applyAlignment="1" applyProtection="1">
      <alignment wrapText="1"/>
      <protection locked="0"/>
    </xf>
    <xf numFmtId="164" fontId="4" fillId="8" borderId="0" xfId="1" applyNumberFormat="1" applyFont="1" applyFill="1" applyBorder="1" applyAlignment="1" applyProtection="1">
      <alignment wrapText="1"/>
      <protection hidden="1"/>
    </xf>
    <xf numFmtId="164" fontId="4" fillId="0" borderId="0" xfId="1" applyNumberFormat="1" applyFont="1" applyFill="1" applyBorder="1" applyAlignment="1" applyProtection="1">
      <alignment horizontal="center" wrapText="1"/>
      <protection hidden="1"/>
    </xf>
    <xf numFmtId="0" fontId="4" fillId="3" borderId="0" xfId="0" applyFont="1" applyFill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wrapText="1"/>
      <protection locked="0"/>
    </xf>
    <xf numFmtId="0" fontId="5" fillId="0" borderId="1" xfId="0" applyFont="1" applyFill="1" applyBorder="1" applyAlignment="1" applyProtection="1">
      <alignment wrapText="1"/>
      <protection locked="0"/>
    </xf>
    <xf numFmtId="0" fontId="5" fillId="0" borderId="0" xfId="0" applyFont="1" applyFill="1" applyBorder="1" applyAlignment="1" applyProtection="1">
      <alignment wrapText="1"/>
      <protection locked="0"/>
    </xf>
    <xf numFmtId="0" fontId="5" fillId="14" borderId="1" xfId="0" applyFont="1" applyFill="1" applyBorder="1"/>
    <xf numFmtId="0" fontId="5" fillId="12" borderId="1" xfId="0" applyFont="1" applyFill="1" applyBorder="1" applyAlignment="1">
      <alignment wrapText="1"/>
    </xf>
    <xf numFmtId="0" fontId="3" fillId="14" borderId="1" xfId="0" applyFont="1" applyFill="1" applyBorder="1" applyAlignment="1" applyProtection="1">
      <alignment vertical="center" wrapText="1"/>
      <protection hidden="1"/>
    </xf>
    <xf numFmtId="0" fontId="5" fillId="12" borderId="1" xfId="0" applyFont="1" applyFill="1" applyBorder="1"/>
    <xf numFmtId="0" fontId="3" fillId="0" borderId="1" xfId="0" applyFont="1" applyFill="1" applyBorder="1" applyAlignment="1" applyProtection="1">
      <alignment wrapText="1"/>
      <protection locked="0"/>
    </xf>
    <xf numFmtId="0" fontId="5" fillId="14" borderId="1" xfId="0" applyFont="1" applyFill="1" applyBorder="1" applyAlignment="1" applyProtection="1">
      <alignment vertical="center" wrapText="1"/>
      <protection hidden="1"/>
    </xf>
    <xf numFmtId="0" fontId="8" fillId="0" borderId="3" xfId="0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Fill="1" applyBorder="1" applyAlignment="1" applyProtection="1">
      <alignment wrapText="1"/>
      <protection locked="0"/>
    </xf>
    <xf numFmtId="0" fontId="27" fillId="14" borderId="1" xfId="0" applyFont="1" applyFill="1" applyBorder="1"/>
    <xf numFmtId="0" fontId="27" fillId="14" borderId="1" xfId="0" applyFont="1" applyFill="1" applyBorder="1" applyAlignment="1">
      <alignment vertical="center" wrapText="1"/>
    </xf>
    <xf numFmtId="0" fontId="14" fillId="0" borderId="3" xfId="0" applyFont="1" applyFill="1" applyBorder="1" applyAlignment="1" applyProtection="1">
      <alignment wrapText="1"/>
      <protection locked="0"/>
    </xf>
    <xf numFmtId="0" fontId="14" fillId="0" borderId="1" xfId="0" applyFont="1" applyFill="1" applyBorder="1" applyAlignment="1" applyProtection="1">
      <alignment horizontal="center" vertical="center" wrapText="1"/>
      <protection locked="0"/>
    </xf>
    <xf numFmtId="0" fontId="5" fillId="0" borderId="3" xfId="0" applyFont="1" applyFill="1" applyBorder="1" applyAlignment="1" applyProtection="1">
      <alignment vertical="center" wrapText="1"/>
      <protection hidden="1"/>
    </xf>
    <xf numFmtId="0" fontId="14" fillId="0" borderId="7" xfId="0" applyFont="1" applyFill="1" applyBorder="1" applyAlignment="1" applyProtection="1">
      <alignment wrapText="1"/>
      <protection locked="0"/>
    </xf>
    <xf numFmtId="0" fontId="5" fillId="15" borderId="1" xfId="0" applyFont="1" applyFill="1" applyBorder="1" applyAlignment="1">
      <alignment wrapText="1"/>
    </xf>
    <xf numFmtId="0" fontId="3" fillId="0" borderId="1" xfId="0" applyFont="1" applyFill="1" applyBorder="1" applyAlignment="1">
      <alignment wrapText="1"/>
    </xf>
    <xf numFmtId="9" fontId="14" fillId="0" borderId="3" xfId="0" applyNumberFormat="1" applyFont="1" applyFill="1" applyBorder="1" applyAlignment="1" applyProtection="1">
      <alignment wrapText="1"/>
      <protection locked="0"/>
    </xf>
    <xf numFmtId="0" fontId="5" fillId="0" borderId="3" xfId="0" applyFont="1" applyFill="1" applyBorder="1" applyAlignment="1">
      <alignment wrapText="1"/>
    </xf>
    <xf numFmtId="0" fontId="8" fillId="0" borderId="3" xfId="0" applyFont="1" applyFill="1" applyBorder="1" applyAlignment="1" applyProtection="1">
      <alignment horizontal="center" vertical="center" wrapText="1"/>
      <protection hidden="1"/>
    </xf>
    <xf numFmtId="0" fontId="8" fillId="0" borderId="7" xfId="0" applyFont="1" applyFill="1" applyBorder="1" applyAlignment="1" applyProtection="1">
      <alignment horizontal="left" vertical="top" wrapText="1"/>
      <protection locked="0"/>
    </xf>
    <xf numFmtId="0" fontId="7" fillId="0" borderId="1" xfId="0" applyFont="1" applyFill="1" applyBorder="1" applyAlignment="1" applyProtection="1">
      <alignment vertical="center" wrapText="1"/>
      <protection hidden="1"/>
    </xf>
    <xf numFmtId="0" fontId="8" fillId="0" borderId="7" xfId="0" applyFont="1" applyFill="1" applyBorder="1" applyAlignment="1" applyProtection="1">
      <alignment wrapText="1"/>
      <protection locked="0"/>
    </xf>
    <xf numFmtId="0" fontId="3" fillId="0" borderId="11" xfId="0" applyFont="1" applyBorder="1" applyAlignment="1" applyProtection="1">
      <alignment vertical="center" wrapText="1"/>
      <protection hidden="1"/>
    </xf>
    <xf numFmtId="0" fontId="8" fillId="0" borderId="11" xfId="0" applyFont="1" applyBorder="1" applyAlignment="1" applyProtection="1">
      <alignment horizontal="center" vertical="center" wrapText="1"/>
      <protection locked="0"/>
    </xf>
    <xf numFmtId="9" fontId="14" fillId="0" borderId="11" xfId="0" applyNumberFormat="1" applyFont="1" applyBorder="1" applyAlignment="1" applyProtection="1">
      <alignment wrapText="1"/>
      <protection locked="0"/>
    </xf>
    <xf numFmtId="0" fontId="3" fillId="4" borderId="7" xfId="0" applyFont="1" applyFill="1" applyBorder="1" applyAlignment="1" applyProtection="1">
      <alignment vertical="center" wrapText="1"/>
      <protection hidden="1"/>
    </xf>
    <xf numFmtId="0" fontId="3" fillId="0" borderId="6" xfId="0" applyFont="1" applyFill="1" applyBorder="1" applyAlignment="1" applyProtection="1">
      <alignment vertical="center" wrapText="1"/>
      <protection hidden="1"/>
    </xf>
    <xf numFmtId="0" fontId="3" fillId="4" borderId="11" xfId="0" applyFont="1" applyFill="1" applyBorder="1" applyAlignment="1" applyProtection="1">
      <alignment horizontal="center" vertical="center" wrapText="1"/>
      <protection hidden="1"/>
    </xf>
    <xf numFmtId="0" fontId="8" fillId="2" borderId="1" xfId="0" applyFont="1" applyFill="1" applyBorder="1" applyAlignment="1" applyProtection="1">
      <alignment wrapText="1"/>
      <protection locked="0"/>
    </xf>
    <xf numFmtId="0" fontId="8" fillId="0" borderId="1" xfId="0" applyFont="1" applyFill="1" applyBorder="1" applyAlignment="1" applyProtection="1">
      <alignment vertical="center" wrapText="1"/>
      <protection locked="0"/>
    </xf>
    <xf numFmtId="0" fontId="5" fillId="13" borderId="1" xfId="0" applyFont="1" applyFill="1" applyBorder="1" applyAlignment="1">
      <alignment wrapText="1"/>
    </xf>
    <xf numFmtId="0" fontId="5" fillId="14" borderId="1" xfId="0" applyFont="1" applyFill="1" applyBorder="1" applyAlignment="1">
      <alignment wrapText="1"/>
    </xf>
    <xf numFmtId="0" fontId="8" fillId="2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vertical="top" wrapText="1"/>
      <protection locked="0"/>
    </xf>
    <xf numFmtId="0" fontId="14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vertical="top" wrapText="1"/>
      <protection locked="0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3" borderId="1" xfId="0" applyFont="1" applyFill="1" applyBorder="1" applyAlignment="1" applyProtection="1">
      <alignment vertical="center" wrapText="1"/>
      <protection hidden="1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165" fontId="8" fillId="0" borderId="1" xfId="0" applyNumberFormat="1" applyFont="1" applyBorder="1" applyAlignment="1" applyProtection="1">
      <alignment horizontal="center" wrapText="1"/>
      <protection locked="0"/>
    </xf>
    <xf numFmtId="166" fontId="8" fillId="0" borderId="1" xfId="0" applyNumberFormat="1" applyFont="1" applyFill="1" applyBorder="1" applyProtection="1">
      <protection locked="0"/>
    </xf>
    <xf numFmtId="166" fontId="5" fillId="0" borderId="1" xfId="0" applyNumberFormat="1" applyFont="1" applyFill="1" applyBorder="1" applyAlignment="1" applyProtection="1">
      <alignment wrapText="1"/>
      <protection locked="0"/>
    </xf>
    <xf numFmtId="166" fontId="8" fillId="0" borderId="1" xfId="0" applyNumberFormat="1" applyFont="1" applyBorder="1" applyProtection="1">
      <protection locked="0"/>
    </xf>
    <xf numFmtId="166" fontId="5" fillId="0" borderId="1" xfId="0" applyNumberFormat="1" applyFont="1" applyBorder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27" fillId="13" borderId="1" xfId="0" applyFont="1" applyFill="1" applyBorder="1"/>
    <xf numFmtId="0" fontId="27" fillId="15" borderId="1" xfId="0" applyFont="1" applyFill="1" applyBorder="1"/>
    <xf numFmtId="0" fontId="4" fillId="13" borderId="1" xfId="0" applyFont="1" applyFill="1" applyBorder="1"/>
    <xf numFmtId="0" fontId="4" fillId="13" borderId="3" xfId="0" applyFont="1" applyFill="1" applyBorder="1" applyAlignment="1" applyProtection="1">
      <alignment vertical="center" wrapText="1"/>
      <protection hidden="1"/>
    </xf>
    <xf numFmtId="0" fontId="4" fillId="13" borderId="1" xfId="0" applyFont="1" applyFill="1" applyBorder="1" applyAlignment="1" applyProtection="1">
      <alignment vertical="center" wrapText="1"/>
      <protection hidden="1"/>
    </xf>
    <xf numFmtId="0" fontId="27" fillId="13" borderId="1" xfId="0" applyFont="1" applyFill="1" applyBorder="1" applyAlignment="1" applyProtection="1">
      <alignment vertical="center" wrapText="1"/>
      <protection hidden="1"/>
    </xf>
    <xf numFmtId="0" fontId="27" fillId="13" borderId="1" xfId="0" applyFont="1" applyFill="1" applyBorder="1" applyAlignment="1">
      <alignment horizontal="left" wrapText="1"/>
    </xf>
    <xf numFmtId="0" fontId="27" fillId="13" borderId="2" xfId="0" applyFont="1" applyFill="1" applyBorder="1"/>
    <xf numFmtId="0" fontId="27" fillId="13" borderId="1" xfId="0" applyFont="1" applyFill="1" applyBorder="1" applyAlignment="1">
      <alignment wrapText="1"/>
    </xf>
    <xf numFmtId="0" fontId="4" fillId="15" borderId="1" xfId="0" applyFont="1" applyFill="1" applyBorder="1" applyAlignment="1" applyProtection="1">
      <alignment vertical="center" wrapText="1"/>
      <protection hidden="1"/>
    </xf>
    <xf numFmtId="0" fontId="27" fillId="15" borderId="1" xfId="0" applyFont="1" applyFill="1" applyBorder="1" applyAlignment="1">
      <alignment vertical="center" wrapText="1"/>
    </xf>
    <xf numFmtId="0" fontId="4" fillId="15" borderId="3" xfId="0" applyFont="1" applyFill="1" applyBorder="1" applyAlignment="1" applyProtection="1">
      <alignment vertical="center" wrapText="1"/>
      <protection hidden="1"/>
    </xf>
    <xf numFmtId="0" fontId="27" fillId="15" borderId="1" xfId="0" applyFont="1" applyFill="1" applyBorder="1" applyAlignment="1" applyProtection="1">
      <alignment vertical="center" wrapText="1"/>
      <protection hidden="1"/>
    </xf>
    <xf numFmtId="0" fontId="9" fillId="14" borderId="1" xfId="0" applyFont="1" applyFill="1" applyBorder="1"/>
    <xf numFmtId="0" fontId="11" fillId="0" borderId="0" xfId="0" applyFont="1" applyFill="1" applyBorder="1" applyAlignment="1" applyProtection="1">
      <alignment horizontal="center"/>
      <protection locked="0"/>
    </xf>
    <xf numFmtId="0" fontId="4" fillId="15" borderId="1" xfId="0" applyFont="1" applyFill="1" applyBorder="1"/>
    <xf numFmtId="0" fontId="27" fillId="15" borderId="1" xfId="0" applyFont="1" applyFill="1" applyBorder="1" applyAlignment="1">
      <alignment horizontal="left" wrapText="1"/>
    </xf>
    <xf numFmtId="0" fontId="27" fillId="15" borderId="2" xfId="0" applyFont="1" applyFill="1" applyBorder="1"/>
    <xf numFmtId="0" fontId="27" fillId="15" borderId="1" xfId="0" applyFont="1" applyFill="1" applyBorder="1" applyAlignment="1">
      <alignment wrapText="1"/>
    </xf>
    <xf numFmtId="0" fontId="8" fillId="3" borderId="0" xfId="0" applyFont="1" applyFill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</xf>
    <xf numFmtId="165" fontId="8" fillId="0" borderId="1" xfId="0" applyNumberFormat="1" applyFont="1" applyBorder="1" applyAlignment="1" applyProtection="1">
      <alignment horizontal="center" wrapText="1"/>
    </xf>
    <xf numFmtId="166" fontId="8" fillId="0" borderId="1" xfId="0" applyNumberFormat="1" applyFont="1" applyFill="1" applyBorder="1" applyProtection="1"/>
    <xf numFmtId="166" fontId="5" fillId="0" borderId="1" xfId="0" applyNumberFormat="1" applyFont="1" applyFill="1" applyBorder="1" applyAlignment="1" applyProtection="1">
      <alignment wrapText="1"/>
    </xf>
    <xf numFmtId="166" fontId="8" fillId="0" borderId="1" xfId="0" applyNumberFormat="1" applyFont="1" applyBorder="1" applyProtection="1"/>
    <xf numFmtId="166" fontId="5" fillId="0" borderId="1" xfId="0" applyNumberFormat="1" applyFont="1" applyBorder="1" applyAlignment="1" applyProtection="1">
      <alignment wrapText="1"/>
    </xf>
    <xf numFmtId="0" fontId="14" fillId="2" borderId="0" xfId="0" applyFont="1" applyFill="1"/>
    <xf numFmtId="0" fontId="8" fillId="2" borderId="0" xfId="0" applyFont="1" applyFill="1"/>
    <xf numFmtId="0" fontId="7" fillId="0" borderId="1" xfId="0" applyFont="1" applyFill="1" applyBorder="1" applyAlignment="1" applyProtection="1">
      <alignment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</xf>
    <xf numFmtId="0" fontId="14" fillId="0" borderId="1" xfId="0" applyFont="1" applyFill="1" applyBorder="1" applyAlignment="1" applyProtection="1">
      <alignment horizontal="center" vertical="center" wrapText="1"/>
    </xf>
    <xf numFmtId="0" fontId="8" fillId="0" borderId="3" xfId="0" applyFont="1" applyFill="1" applyBorder="1" applyAlignment="1" applyProtection="1">
      <alignment horizontal="center" vertical="center" wrapText="1"/>
    </xf>
    <xf numFmtId="0" fontId="8" fillId="0" borderId="1" xfId="0" applyFont="1" applyFill="1" applyBorder="1" applyAlignment="1" applyProtection="1">
      <alignment horizontal="left" wrapText="1"/>
      <protection locked="0"/>
    </xf>
    <xf numFmtId="0" fontId="43" fillId="17" borderId="1" xfId="0" applyFont="1" applyFill="1" applyBorder="1" applyAlignment="1" applyProtection="1">
      <alignment horizontal="left" vertical="center" wrapText="1"/>
      <protection locked="0"/>
    </xf>
    <xf numFmtId="0" fontId="44" fillId="0" borderId="1" xfId="0" applyFont="1" applyBorder="1" applyAlignment="1" applyProtection="1">
      <alignment wrapText="1"/>
      <protection locked="0"/>
    </xf>
    <xf numFmtId="9" fontId="8" fillId="14" borderId="1" xfId="0" applyNumberFormat="1" applyFont="1" applyFill="1" applyBorder="1" applyProtection="1">
      <protection locked="0"/>
    </xf>
    <xf numFmtId="9" fontId="8" fillId="16" borderId="1" xfId="0" applyNumberFormat="1" applyFont="1" applyFill="1" applyBorder="1" applyProtection="1">
      <protection locked="0"/>
    </xf>
    <xf numFmtId="165" fontId="8" fillId="0" borderId="1" xfId="0" applyNumberFormat="1" applyFont="1" applyBorder="1" applyAlignment="1" applyProtection="1">
      <alignment horizontal="left" wrapText="1"/>
      <protection locked="0"/>
    </xf>
    <xf numFmtId="0" fontId="45" fillId="0" borderId="0" xfId="0" applyFont="1" applyAlignment="1">
      <alignment horizontal="left" vertical="center" readingOrder="1"/>
    </xf>
    <xf numFmtId="0" fontId="8" fillId="0" borderId="1" xfId="0" applyFont="1" applyFill="1" applyBorder="1" applyAlignment="1" applyProtection="1">
      <alignment wrapText="1"/>
    </xf>
    <xf numFmtId="9" fontId="8" fillId="0" borderId="1" xfId="0" applyNumberFormat="1" applyFont="1" applyBorder="1" applyAlignment="1" applyProtection="1">
      <alignment wrapText="1"/>
      <protection locked="0"/>
    </xf>
    <xf numFmtId="0" fontId="44" fillId="0" borderId="1" xfId="0" applyFont="1" applyBorder="1" applyAlignment="1" applyProtection="1">
      <alignment horizontal="left" vertical="top" wrapText="1"/>
      <protection locked="0"/>
    </xf>
    <xf numFmtId="165" fontId="33" fillId="3" borderId="6" xfId="2" applyNumberFormat="1" applyFont="1" applyFill="1" applyBorder="1" applyAlignment="1" applyProtection="1">
      <alignment horizontal="center" vertical="center" wrapText="1"/>
    </xf>
    <xf numFmtId="10" fontId="32" fillId="8" borderId="5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horizontal="center" vertical="center" wrapText="1"/>
    </xf>
    <xf numFmtId="165" fontId="33" fillId="0" borderId="6" xfId="2" applyNumberFormat="1" applyFont="1" applyFill="1" applyBorder="1" applyAlignment="1" applyProtection="1">
      <alignment horizontal="center" vertical="center" wrapText="1"/>
    </xf>
    <xf numFmtId="10" fontId="34" fillId="8" borderId="5" xfId="2" applyNumberFormat="1" applyFont="1" applyFill="1" applyBorder="1" applyAlignment="1" applyProtection="1">
      <alignment horizontal="center" vertical="center" wrapText="1"/>
    </xf>
    <xf numFmtId="0" fontId="21" fillId="9" borderId="0" xfId="0" applyFont="1" applyFill="1" applyBorder="1" applyAlignment="1">
      <alignment horizontal="left" vertical="center" wrapText="1"/>
    </xf>
    <xf numFmtId="0" fontId="21" fillId="9" borderId="0" xfId="0" applyFont="1" applyFill="1" applyBorder="1" applyAlignment="1" applyProtection="1">
      <alignment horizontal="center" vertical="center"/>
      <protection locked="0"/>
    </xf>
    <xf numFmtId="0" fontId="29" fillId="4" borderId="0" xfId="0" applyFont="1" applyFill="1" applyBorder="1" applyAlignment="1" applyProtection="1">
      <alignment horizontal="left" vertical="center"/>
    </xf>
    <xf numFmtId="0" fontId="9" fillId="4" borderId="0" xfId="0" applyFont="1" applyFill="1" applyAlignment="1" applyProtection="1">
      <alignment horizontal="left" vertical="center" wrapText="1"/>
      <protection hidden="1"/>
    </xf>
    <xf numFmtId="0" fontId="8" fillId="4" borderId="0" xfId="0" applyFont="1" applyFill="1" applyAlignment="1" applyProtection="1">
      <alignment horizontal="center" vertical="center"/>
      <protection hidden="1"/>
    </xf>
    <xf numFmtId="0" fontId="5" fillId="4" borderId="0" xfId="0" applyFont="1" applyFill="1" applyAlignment="1" applyProtection="1">
      <alignment horizontal="center" vertical="center" wrapText="1"/>
      <protection hidden="1"/>
    </xf>
    <xf numFmtId="0" fontId="3" fillId="3" borderId="8" xfId="0" applyFont="1" applyFill="1" applyBorder="1" applyAlignment="1" applyProtection="1">
      <alignment horizontal="left" vertical="center" wrapText="1"/>
      <protection hidden="1"/>
    </xf>
    <xf numFmtId="0" fontId="3" fillId="3" borderId="9" xfId="0" applyFont="1" applyFill="1" applyBorder="1" applyAlignment="1" applyProtection="1">
      <alignment horizontal="left" vertical="center" wrapText="1"/>
      <protection hidden="1"/>
    </xf>
    <xf numFmtId="164" fontId="7" fillId="8" borderId="0" xfId="1" applyNumberFormat="1" applyFont="1" applyFill="1" applyBorder="1" applyAlignment="1" applyProtection="1">
      <alignment horizontal="left" vertical="center" wrapText="1"/>
      <protection hidden="1"/>
    </xf>
    <xf numFmtId="0" fontId="3" fillId="3" borderId="1" xfId="0" applyFont="1" applyFill="1" applyBorder="1" applyAlignment="1" applyProtection="1">
      <alignment horizontal="left" vertical="center" wrapText="1"/>
      <protection hidden="1"/>
    </xf>
    <xf numFmtId="0" fontId="4" fillId="3" borderId="3" xfId="0" applyFont="1" applyFill="1" applyBorder="1" applyAlignment="1" applyProtection="1">
      <alignment horizontal="left" vertical="center" wrapText="1"/>
      <protection hidden="1"/>
    </xf>
    <xf numFmtId="0" fontId="4" fillId="3" borderId="6" xfId="0" applyFont="1" applyFill="1" applyBorder="1" applyAlignment="1" applyProtection="1">
      <alignment horizontal="left" vertical="center" wrapText="1"/>
      <protection hidden="1"/>
    </xf>
    <xf numFmtId="0" fontId="4" fillId="3" borderId="4" xfId="0" applyFont="1" applyFill="1" applyBorder="1" applyAlignment="1" applyProtection="1">
      <alignment horizontal="left" vertical="center" wrapText="1"/>
      <protection hidden="1"/>
    </xf>
    <xf numFmtId="0" fontId="3" fillId="3" borderId="3" xfId="0" applyFont="1" applyFill="1" applyBorder="1" applyAlignment="1" applyProtection="1">
      <alignment horizontal="left" vertical="center" wrapText="1"/>
      <protection hidden="1"/>
    </xf>
    <xf numFmtId="0" fontId="3" fillId="3" borderId="6" xfId="0" applyFont="1" applyFill="1" applyBorder="1" applyAlignment="1" applyProtection="1">
      <alignment horizontal="left" vertical="center" wrapText="1"/>
      <protection hidden="1"/>
    </xf>
    <xf numFmtId="0" fontId="3" fillId="3" borderId="4" xfId="0" applyFont="1" applyFill="1" applyBorder="1" applyAlignment="1" applyProtection="1">
      <alignment horizontal="left" vertical="center" wrapText="1"/>
      <protection hidden="1"/>
    </xf>
    <xf numFmtId="0" fontId="27" fillId="3" borderId="3" xfId="0" applyFont="1" applyFill="1" applyBorder="1" applyAlignment="1">
      <alignment horizontal="left" wrapText="1"/>
    </xf>
    <xf numFmtId="0" fontId="27" fillId="3" borderId="6" xfId="0" applyFont="1" applyFill="1" applyBorder="1" applyAlignment="1">
      <alignment horizontal="left" wrapText="1"/>
    </xf>
    <xf numFmtId="0" fontId="27" fillId="3" borderId="4" xfId="0" applyFont="1" applyFill="1" applyBorder="1" applyAlignment="1">
      <alignment horizontal="left" wrapText="1"/>
    </xf>
    <xf numFmtId="165" fontId="9" fillId="5" borderId="5" xfId="0" applyNumberFormat="1" applyFont="1" applyFill="1" applyBorder="1" applyAlignment="1" applyProtection="1">
      <alignment horizontal="center"/>
      <protection hidden="1"/>
    </xf>
    <xf numFmtId="0" fontId="12" fillId="0" borderId="0" xfId="0" applyFont="1" applyFill="1" applyBorder="1" applyAlignment="1" applyProtection="1">
      <alignment horizontal="center"/>
      <protection locked="0"/>
    </xf>
    <xf numFmtId="14" fontId="9" fillId="5" borderId="5" xfId="0" applyNumberFormat="1" applyFont="1" applyFill="1" applyBorder="1" applyAlignment="1" applyProtection="1">
      <alignment horizontal="center" vertical="center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7" fillId="9" borderId="0" xfId="0" applyFont="1" applyFill="1" applyBorder="1" applyAlignment="1">
      <alignment horizontal="center" vertical="center" wrapText="1"/>
    </xf>
    <xf numFmtId="0" fontId="16" fillId="10" borderId="0" xfId="0" applyFont="1" applyFill="1" applyAlignment="1" applyProtection="1">
      <alignment horizontal="center" vertical="center"/>
      <protection locked="0"/>
    </xf>
    <xf numFmtId="0" fontId="9" fillId="5" borderId="5" xfId="0" applyFont="1" applyFill="1" applyBorder="1" applyAlignment="1" applyProtection="1">
      <alignment horizontal="center" vertical="center"/>
      <protection locked="0"/>
    </xf>
    <xf numFmtId="0" fontId="9" fillId="5" borderId="6" xfId="0" applyFont="1" applyFill="1" applyBorder="1" applyAlignment="1" applyProtection="1">
      <alignment horizontal="center" vertical="center"/>
      <protection locked="0"/>
    </xf>
    <xf numFmtId="0" fontId="17" fillId="8" borderId="11" xfId="1" applyFont="1" applyFill="1" applyBorder="1" applyAlignment="1" applyProtection="1">
      <alignment horizontal="center" wrapText="1"/>
      <protection hidden="1"/>
    </xf>
    <xf numFmtId="0" fontId="17" fillId="8" borderId="5" xfId="1" applyFont="1" applyFill="1" applyBorder="1" applyAlignment="1" applyProtection="1">
      <alignment horizontal="center" wrapText="1"/>
      <protection hidden="1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6" xfId="0" applyFont="1" applyFill="1" applyBorder="1" applyAlignment="1" applyProtection="1">
      <alignment horizontal="left" vertical="center" wrapText="1"/>
      <protection hidden="1"/>
    </xf>
    <xf numFmtId="0" fontId="3" fillId="4" borderId="4" xfId="0" applyFont="1" applyFill="1" applyBorder="1" applyAlignment="1" applyProtection="1">
      <alignment horizontal="left" vertical="center" wrapText="1"/>
      <protection hidden="1"/>
    </xf>
    <xf numFmtId="0" fontId="17" fillId="8" borderId="13" xfId="1" applyFont="1" applyFill="1" applyBorder="1" applyAlignment="1" applyProtection="1">
      <alignment horizontal="center" wrapText="1"/>
      <protection hidden="1"/>
    </xf>
    <xf numFmtId="0" fontId="17" fillId="8" borderId="0" xfId="1" applyFont="1" applyFill="1" applyBorder="1" applyAlignment="1" applyProtection="1">
      <alignment horizontal="center" wrapText="1"/>
      <protection hidden="1"/>
    </xf>
    <xf numFmtId="0" fontId="3" fillId="4" borderId="5" xfId="0" applyFont="1" applyFill="1" applyBorder="1" applyAlignment="1" applyProtection="1">
      <alignment horizontal="left" vertical="center" wrapText="1"/>
      <protection hidden="1"/>
    </xf>
    <xf numFmtId="0" fontId="3" fillId="4" borderId="12" xfId="0" applyFont="1" applyFill="1" applyBorder="1" applyAlignment="1" applyProtection="1">
      <alignment horizontal="left" vertical="center" wrapText="1"/>
      <protection hidden="1"/>
    </xf>
    <xf numFmtId="164" fontId="17" fillId="8" borderId="13" xfId="1" applyNumberFormat="1" applyFont="1" applyFill="1" applyBorder="1" applyAlignment="1" applyProtection="1">
      <alignment horizontal="center" wrapText="1"/>
      <protection hidden="1"/>
    </xf>
    <xf numFmtId="164" fontId="17" fillId="8" borderId="0" xfId="1" applyNumberFormat="1" applyFont="1" applyFill="1" applyBorder="1" applyAlignment="1" applyProtection="1">
      <alignment horizont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7" fillId="8" borderId="11" xfId="0" applyFont="1" applyFill="1" applyBorder="1" applyAlignment="1" applyProtection="1">
      <alignment horizontal="center" wrapText="1"/>
      <protection hidden="1"/>
    </xf>
    <xf numFmtId="0" fontId="17" fillId="8" borderId="5" xfId="0" applyFont="1" applyFill="1" applyBorder="1" applyAlignment="1" applyProtection="1">
      <alignment horizontal="center" wrapText="1"/>
      <protection hidden="1"/>
    </xf>
    <xf numFmtId="165" fontId="9" fillId="5" borderId="6" xfId="0" applyNumberFormat="1" applyFont="1" applyFill="1" applyBorder="1" applyAlignment="1" applyProtection="1">
      <alignment horizontal="center"/>
      <protection hidden="1"/>
    </xf>
    <xf numFmtId="14" fontId="9" fillId="5" borderId="6" xfId="0" applyNumberFormat="1" applyFont="1" applyFill="1" applyBorder="1" applyAlignment="1" applyProtection="1">
      <alignment horizontal="center"/>
    </xf>
    <xf numFmtId="0" fontId="21" fillId="9" borderId="0" xfId="0" applyFont="1" applyFill="1" applyBorder="1" applyAlignment="1">
      <alignment horizontal="center" vertical="center" wrapText="1"/>
    </xf>
    <xf numFmtId="0" fontId="9" fillId="5" borderId="5" xfId="0" applyNumberFormat="1" applyFont="1" applyFill="1" applyBorder="1" applyAlignment="1" applyProtection="1">
      <alignment horizontal="center"/>
    </xf>
    <xf numFmtId="0" fontId="9" fillId="5" borderId="6" xfId="0" applyNumberFormat="1" applyFont="1" applyFill="1" applyBorder="1" applyAlignment="1" applyProtection="1">
      <alignment horizontal="center"/>
    </xf>
    <xf numFmtId="0" fontId="8" fillId="4" borderId="5" xfId="0" applyFont="1" applyFill="1" applyBorder="1" applyAlignment="1" applyProtection="1">
      <alignment horizontal="center" vertical="center"/>
      <protection hidden="1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FF5050"/>
      <color rgb="FF0088EE"/>
      <color rgb="FFFFFFFF"/>
      <color rgb="FF0083E6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0.96666666666666667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69390808"/>
        <c:axId val="569396296"/>
      </c:barChart>
      <c:catAx>
        <c:axId val="5693908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69396296"/>
        <c:crosses val="autoZero"/>
        <c:auto val="1"/>
        <c:lblAlgn val="ctr"/>
        <c:lblOffset val="100"/>
        <c:noMultiLvlLbl val="0"/>
      </c:catAx>
      <c:valAx>
        <c:axId val="5693962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693908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69390416"/>
        <c:axId val="569386496"/>
      </c:barChart>
      <c:catAx>
        <c:axId val="5693904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69386496"/>
        <c:crosses val="autoZero"/>
        <c:auto val="1"/>
        <c:lblAlgn val="ctr"/>
        <c:lblOffset val="100"/>
        <c:noMultiLvlLbl val="0"/>
      </c:catAx>
      <c:valAx>
        <c:axId val="5693864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693904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69398648"/>
        <c:axId val="569401000"/>
      </c:barChart>
      <c:catAx>
        <c:axId val="5693986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69401000"/>
        <c:crosses val="autoZero"/>
        <c:auto val="1"/>
        <c:lblAlgn val="ctr"/>
        <c:lblOffset val="100"/>
        <c:noMultiLvlLbl val="0"/>
      </c:catAx>
      <c:valAx>
        <c:axId val="5694010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693986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69398256"/>
        <c:axId val="569399432"/>
      </c:barChart>
      <c:catAx>
        <c:axId val="5693982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69399432"/>
        <c:crosses val="autoZero"/>
        <c:auto val="1"/>
        <c:lblAlgn val="ctr"/>
        <c:lblOffset val="100"/>
        <c:noMultiLvlLbl val="0"/>
      </c:catAx>
      <c:valAx>
        <c:axId val="5693994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693982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69399040"/>
        <c:axId val="569400216"/>
      </c:barChart>
      <c:catAx>
        <c:axId val="5693990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69400216"/>
        <c:crosses val="autoZero"/>
        <c:auto val="1"/>
        <c:lblAlgn val="ctr"/>
        <c:lblOffset val="100"/>
        <c:noMultiLvlLbl val="0"/>
      </c:catAx>
      <c:valAx>
        <c:axId val="5694002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693990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71239592"/>
        <c:axId val="571243904"/>
      </c:barChart>
      <c:catAx>
        <c:axId val="5712395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71243904"/>
        <c:crosses val="autoZero"/>
        <c:auto val="1"/>
        <c:lblAlgn val="ctr"/>
        <c:lblOffset val="100"/>
        <c:noMultiLvlLbl val="0"/>
      </c:catAx>
      <c:valAx>
        <c:axId val="5712439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712395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0.93220338983050843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71244688"/>
        <c:axId val="571242728"/>
      </c:barChart>
      <c:catAx>
        <c:axId val="5712446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71242728"/>
        <c:crosses val="autoZero"/>
        <c:auto val="1"/>
        <c:lblAlgn val="ctr"/>
        <c:lblOffset val="100"/>
        <c:noMultiLvlLbl val="0"/>
      </c:catAx>
      <c:valAx>
        <c:axId val="5712427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712446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0.95514950166112955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71239984"/>
        <c:axId val="571248608"/>
      </c:barChart>
      <c:catAx>
        <c:axId val="5712399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71248608"/>
        <c:crosses val="autoZero"/>
        <c:auto val="1"/>
        <c:lblAlgn val="ctr"/>
        <c:lblOffset val="100"/>
        <c:noMultiLvlLbl val="0"/>
      </c:catAx>
      <c:valAx>
        <c:axId val="5712486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712399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0.94367644574581899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571245080"/>
        <c:axId val="571236848"/>
        <c:extLst xmlns:c16r2="http://schemas.microsoft.com/office/drawing/2015/06/chart"/>
      </c:barChart>
      <c:catAx>
        <c:axId val="57124508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71236848"/>
        <c:crosses val="autoZero"/>
        <c:auto val="1"/>
        <c:lblAlgn val="ctr"/>
        <c:lblOffset val="100"/>
        <c:noMultiLvlLbl val="0"/>
      </c:catAx>
      <c:valAx>
        <c:axId val="571236848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712450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919F-4C29-A498-BDB1D51301FE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0.86900000000000011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571241552"/>
        <c:axId val="571240376"/>
        <c:extLst xmlns:c16r2="http://schemas.microsoft.com/office/drawing/2015/06/chart"/>
      </c:barChart>
      <c:catAx>
        <c:axId val="5712415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71240376"/>
        <c:crosses val="autoZero"/>
        <c:auto val="1"/>
        <c:lblAlgn val="ctr"/>
        <c:lblOffset val="100"/>
        <c:noMultiLvlLbl val="0"/>
      </c:catAx>
      <c:valAx>
        <c:axId val="5712403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712415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0.94594594594594594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69393944"/>
        <c:axId val="569389632"/>
      </c:barChart>
      <c:catAx>
        <c:axId val="5693939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69389632"/>
        <c:crosses val="autoZero"/>
        <c:auto val="1"/>
        <c:lblAlgn val="ctr"/>
        <c:lblOffset val="100"/>
        <c:noMultiLvlLbl val="0"/>
      </c:catAx>
      <c:valAx>
        <c:axId val="5693896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693939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0.94117647058823528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69386104"/>
        <c:axId val="569393552"/>
      </c:barChart>
      <c:catAx>
        <c:axId val="5693861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69393552"/>
        <c:crosses val="autoZero"/>
        <c:auto val="1"/>
        <c:lblAlgn val="ctr"/>
        <c:lblOffset val="100"/>
        <c:noMultiLvlLbl val="0"/>
      </c:catAx>
      <c:valAx>
        <c:axId val="5693935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693861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0.98333333333333328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69393160"/>
        <c:axId val="569397472"/>
      </c:barChart>
      <c:catAx>
        <c:axId val="5693931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69397472"/>
        <c:crosses val="autoZero"/>
        <c:auto val="1"/>
        <c:lblAlgn val="ctr"/>
        <c:lblOffset val="100"/>
        <c:noMultiLvlLbl val="0"/>
      </c:catAx>
      <c:valAx>
        <c:axId val="5693974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693931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0.91249999999999998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69388456"/>
        <c:axId val="569395904"/>
      </c:barChart>
      <c:catAx>
        <c:axId val="5693884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69395904"/>
        <c:crosses val="autoZero"/>
        <c:auto val="1"/>
        <c:lblAlgn val="ctr"/>
        <c:lblOffset val="100"/>
        <c:noMultiLvlLbl val="0"/>
      </c:catAx>
      <c:valAx>
        <c:axId val="5693959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693884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0.97142857142857142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69385320"/>
        <c:axId val="569391592"/>
      </c:barChart>
      <c:catAx>
        <c:axId val="5693853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69391592"/>
        <c:crosses val="autoZero"/>
        <c:auto val="1"/>
        <c:lblAlgn val="ctr"/>
        <c:lblOffset val="100"/>
        <c:noMultiLvlLbl val="0"/>
      </c:catAx>
      <c:valAx>
        <c:axId val="5693915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693853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69385712"/>
        <c:axId val="569392376"/>
      </c:barChart>
      <c:catAx>
        <c:axId val="5693857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69392376"/>
        <c:crosses val="autoZero"/>
        <c:auto val="1"/>
        <c:lblAlgn val="ctr"/>
        <c:lblOffset val="100"/>
        <c:noMultiLvlLbl val="0"/>
      </c:catAx>
      <c:valAx>
        <c:axId val="5693923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693857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0.77777777777777779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69395120"/>
        <c:axId val="569389240"/>
      </c:barChart>
      <c:catAx>
        <c:axId val="569395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69389240"/>
        <c:crosses val="autoZero"/>
        <c:auto val="1"/>
        <c:lblAlgn val="ctr"/>
        <c:lblOffset val="100"/>
        <c:noMultiLvlLbl val="0"/>
      </c:catAx>
      <c:valAx>
        <c:axId val="5693892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693951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69387672"/>
        <c:axId val="569397080"/>
      </c:barChart>
      <c:catAx>
        <c:axId val="5693876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69397080"/>
        <c:crosses val="autoZero"/>
        <c:auto val="1"/>
        <c:lblAlgn val="ctr"/>
        <c:lblOffset val="100"/>
        <c:noMultiLvlLbl val="0"/>
      </c:catAx>
      <c:valAx>
        <c:axId val="5693970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693876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7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6.xml"/><Relationship Id="rId2" Type="http://schemas.openxmlformats.org/officeDocument/2006/relationships/chart" Target="../charts/chart2.xml"/><Relationship Id="rId16" Type="http://schemas.openxmlformats.org/officeDocument/2006/relationships/image" Target="../media/image1.png"/><Relationship Id="rId20" Type="http://schemas.openxmlformats.org/officeDocument/2006/relationships/image" Target="../media/image2.png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rgbClr val="0070C0"/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rgbClr val="0070C0"/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xmlns="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xmlns="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xmlns="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xmlns="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 editAs="oneCell">
    <xdr:from>
      <xdr:col>3</xdr:col>
      <xdr:colOff>543984</xdr:colOff>
      <xdr:row>0</xdr:row>
      <xdr:rowOff>45640</xdr:rowOff>
    </xdr:from>
    <xdr:to>
      <xdr:col>6</xdr:col>
      <xdr:colOff>449263</xdr:colOff>
      <xdr:row>6</xdr:row>
      <xdr:rowOff>61515</xdr:rowOff>
    </xdr:to>
    <xdr:pic>
      <xdr:nvPicPr>
        <xdr:cNvPr id="19" name="Image 18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2734" y="45640"/>
          <a:ext cx="2191279" cy="1158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xmlns="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xmlns="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xmlns="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 editAs="oneCell">
    <xdr:from>
      <xdr:col>3</xdr:col>
      <xdr:colOff>304800</xdr:colOff>
      <xdr:row>0</xdr:row>
      <xdr:rowOff>0</xdr:rowOff>
    </xdr:from>
    <xdr:to>
      <xdr:col>6</xdr:col>
      <xdr:colOff>383698</xdr:colOff>
      <xdr:row>6</xdr:row>
      <xdr:rowOff>65161</xdr:rowOff>
    </xdr:to>
    <xdr:pic>
      <xdr:nvPicPr>
        <xdr:cNvPr id="23" name="Image 2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F3F23C34-71FC-432F-A0FA-854CB5C8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00375" y="0"/>
          <a:ext cx="2364898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F05A04C-7CE0-407E-BCB9-B07C733BD9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37AFD41-329D-41F0-8213-4FA94ACBB0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5D6CCBF-290D-4039-A2AE-C803519B79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D8FB6C2C-6467-437D-932B-A2C73CDF1E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7" name="Image 6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5582B62F-CFC6-4FFA-9C3E-E75A08A779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7799176F-5DB7-47F6-A26E-0D93F63F3A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ED551D66-C191-48B8-A1CD-D60869EEEC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BA37B78A-B577-4564-AB10-D55E77EAF3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22469C9-21A7-48B9-A84E-D8A4ED5C6A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AAD3353-6B67-4987-AE8E-CA7D4A67BB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AB6131E7-CC71-45AD-8A25-1BE020BC96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7" name="Image 6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CD6804C6-C451-4986-A58B-250399D60E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C4E1A56A-C3AC-4747-A247-30A7BA2DBA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FC78DE01-8B3A-4FE8-BE71-A229E4D4F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0630028-25FF-4CA5-8B01-675F6CD34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3B908A90-5D03-4A94-85AD-60C45D9FF2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686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450D14BF-B5FF-4808-8DE7-71B71C43D0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B33109C-3783-40D0-AAA8-CF27135495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2BA7731-1A4C-4BB8-B751-3421BE3F1E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84B1D5B-6905-45E3-B448-7197490E91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4429125</xdr:colOff>
      <xdr:row>0</xdr:row>
      <xdr:rowOff>0</xdr:rowOff>
    </xdr:from>
    <xdr:to>
      <xdr:col>3</xdr:col>
      <xdr:colOff>947690</xdr:colOff>
      <xdr:row>4</xdr:row>
      <xdr:rowOff>142875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EE788948-7DD2-43E5-B8F4-85CD3CE47A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29125" y="0"/>
          <a:ext cx="2709815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FFEFDBE6-B228-40F9-9522-57162EF35B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5F692A0-276D-4F8C-AD6A-BB705920D8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686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369613C0-7E2E-40EB-962E-389B2AFBA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AAD63B91-FBD3-4569-ACA8-D8A771E438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B3FF6D6B-A4EB-4C0B-A50A-7B9E249B4F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A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FB435674-75D8-4F96-A0F2-031B42741F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59680E95-6522-469A-81E0-926930A8A4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CCEE00F9-4741-488F-A68D-A6C87BFD11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84557ED3-E7CD-4D5A-A6E9-3FE3FB0CF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371D2A1-D9B8-4ABC-9DBE-3FAE9C8343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DF9F98A9-5706-4D02-83D7-FF12DCAAC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tabSelected="1" view="pageBreakPreview" topLeftCell="A37" zoomScaleSheetLayoutView="100" workbookViewId="0">
      <selection activeCell="M70" sqref="M70"/>
    </sheetView>
  </sheetViews>
  <sheetFormatPr baseColWidth="10" defaultColWidth="11.42578125" defaultRowHeight="15" x14ac:dyDescent="0.25"/>
  <cols>
    <col min="1" max="1" width="11.42578125" style="90"/>
    <col min="2" max="2" width="15" style="77" customWidth="1"/>
    <col min="3" max="3" width="14" style="77" customWidth="1"/>
    <col min="4" max="11" width="11.42578125" style="77"/>
    <col min="12" max="14" width="11.42578125" style="77" customWidth="1"/>
    <col min="15" max="16384" width="11.42578125" style="77"/>
  </cols>
  <sheetData>
    <row r="18" spans="1:11" ht="21" x14ac:dyDescent="0.25">
      <c r="A18" s="307" t="s">
        <v>324</v>
      </c>
      <c r="B18" s="307"/>
      <c r="C18" s="307"/>
      <c r="D18" s="308" t="s">
        <v>412</v>
      </c>
      <c r="E18" s="308"/>
      <c r="F18" s="308"/>
      <c r="G18" s="308"/>
      <c r="H18" s="308"/>
      <c r="I18" s="308"/>
      <c r="J18" s="308"/>
      <c r="K18" s="308"/>
    </row>
    <row r="20" spans="1:11" ht="16.5" x14ac:dyDescent="0.3">
      <c r="A20" s="83"/>
      <c r="B20" s="78"/>
      <c r="C20" s="78"/>
      <c r="D20" s="78"/>
      <c r="E20" s="78"/>
      <c r="F20" s="78"/>
      <c r="G20" s="78"/>
      <c r="H20" s="78"/>
      <c r="I20" s="78"/>
    </row>
    <row r="21" spans="1:11" x14ac:dyDescent="0.25">
      <c r="A21" s="309" t="s">
        <v>325</v>
      </c>
      <c r="B21" s="309"/>
      <c r="C21" s="309"/>
      <c r="D21" s="309"/>
      <c r="E21" s="309"/>
      <c r="F21" s="309"/>
      <c r="G21" s="309"/>
      <c r="H21" s="309"/>
      <c r="I21" s="309"/>
      <c r="J21" s="309"/>
      <c r="K21" s="309"/>
    </row>
    <row r="22" spans="1:11" x14ac:dyDescent="0.25">
      <c r="A22" s="84"/>
      <c r="B22" s="79"/>
      <c r="C22" s="79"/>
      <c r="D22" s="78"/>
      <c r="E22" s="78"/>
      <c r="F22" s="78"/>
      <c r="G22" s="78"/>
      <c r="H22" s="78"/>
      <c r="I22" s="78"/>
    </row>
    <row r="23" spans="1:11" ht="42" customHeight="1" x14ac:dyDescent="0.25">
      <c r="A23" s="85" t="s">
        <v>326</v>
      </c>
      <c r="B23" s="303" t="s">
        <v>327</v>
      </c>
      <c r="C23" s="303"/>
      <c r="D23" s="78"/>
      <c r="E23" s="78"/>
      <c r="F23" s="78"/>
      <c r="G23" s="78"/>
      <c r="H23" s="78"/>
      <c r="I23" s="78"/>
      <c r="J23" s="77" t="str">
        <f>D18</f>
        <v>LAFAYETTE</v>
      </c>
    </row>
    <row r="24" spans="1:11" ht="33" customHeight="1" x14ac:dyDescent="0.25">
      <c r="A24" s="86" t="s">
        <v>328</v>
      </c>
      <c r="B24" s="302">
        <f>AVERAGE('A1 Exploitation'!D549,'A1 Technique'!D199)</f>
        <v>0.94367644574581899</v>
      </c>
      <c r="C24" s="302"/>
      <c r="D24" s="78"/>
      <c r="E24" s="78"/>
      <c r="F24" s="78"/>
      <c r="G24" s="78"/>
      <c r="H24" s="78"/>
      <c r="I24" s="78"/>
    </row>
    <row r="25" spans="1:11" ht="33" customHeight="1" x14ac:dyDescent="0.25">
      <c r="A25" s="85" t="s">
        <v>329</v>
      </c>
      <c r="B25" s="302">
        <f>AVERAGE('A2 Exploitation'!D549,'A2 Technique'!D199)</f>
        <v>0</v>
      </c>
      <c r="C25" s="302"/>
      <c r="D25" s="78"/>
      <c r="E25" s="78"/>
      <c r="F25" s="78"/>
      <c r="G25" s="78"/>
      <c r="H25" s="78"/>
      <c r="I25" s="78"/>
    </row>
    <row r="26" spans="1:11" ht="33" customHeight="1" x14ac:dyDescent="0.25">
      <c r="A26" s="86" t="s">
        <v>330</v>
      </c>
      <c r="B26" s="302">
        <f>AVERAGE('A3 Exploitation'!D549,'A3 Technique'!D199)</f>
        <v>0</v>
      </c>
      <c r="C26" s="302"/>
      <c r="D26" s="78"/>
      <c r="E26" s="78"/>
      <c r="F26" s="78"/>
      <c r="G26" s="78"/>
      <c r="H26" s="78"/>
      <c r="I26" s="78"/>
    </row>
    <row r="27" spans="1:11" ht="33" customHeight="1" x14ac:dyDescent="0.25">
      <c r="A27" s="86" t="s">
        <v>331</v>
      </c>
      <c r="B27" s="302">
        <f>AVERAGE('A4 Exploitation'!D549,'A4 Technique'!D199)</f>
        <v>0</v>
      </c>
      <c r="C27" s="302"/>
      <c r="D27" s="78"/>
      <c r="E27" s="78"/>
      <c r="F27" s="78"/>
      <c r="G27" s="78"/>
      <c r="H27" s="78"/>
      <c r="I27" s="78"/>
    </row>
    <row r="28" spans="1:11" ht="33" customHeight="1" x14ac:dyDescent="0.25">
      <c r="A28" s="85" t="s">
        <v>332</v>
      </c>
      <c r="B28" s="302">
        <f>AVERAGE('A5 Exploitation'!D549,'A5 Technique'!D199)</f>
        <v>0</v>
      </c>
      <c r="C28" s="302"/>
      <c r="D28" s="78"/>
      <c r="E28" s="78"/>
      <c r="F28" s="78"/>
      <c r="G28" s="78"/>
      <c r="H28" s="78"/>
      <c r="I28" s="78"/>
    </row>
    <row r="29" spans="1:11" ht="33" customHeight="1" x14ac:dyDescent="0.25">
      <c r="A29" s="85" t="s">
        <v>333</v>
      </c>
      <c r="B29" s="302">
        <f>AVERAGE('A6 Exploitation'!D549,'A6 Technique'!D199)</f>
        <v>0</v>
      </c>
      <c r="C29" s="302"/>
      <c r="D29" s="78"/>
      <c r="E29" s="78"/>
      <c r="F29" s="78"/>
      <c r="G29" s="78"/>
      <c r="H29" s="78"/>
      <c r="I29" s="78"/>
    </row>
    <row r="30" spans="1:11" x14ac:dyDescent="0.25">
      <c r="A30" s="84"/>
      <c r="B30" s="79"/>
      <c r="C30" s="79"/>
      <c r="D30" s="78"/>
      <c r="E30" s="78"/>
      <c r="F30" s="78"/>
      <c r="G30" s="78"/>
      <c r="H30" s="78"/>
      <c r="I30" s="78"/>
    </row>
    <row r="31" spans="1:11" x14ac:dyDescent="0.25">
      <c r="A31" s="84"/>
      <c r="B31" s="79"/>
      <c r="C31" s="79"/>
      <c r="D31" s="78"/>
      <c r="E31" s="78"/>
      <c r="F31" s="78"/>
      <c r="G31" s="78"/>
      <c r="H31" s="78"/>
      <c r="I31" s="78"/>
    </row>
    <row r="32" spans="1:11" x14ac:dyDescent="0.25">
      <c r="A32" s="84"/>
      <c r="B32" s="79"/>
      <c r="C32" s="79"/>
      <c r="D32" s="78"/>
      <c r="E32" s="78"/>
      <c r="F32" s="78"/>
      <c r="G32" s="78"/>
      <c r="H32" s="78"/>
      <c r="I32" s="78"/>
    </row>
    <row r="33" spans="1:10" ht="33" customHeight="1" x14ac:dyDescent="0.25">
      <c r="A33" s="85" t="s">
        <v>326</v>
      </c>
      <c r="B33" s="303" t="s">
        <v>334</v>
      </c>
      <c r="C33" s="303"/>
      <c r="D33" s="78"/>
      <c r="E33" s="78"/>
      <c r="F33" s="78"/>
      <c r="G33" s="78"/>
      <c r="H33" s="78"/>
      <c r="I33" s="78"/>
      <c r="J33" s="77" t="str">
        <f>D18</f>
        <v>LAFAYETTE</v>
      </c>
    </row>
    <row r="34" spans="1:10" ht="33" customHeight="1" x14ac:dyDescent="0.25">
      <c r="A34" s="86" t="s">
        <v>328</v>
      </c>
      <c r="B34" s="302">
        <f>'A1 Exploitation'!D549</f>
        <v>0.95514950166112955</v>
      </c>
      <c r="C34" s="302"/>
      <c r="D34" s="78"/>
      <c r="E34" s="78"/>
      <c r="F34" s="78"/>
      <c r="G34" s="78"/>
      <c r="H34" s="78"/>
      <c r="I34" s="78"/>
    </row>
    <row r="35" spans="1:10" ht="33" customHeight="1" x14ac:dyDescent="0.25">
      <c r="A35" s="85" t="s">
        <v>329</v>
      </c>
      <c r="B35" s="302">
        <f>'A2 Exploitation'!D549</f>
        <v>0</v>
      </c>
      <c r="C35" s="302"/>
      <c r="D35" s="78"/>
      <c r="E35" s="78"/>
      <c r="F35" s="78"/>
      <c r="G35" s="78"/>
      <c r="H35" s="78"/>
      <c r="I35" s="78"/>
    </row>
    <row r="36" spans="1:10" ht="33" customHeight="1" x14ac:dyDescent="0.25">
      <c r="A36" s="86" t="s">
        <v>330</v>
      </c>
      <c r="B36" s="302">
        <f>'A3 Exploitation'!D549</f>
        <v>0</v>
      </c>
      <c r="C36" s="302"/>
      <c r="D36" s="78"/>
      <c r="E36" s="78"/>
      <c r="F36" s="78"/>
      <c r="G36" s="78"/>
      <c r="H36" s="78"/>
      <c r="I36" s="78"/>
    </row>
    <row r="37" spans="1:10" ht="33" customHeight="1" x14ac:dyDescent="0.25">
      <c r="A37" s="86" t="s">
        <v>331</v>
      </c>
      <c r="B37" s="302">
        <f>'A4 Exploitation'!D549</f>
        <v>0</v>
      </c>
      <c r="C37" s="302"/>
      <c r="D37" s="78"/>
      <c r="E37" s="78"/>
      <c r="F37" s="78"/>
      <c r="G37" s="78"/>
      <c r="H37" s="78"/>
      <c r="I37" s="78"/>
    </row>
    <row r="38" spans="1:10" ht="33" customHeight="1" x14ac:dyDescent="0.25">
      <c r="A38" s="85" t="s">
        <v>332</v>
      </c>
      <c r="B38" s="302">
        <f>'A5 Exploitation'!D549</f>
        <v>0</v>
      </c>
      <c r="C38" s="302"/>
      <c r="D38" s="78"/>
      <c r="E38" s="78"/>
      <c r="F38" s="78"/>
      <c r="G38" s="78"/>
      <c r="H38" s="78"/>
      <c r="I38" s="78"/>
    </row>
    <row r="39" spans="1:10" ht="33" customHeight="1" x14ac:dyDescent="0.25">
      <c r="A39" s="85" t="s">
        <v>333</v>
      </c>
      <c r="B39" s="302">
        <f>'A6 Exploitation'!D549</f>
        <v>0</v>
      </c>
      <c r="C39" s="302"/>
      <c r="D39" s="78"/>
      <c r="E39" s="78"/>
      <c r="F39" s="78"/>
      <c r="G39" s="78"/>
      <c r="H39" s="78"/>
      <c r="I39" s="78"/>
    </row>
    <row r="40" spans="1:10" ht="18" x14ac:dyDescent="0.25">
      <c r="A40" s="87"/>
      <c r="B40" s="80"/>
      <c r="C40" s="80"/>
      <c r="D40" s="78"/>
      <c r="E40" s="78"/>
      <c r="F40" s="78"/>
      <c r="G40" s="78"/>
      <c r="H40" s="78"/>
      <c r="I40" s="78"/>
    </row>
    <row r="41" spans="1:10" ht="18" x14ac:dyDescent="0.25">
      <c r="A41" s="87"/>
      <c r="B41" s="80"/>
      <c r="C41" s="80"/>
      <c r="D41" s="78"/>
      <c r="E41" s="78"/>
      <c r="F41" s="78"/>
      <c r="G41" s="78"/>
      <c r="H41" s="78"/>
      <c r="I41" s="78"/>
    </row>
    <row r="42" spans="1:10" ht="45" customHeight="1" x14ac:dyDescent="0.25">
      <c r="A42" s="85" t="s">
        <v>326</v>
      </c>
      <c r="B42" s="306" t="s">
        <v>335</v>
      </c>
      <c r="C42" s="306"/>
      <c r="D42" s="78"/>
      <c r="E42" s="78"/>
      <c r="F42" s="78"/>
      <c r="G42" s="78"/>
      <c r="H42" s="78"/>
      <c r="I42" s="78"/>
      <c r="J42" s="77" t="str">
        <f>D18</f>
        <v>LAFAYETTE</v>
      </c>
    </row>
    <row r="43" spans="1:10" ht="33" customHeight="1" x14ac:dyDescent="0.25">
      <c r="A43" s="86" t="s">
        <v>328</v>
      </c>
      <c r="B43" s="302">
        <f>AVERAGE('A1 Exploitation'!D547, 'A1 Technique'!D197)</f>
        <v>0.86900000000000011</v>
      </c>
      <c r="C43" s="302"/>
      <c r="D43" s="78"/>
      <c r="E43" s="78"/>
      <c r="F43" s="78"/>
      <c r="G43" s="78"/>
      <c r="H43" s="78"/>
      <c r="I43" s="78"/>
    </row>
    <row r="44" spans="1:10" ht="33" customHeight="1" x14ac:dyDescent="0.25">
      <c r="A44" s="85" t="s">
        <v>329</v>
      </c>
      <c r="B44" s="302" t="e">
        <f>AVERAGE('A2 Exploitation'!D547, 'A2 Technique'!D197)</f>
        <v>#DIV/0!</v>
      </c>
      <c r="C44" s="302"/>
      <c r="D44" s="78"/>
      <c r="E44" s="78"/>
      <c r="F44" s="78"/>
      <c r="G44" s="78"/>
      <c r="H44" s="78"/>
      <c r="I44" s="78"/>
    </row>
    <row r="45" spans="1:10" ht="33" customHeight="1" x14ac:dyDescent="0.25">
      <c r="A45" s="86" t="s">
        <v>330</v>
      </c>
      <c r="B45" s="302" t="e">
        <f>AVERAGE('A3 Exploitation'!D547, 'A3 Technique'!D197)</f>
        <v>#DIV/0!</v>
      </c>
      <c r="C45" s="302"/>
      <c r="D45" s="78"/>
      <c r="E45" s="78"/>
      <c r="F45" s="78"/>
      <c r="G45" s="78"/>
      <c r="H45" s="78"/>
      <c r="I45" s="78"/>
    </row>
    <row r="46" spans="1:10" ht="33" customHeight="1" x14ac:dyDescent="0.25">
      <c r="A46" s="86" t="s">
        <v>331</v>
      </c>
      <c r="B46" s="302" t="e">
        <f>AVERAGE('A4 Exploitation'!D547, 'A4 Technique'!D197)</f>
        <v>#DIV/0!</v>
      </c>
      <c r="C46" s="302"/>
      <c r="D46" s="78"/>
      <c r="E46" s="78"/>
      <c r="F46" s="78"/>
      <c r="G46" s="78"/>
      <c r="H46" s="78"/>
      <c r="I46" s="78"/>
    </row>
    <row r="47" spans="1:10" ht="33" customHeight="1" x14ac:dyDescent="0.25">
      <c r="A47" s="85" t="s">
        <v>332</v>
      </c>
      <c r="B47" s="302" t="e">
        <f>AVERAGE('A5 Exploitation'!D547, 'A5 Technique'!D197)</f>
        <v>#DIV/0!</v>
      </c>
      <c r="C47" s="302"/>
      <c r="D47" s="78"/>
      <c r="E47" s="78"/>
      <c r="F47" s="78"/>
      <c r="G47" s="78"/>
      <c r="H47" s="78"/>
      <c r="I47" s="78"/>
    </row>
    <row r="48" spans="1:10" ht="33" customHeight="1" x14ac:dyDescent="0.25">
      <c r="A48" s="85" t="s">
        <v>333</v>
      </c>
      <c r="B48" s="302" t="e">
        <f>AVERAGE('A6 Exploitation'!D547, 'A6 Technique'!D197)</f>
        <v>#DIV/0!</v>
      </c>
      <c r="C48" s="302"/>
      <c r="D48" s="78"/>
      <c r="E48" s="78"/>
      <c r="F48" s="78"/>
      <c r="G48" s="78"/>
      <c r="H48" s="78"/>
      <c r="I48" s="78"/>
    </row>
    <row r="49" spans="1:10" ht="18" x14ac:dyDescent="0.25">
      <c r="A49" s="87"/>
      <c r="B49" s="80"/>
      <c r="C49" s="80"/>
      <c r="D49" s="78"/>
      <c r="E49" s="78"/>
      <c r="F49" s="78"/>
      <c r="G49" s="78"/>
      <c r="H49" s="78"/>
      <c r="I49" s="78"/>
    </row>
    <row r="50" spans="1:10" x14ac:dyDescent="0.25">
      <c r="A50" s="84"/>
      <c r="B50" s="79"/>
      <c r="C50" s="79"/>
      <c r="D50" s="78"/>
      <c r="E50" s="78"/>
      <c r="F50" s="78"/>
      <c r="G50" s="78"/>
      <c r="H50" s="78"/>
      <c r="I50" s="78"/>
    </row>
    <row r="51" spans="1:10" ht="33" customHeight="1" x14ac:dyDescent="0.25">
      <c r="A51" s="85" t="s">
        <v>326</v>
      </c>
      <c r="B51" s="303" t="s">
        <v>336</v>
      </c>
      <c r="C51" s="303"/>
      <c r="D51" s="78"/>
      <c r="E51" s="78"/>
      <c r="F51" s="78"/>
      <c r="G51" s="78"/>
      <c r="H51" s="78"/>
      <c r="I51" s="78"/>
      <c r="J51" s="77" t="str">
        <f>D18</f>
        <v>LAFAYETTE</v>
      </c>
    </row>
    <row r="52" spans="1:10" ht="33" customHeight="1" x14ac:dyDescent="0.25">
      <c r="A52" s="86" t="s">
        <v>328</v>
      </c>
      <c r="B52" s="305">
        <f>'A1 Exploitation'!D46</f>
        <v>0.96666666666666667</v>
      </c>
      <c r="C52" s="305"/>
      <c r="D52" s="78"/>
      <c r="E52" s="78"/>
      <c r="F52" s="78"/>
      <c r="G52" s="78"/>
      <c r="H52" s="78"/>
      <c r="I52" s="78"/>
    </row>
    <row r="53" spans="1:10" ht="33" customHeight="1" x14ac:dyDescent="0.25">
      <c r="A53" s="85" t="s">
        <v>329</v>
      </c>
      <c r="B53" s="305">
        <f>'A2 Exploitation'!D46</f>
        <v>0</v>
      </c>
      <c r="C53" s="305"/>
      <c r="D53" s="78"/>
      <c r="E53" s="78"/>
      <c r="F53" s="78"/>
      <c r="G53" s="78"/>
      <c r="H53" s="78"/>
      <c r="I53" s="78"/>
    </row>
    <row r="54" spans="1:10" ht="33" customHeight="1" x14ac:dyDescent="0.25">
      <c r="A54" s="86" t="s">
        <v>330</v>
      </c>
      <c r="B54" s="305">
        <f>'A3 Exploitation'!D46</f>
        <v>0</v>
      </c>
      <c r="C54" s="305"/>
      <c r="D54" s="78"/>
      <c r="E54" s="78"/>
      <c r="F54" s="78"/>
      <c r="G54" s="78"/>
      <c r="H54" s="78"/>
      <c r="I54" s="78"/>
    </row>
    <row r="55" spans="1:10" ht="33" customHeight="1" x14ac:dyDescent="0.25">
      <c r="A55" s="86" t="s">
        <v>331</v>
      </c>
      <c r="B55" s="305">
        <f>'A4 Exploitation'!D46</f>
        <v>0</v>
      </c>
      <c r="C55" s="305"/>
      <c r="D55" s="78"/>
      <c r="E55" s="78"/>
      <c r="F55" s="78"/>
      <c r="G55" s="78"/>
      <c r="H55" s="78"/>
      <c r="I55" s="78"/>
    </row>
    <row r="56" spans="1:10" ht="33" customHeight="1" x14ac:dyDescent="0.25">
      <c r="A56" s="85" t="s">
        <v>332</v>
      </c>
      <c r="B56" s="305">
        <f>'A5 Exploitation'!D46</f>
        <v>0</v>
      </c>
      <c r="C56" s="305"/>
      <c r="D56" s="78"/>
      <c r="E56" s="78"/>
      <c r="F56" s="78"/>
      <c r="G56" s="78"/>
      <c r="H56" s="78"/>
      <c r="I56" s="78"/>
    </row>
    <row r="57" spans="1:10" ht="33" customHeight="1" x14ac:dyDescent="0.25">
      <c r="A57" s="85" t="s">
        <v>333</v>
      </c>
      <c r="B57" s="305">
        <f>'A6 Exploitation'!D46</f>
        <v>0</v>
      </c>
      <c r="C57" s="305"/>
      <c r="D57" s="78"/>
      <c r="E57" s="78"/>
      <c r="F57" s="78"/>
      <c r="G57" s="78"/>
      <c r="H57" s="78"/>
      <c r="I57" s="78"/>
    </row>
    <row r="58" spans="1:10" ht="18" x14ac:dyDescent="0.25">
      <c r="A58" s="88"/>
      <c r="B58" s="81"/>
      <c r="C58" s="81"/>
      <c r="D58" s="78"/>
      <c r="E58" s="78"/>
      <c r="F58" s="78"/>
      <c r="G58" s="78"/>
      <c r="H58" s="78"/>
      <c r="I58" s="78"/>
    </row>
    <row r="59" spans="1:10" ht="18" x14ac:dyDescent="0.25">
      <c r="A59" s="88"/>
      <c r="B59" s="81"/>
      <c r="C59" s="81"/>
      <c r="D59" s="78"/>
      <c r="E59" s="78"/>
      <c r="F59" s="78"/>
      <c r="G59" s="78"/>
      <c r="H59" s="78"/>
      <c r="I59" s="78"/>
    </row>
    <row r="60" spans="1:10" ht="33" customHeight="1" x14ac:dyDescent="0.25">
      <c r="A60" s="85" t="s">
        <v>326</v>
      </c>
      <c r="B60" s="303" t="s">
        <v>337</v>
      </c>
      <c r="C60" s="303"/>
      <c r="D60" s="78"/>
      <c r="E60" s="78"/>
      <c r="F60" s="78"/>
      <c r="G60" s="78"/>
      <c r="H60" s="78"/>
      <c r="I60" s="78"/>
      <c r="J60" s="77" t="str">
        <f>D18</f>
        <v>LAFAYETTE</v>
      </c>
    </row>
    <row r="61" spans="1:10" ht="33" customHeight="1" x14ac:dyDescent="0.25">
      <c r="A61" s="86" t="s">
        <v>328</v>
      </c>
      <c r="B61" s="302">
        <f>'A1 Exploitation'!D103</f>
        <v>0.94594594594594594</v>
      </c>
      <c r="C61" s="302"/>
      <c r="D61" s="78"/>
      <c r="E61" s="78"/>
      <c r="F61" s="78"/>
      <c r="G61" s="78"/>
      <c r="H61" s="78"/>
      <c r="I61" s="78"/>
    </row>
    <row r="62" spans="1:10" ht="33" customHeight="1" x14ac:dyDescent="0.25">
      <c r="A62" s="85" t="s">
        <v>329</v>
      </c>
      <c r="B62" s="302">
        <f>'A2 Exploitation'!D103</f>
        <v>0</v>
      </c>
      <c r="C62" s="302"/>
      <c r="D62" s="78"/>
      <c r="E62" s="78"/>
      <c r="F62" s="78"/>
      <c r="G62" s="78"/>
      <c r="H62" s="78"/>
      <c r="I62" s="78"/>
    </row>
    <row r="63" spans="1:10" ht="33" customHeight="1" x14ac:dyDescent="0.25">
      <c r="A63" s="86" t="s">
        <v>330</v>
      </c>
      <c r="B63" s="302">
        <f>'A3 Exploitation'!D103</f>
        <v>0</v>
      </c>
      <c r="C63" s="302"/>
      <c r="D63" s="78"/>
      <c r="E63" s="78"/>
      <c r="F63" s="78"/>
      <c r="G63" s="78"/>
      <c r="H63" s="78"/>
      <c r="I63" s="78"/>
    </row>
    <row r="64" spans="1:10" ht="33" customHeight="1" x14ac:dyDescent="0.25">
      <c r="A64" s="86" t="s">
        <v>331</v>
      </c>
      <c r="B64" s="302">
        <f>'A4 Exploitation'!D103</f>
        <v>0</v>
      </c>
      <c r="C64" s="302"/>
      <c r="D64" s="78"/>
      <c r="E64" s="78"/>
      <c r="F64" s="78"/>
      <c r="G64" s="78"/>
      <c r="H64" s="78"/>
      <c r="I64" s="78"/>
    </row>
    <row r="65" spans="1:10" ht="33" customHeight="1" x14ac:dyDescent="0.25">
      <c r="A65" s="85" t="s">
        <v>332</v>
      </c>
      <c r="B65" s="302">
        <f>'A5 Exploitation'!D103</f>
        <v>0</v>
      </c>
      <c r="C65" s="302"/>
      <c r="D65" s="78"/>
      <c r="E65" s="78"/>
      <c r="F65" s="78"/>
      <c r="G65" s="78"/>
      <c r="H65" s="78"/>
      <c r="I65" s="78"/>
    </row>
    <row r="66" spans="1:10" ht="33" customHeight="1" x14ac:dyDescent="0.25">
      <c r="A66" s="85" t="s">
        <v>333</v>
      </c>
      <c r="B66" s="302">
        <f>'A6 Exploitation'!D103</f>
        <v>0</v>
      </c>
      <c r="C66" s="302"/>
      <c r="D66" s="78"/>
      <c r="E66" s="78"/>
      <c r="F66" s="78"/>
      <c r="G66" s="78"/>
      <c r="H66" s="78"/>
      <c r="I66" s="78"/>
    </row>
    <row r="67" spans="1:10" ht="18" x14ac:dyDescent="0.25">
      <c r="A67" s="88"/>
      <c r="B67" s="81"/>
      <c r="C67" s="81"/>
      <c r="D67" s="78"/>
      <c r="E67" s="78"/>
      <c r="F67" s="78"/>
      <c r="G67" s="78"/>
      <c r="H67" s="78"/>
      <c r="I67" s="78"/>
    </row>
    <row r="68" spans="1:10" ht="18" x14ac:dyDescent="0.25">
      <c r="A68" s="88"/>
      <c r="B68" s="81"/>
      <c r="C68" s="81"/>
      <c r="D68" s="78"/>
      <c r="E68" s="78"/>
      <c r="F68" s="78"/>
      <c r="G68" s="78"/>
      <c r="H68" s="78"/>
      <c r="I68" s="78"/>
    </row>
    <row r="69" spans="1:10" ht="33" customHeight="1" x14ac:dyDescent="0.25">
      <c r="A69" s="85" t="s">
        <v>326</v>
      </c>
      <c r="B69" s="303" t="s">
        <v>338</v>
      </c>
      <c r="C69" s="303"/>
      <c r="D69" s="78"/>
      <c r="E69" s="78"/>
      <c r="F69" s="78"/>
      <c r="G69" s="78"/>
      <c r="H69" s="78"/>
      <c r="I69" s="78"/>
      <c r="J69" s="77" t="str">
        <f>D18</f>
        <v>LAFAYETTE</v>
      </c>
    </row>
    <row r="70" spans="1:10" ht="33" customHeight="1" x14ac:dyDescent="0.25">
      <c r="A70" s="86" t="s">
        <v>328</v>
      </c>
      <c r="B70" s="302">
        <f>'A1 Exploitation'!D158</f>
        <v>0.94117647058823528</v>
      </c>
      <c r="C70" s="302"/>
      <c r="D70" s="78"/>
      <c r="E70" s="78"/>
      <c r="F70" s="78"/>
      <c r="G70" s="78"/>
      <c r="H70" s="78"/>
      <c r="I70" s="78"/>
    </row>
    <row r="71" spans="1:10" ht="33" customHeight="1" x14ac:dyDescent="0.25">
      <c r="A71" s="85" t="s">
        <v>329</v>
      </c>
      <c r="B71" s="302">
        <f>'A2 Exploitation'!D158</f>
        <v>0</v>
      </c>
      <c r="C71" s="302"/>
      <c r="D71" s="78"/>
      <c r="E71" s="78"/>
      <c r="F71" s="78"/>
      <c r="G71" s="78"/>
      <c r="H71" s="78"/>
      <c r="I71" s="78"/>
    </row>
    <row r="72" spans="1:10" ht="33" customHeight="1" x14ac:dyDescent="0.25">
      <c r="A72" s="86" t="s">
        <v>330</v>
      </c>
      <c r="B72" s="302">
        <f>'A3 Exploitation'!D158</f>
        <v>0</v>
      </c>
      <c r="C72" s="302"/>
      <c r="D72" s="78"/>
      <c r="E72" s="78"/>
      <c r="F72" s="78"/>
      <c r="G72" s="78"/>
      <c r="H72" s="78"/>
      <c r="I72" s="78"/>
    </row>
    <row r="73" spans="1:10" ht="33" customHeight="1" x14ac:dyDescent="0.25">
      <c r="A73" s="86" t="s">
        <v>331</v>
      </c>
      <c r="B73" s="302">
        <f>'A4 Exploitation'!D158</f>
        <v>0</v>
      </c>
      <c r="C73" s="302"/>
      <c r="D73" s="78"/>
      <c r="E73" s="78"/>
      <c r="F73" s="78"/>
      <c r="G73" s="78"/>
      <c r="H73" s="78"/>
      <c r="I73" s="78"/>
    </row>
    <row r="74" spans="1:10" ht="33" customHeight="1" x14ac:dyDescent="0.25">
      <c r="A74" s="85" t="s">
        <v>332</v>
      </c>
      <c r="B74" s="302">
        <f>'A5 Exploitation'!D158</f>
        <v>0</v>
      </c>
      <c r="C74" s="302"/>
      <c r="D74" s="78"/>
      <c r="E74" s="78"/>
      <c r="F74" s="78"/>
      <c r="G74" s="78"/>
      <c r="H74" s="78"/>
      <c r="I74" s="78"/>
    </row>
    <row r="75" spans="1:10" ht="33" customHeight="1" x14ac:dyDescent="0.25">
      <c r="A75" s="85" t="s">
        <v>333</v>
      </c>
      <c r="B75" s="302">
        <f>'A6 Exploitation'!D158</f>
        <v>0</v>
      </c>
      <c r="C75" s="302"/>
      <c r="D75" s="78"/>
      <c r="E75" s="78"/>
      <c r="F75" s="78"/>
      <c r="G75" s="78"/>
      <c r="H75" s="78"/>
      <c r="I75" s="78"/>
    </row>
    <row r="76" spans="1:10" ht="18" x14ac:dyDescent="0.25">
      <c r="A76" s="88"/>
      <c r="B76" s="81"/>
      <c r="C76" s="81"/>
      <c r="D76" s="78"/>
      <c r="E76" s="78"/>
      <c r="F76" s="78"/>
      <c r="G76" s="78"/>
      <c r="H76" s="78"/>
      <c r="I76" s="78"/>
    </row>
    <row r="77" spans="1:10" ht="18" x14ac:dyDescent="0.25">
      <c r="A77" s="88"/>
      <c r="B77" s="81"/>
      <c r="C77" s="81"/>
      <c r="D77" s="78"/>
      <c r="E77" s="78"/>
      <c r="F77" s="78"/>
      <c r="G77" s="78"/>
      <c r="H77" s="78"/>
      <c r="I77" s="78"/>
    </row>
    <row r="78" spans="1:10" ht="33" customHeight="1" x14ac:dyDescent="0.25">
      <c r="A78" s="85" t="s">
        <v>326</v>
      </c>
      <c r="B78" s="303" t="s">
        <v>339</v>
      </c>
      <c r="C78" s="303"/>
      <c r="D78" s="78"/>
      <c r="E78" s="78"/>
      <c r="F78" s="78"/>
      <c r="G78" s="78"/>
      <c r="H78" s="78"/>
      <c r="I78" s="78"/>
      <c r="J78" s="77" t="str">
        <f>D18</f>
        <v>LAFAYETTE</v>
      </c>
    </row>
    <row r="79" spans="1:10" ht="33" customHeight="1" x14ac:dyDescent="0.25">
      <c r="A79" s="86" t="s">
        <v>328</v>
      </c>
      <c r="B79" s="302">
        <f>'A1 Exploitation'!D205</f>
        <v>0.98333333333333328</v>
      </c>
      <c r="C79" s="302"/>
      <c r="D79" s="78"/>
      <c r="E79" s="78"/>
      <c r="F79" s="78"/>
      <c r="G79" s="78"/>
      <c r="H79" s="78"/>
      <c r="I79" s="78"/>
    </row>
    <row r="80" spans="1:10" ht="33" customHeight="1" x14ac:dyDescent="0.25">
      <c r="A80" s="85" t="s">
        <v>329</v>
      </c>
      <c r="B80" s="302">
        <f>'A2 Exploitation'!D205</f>
        <v>0</v>
      </c>
      <c r="C80" s="302"/>
      <c r="D80" s="78"/>
      <c r="E80" s="78"/>
      <c r="F80" s="78"/>
      <c r="G80" s="78"/>
      <c r="H80" s="78"/>
      <c r="I80" s="78"/>
    </row>
    <row r="81" spans="1:10" ht="33" customHeight="1" x14ac:dyDescent="0.25">
      <c r="A81" s="86" t="s">
        <v>330</v>
      </c>
      <c r="B81" s="302">
        <f>'A3 Exploitation'!D205</f>
        <v>0</v>
      </c>
      <c r="C81" s="302"/>
      <c r="D81" s="78"/>
      <c r="E81" s="78"/>
      <c r="F81" s="78"/>
      <c r="G81" s="78"/>
      <c r="H81" s="78"/>
      <c r="I81" s="78"/>
    </row>
    <row r="82" spans="1:10" ht="33" customHeight="1" x14ac:dyDescent="0.25">
      <c r="A82" s="86" t="s">
        <v>331</v>
      </c>
      <c r="B82" s="302">
        <f>'A4 Exploitation'!D205</f>
        <v>0</v>
      </c>
      <c r="C82" s="302"/>
      <c r="D82" s="78"/>
      <c r="E82" s="78"/>
      <c r="F82" s="78"/>
      <c r="G82" s="78"/>
      <c r="H82" s="78"/>
      <c r="I82" s="78"/>
    </row>
    <row r="83" spans="1:10" ht="33" customHeight="1" x14ac:dyDescent="0.25">
      <c r="A83" s="85" t="s">
        <v>332</v>
      </c>
      <c r="B83" s="302">
        <f>'A5 Exploitation'!D205</f>
        <v>0</v>
      </c>
      <c r="C83" s="302"/>
      <c r="D83" s="78"/>
      <c r="E83" s="78"/>
      <c r="F83" s="78"/>
      <c r="G83" s="78"/>
      <c r="H83" s="78"/>
      <c r="I83" s="78"/>
    </row>
    <row r="84" spans="1:10" ht="33" customHeight="1" x14ac:dyDescent="0.25">
      <c r="A84" s="85" t="s">
        <v>333</v>
      </c>
      <c r="B84" s="302">
        <f>'A6 Exploitation'!D205</f>
        <v>0</v>
      </c>
      <c r="C84" s="302"/>
      <c r="D84" s="78"/>
      <c r="E84" s="78"/>
      <c r="F84" s="78"/>
      <c r="G84" s="78"/>
      <c r="H84" s="78"/>
      <c r="I84" s="78"/>
    </row>
    <row r="85" spans="1:10" ht="18" x14ac:dyDescent="0.25">
      <c r="A85" s="88"/>
      <c r="B85" s="81"/>
      <c r="C85" s="81"/>
      <c r="D85" s="78"/>
      <c r="E85" s="78"/>
      <c r="F85" s="78"/>
      <c r="G85" s="78"/>
      <c r="H85" s="78"/>
      <c r="I85" s="78"/>
    </row>
    <row r="86" spans="1:10" ht="18" x14ac:dyDescent="0.25">
      <c r="A86" s="88"/>
      <c r="B86" s="81"/>
      <c r="C86" s="81"/>
      <c r="D86" s="78"/>
      <c r="E86" s="78"/>
      <c r="F86" s="78"/>
      <c r="G86" s="78"/>
      <c r="H86" s="78"/>
      <c r="I86" s="78"/>
    </row>
    <row r="87" spans="1:10" ht="33" customHeight="1" x14ac:dyDescent="0.25">
      <c r="A87" s="85" t="s">
        <v>326</v>
      </c>
      <c r="B87" s="303" t="s">
        <v>340</v>
      </c>
      <c r="C87" s="303"/>
      <c r="D87" s="78"/>
      <c r="E87" s="78"/>
      <c r="F87" s="78"/>
      <c r="G87" s="78"/>
      <c r="H87" s="78"/>
      <c r="I87" s="78"/>
      <c r="J87" s="77" t="str">
        <f>D18</f>
        <v>LAFAYETTE</v>
      </c>
    </row>
    <row r="88" spans="1:10" ht="33" customHeight="1" x14ac:dyDescent="0.25">
      <c r="A88" s="86" t="s">
        <v>328</v>
      </c>
      <c r="B88" s="302">
        <f>'A1 Exploitation'!D266</f>
        <v>0.91249999999999998</v>
      </c>
      <c r="C88" s="302"/>
      <c r="D88" s="78"/>
      <c r="E88" s="78"/>
      <c r="F88" s="78"/>
      <c r="G88" s="78"/>
      <c r="H88" s="78"/>
      <c r="I88" s="78"/>
    </row>
    <row r="89" spans="1:10" ht="33" customHeight="1" x14ac:dyDescent="0.25">
      <c r="A89" s="85" t="s">
        <v>329</v>
      </c>
      <c r="B89" s="302">
        <f>'A2 Exploitation'!D266</f>
        <v>0</v>
      </c>
      <c r="C89" s="302"/>
      <c r="D89" s="78"/>
      <c r="E89" s="78"/>
      <c r="F89" s="78"/>
      <c r="G89" s="78"/>
      <c r="H89" s="78"/>
      <c r="I89" s="78"/>
    </row>
    <row r="90" spans="1:10" ht="33" customHeight="1" x14ac:dyDescent="0.25">
      <c r="A90" s="86" t="s">
        <v>330</v>
      </c>
      <c r="B90" s="302">
        <f>'A3 Exploitation'!D266</f>
        <v>0</v>
      </c>
      <c r="C90" s="302"/>
      <c r="D90" s="78"/>
      <c r="E90" s="78"/>
      <c r="F90" s="78"/>
      <c r="G90" s="78"/>
      <c r="H90" s="78"/>
      <c r="I90" s="78"/>
    </row>
    <row r="91" spans="1:10" ht="33" customHeight="1" x14ac:dyDescent="0.25">
      <c r="A91" s="86" t="s">
        <v>331</v>
      </c>
      <c r="B91" s="302">
        <f>'A4 Exploitation'!D266</f>
        <v>0</v>
      </c>
      <c r="C91" s="302"/>
      <c r="D91" s="78"/>
      <c r="E91" s="78"/>
      <c r="F91" s="78"/>
      <c r="G91" s="78"/>
      <c r="H91" s="78"/>
      <c r="I91" s="78"/>
    </row>
    <row r="92" spans="1:10" ht="33" customHeight="1" x14ac:dyDescent="0.25">
      <c r="A92" s="85" t="s">
        <v>332</v>
      </c>
      <c r="B92" s="302">
        <f>'A5 Exploitation'!D266</f>
        <v>0</v>
      </c>
      <c r="C92" s="302"/>
      <c r="D92" s="78"/>
      <c r="E92" s="78"/>
      <c r="F92" s="78"/>
      <c r="G92" s="78"/>
      <c r="H92" s="78"/>
      <c r="I92" s="78"/>
    </row>
    <row r="93" spans="1:10" ht="33" customHeight="1" x14ac:dyDescent="0.25">
      <c r="A93" s="85" t="s">
        <v>333</v>
      </c>
      <c r="B93" s="302">
        <f>'A6 Exploitation'!D266</f>
        <v>0</v>
      </c>
      <c r="C93" s="302"/>
      <c r="D93" s="78"/>
      <c r="E93" s="78"/>
      <c r="F93" s="78"/>
      <c r="G93" s="78"/>
      <c r="H93" s="78"/>
      <c r="I93" s="78"/>
    </row>
    <row r="94" spans="1:10" ht="18" x14ac:dyDescent="0.25">
      <c r="A94" s="88"/>
      <c r="B94" s="81"/>
      <c r="C94" s="81"/>
      <c r="D94" s="78"/>
      <c r="E94" s="78"/>
      <c r="F94" s="78"/>
      <c r="G94" s="78"/>
      <c r="H94" s="78"/>
      <c r="I94" s="78"/>
    </row>
    <row r="95" spans="1:10" ht="18" x14ac:dyDescent="0.25">
      <c r="A95" s="88"/>
      <c r="B95" s="81"/>
      <c r="C95" s="81"/>
      <c r="D95" s="78"/>
      <c r="E95" s="78"/>
      <c r="F95" s="78"/>
      <c r="G95" s="78"/>
      <c r="H95" s="78"/>
      <c r="I95" s="78"/>
    </row>
    <row r="96" spans="1:10" ht="33" customHeight="1" x14ac:dyDescent="0.25">
      <c r="A96" s="85" t="s">
        <v>326</v>
      </c>
      <c r="B96" s="303" t="s">
        <v>341</v>
      </c>
      <c r="C96" s="303"/>
      <c r="D96" s="78"/>
      <c r="E96" s="78"/>
      <c r="F96" s="78"/>
      <c r="G96" s="78"/>
      <c r="H96" s="78"/>
      <c r="I96" s="78"/>
      <c r="J96" s="77" t="str">
        <f>D18</f>
        <v>LAFAYETTE</v>
      </c>
    </row>
    <row r="97" spans="1:10" ht="33" customHeight="1" x14ac:dyDescent="0.25">
      <c r="A97" s="86" t="s">
        <v>328</v>
      </c>
      <c r="B97" s="302">
        <f>'A1 Exploitation'!D318</f>
        <v>0.97142857142857142</v>
      </c>
      <c r="C97" s="302"/>
      <c r="D97" s="78"/>
      <c r="E97" s="78"/>
      <c r="F97" s="78"/>
      <c r="G97" s="78"/>
      <c r="H97" s="78"/>
      <c r="I97" s="78"/>
    </row>
    <row r="98" spans="1:10" ht="33" customHeight="1" x14ac:dyDescent="0.25">
      <c r="A98" s="85" t="s">
        <v>329</v>
      </c>
      <c r="B98" s="302">
        <f>'A2 Exploitation'!D318</f>
        <v>0</v>
      </c>
      <c r="C98" s="302"/>
      <c r="D98" s="78"/>
      <c r="E98" s="78"/>
      <c r="F98" s="78"/>
      <c r="G98" s="78"/>
      <c r="H98" s="78"/>
      <c r="I98" s="78"/>
    </row>
    <row r="99" spans="1:10" ht="33" customHeight="1" x14ac:dyDescent="0.25">
      <c r="A99" s="86" t="s">
        <v>330</v>
      </c>
      <c r="B99" s="302">
        <f>'A3 Exploitation'!D318</f>
        <v>0</v>
      </c>
      <c r="C99" s="302"/>
      <c r="D99" s="78"/>
      <c r="E99" s="78"/>
      <c r="F99" s="78"/>
      <c r="G99" s="78"/>
      <c r="H99" s="78"/>
      <c r="I99" s="78"/>
    </row>
    <row r="100" spans="1:10" ht="33" customHeight="1" x14ac:dyDescent="0.25">
      <c r="A100" s="86" t="s">
        <v>331</v>
      </c>
      <c r="B100" s="302">
        <f>'A4 Exploitation'!D318</f>
        <v>0</v>
      </c>
      <c r="C100" s="302"/>
      <c r="D100" s="78"/>
      <c r="E100" s="78"/>
      <c r="F100" s="78"/>
      <c r="G100" s="78"/>
      <c r="H100" s="78"/>
      <c r="I100" s="78"/>
    </row>
    <row r="101" spans="1:10" ht="33" customHeight="1" x14ac:dyDescent="0.25">
      <c r="A101" s="85" t="s">
        <v>332</v>
      </c>
      <c r="B101" s="302">
        <f>'A5 Exploitation'!D318</f>
        <v>0</v>
      </c>
      <c r="C101" s="302"/>
      <c r="D101" s="78"/>
      <c r="E101" s="78"/>
      <c r="F101" s="78"/>
      <c r="G101" s="78"/>
      <c r="H101" s="78"/>
      <c r="I101" s="78"/>
    </row>
    <row r="102" spans="1:10" ht="33" customHeight="1" x14ac:dyDescent="0.25">
      <c r="A102" s="85" t="s">
        <v>333</v>
      </c>
      <c r="B102" s="302">
        <f>'A6 Exploitation'!D318</f>
        <v>0</v>
      </c>
      <c r="C102" s="302"/>
      <c r="D102" s="78"/>
      <c r="E102" s="78"/>
      <c r="F102" s="78"/>
      <c r="G102" s="78"/>
      <c r="H102" s="78"/>
      <c r="I102" s="78"/>
    </row>
    <row r="103" spans="1:10" ht="18" x14ac:dyDescent="0.25">
      <c r="A103" s="88"/>
      <c r="B103" s="81"/>
      <c r="C103" s="81"/>
      <c r="D103" s="78"/>
      <c r="E103" s="78"/>
      <c r="F103" s="78"/>
      <c r="G103" s="78"/>
      <c r="H103" s="78"/>
      <c r="I103" s="78"/>
    </row>
    <row r="104" spans="1:10" ht="18" x14ac:dyDescent="0.25">
      <c r="A104" s="88"/>
      <c r="B104" s="81"/>
      <c r="C104" s="81"/>
      <c r="D104" s="78"/>
      <c r="E104" s="78"/>
      <c r="F104" s="78"/>
      <c r="G104" s="78"/>
      <c r="H104" s="78"/>
      <c r="I104" s="78"/>
    </row>
    <row r="105" spans="1:10" ht="33" customHeight="1" x14ac:dyDescent="0.25">
      <c r="A105" s="85" t="s">
        <v>326</v>
      </c>
      <c r="B105" s="303" t="s">
        <v>342</v>
      </c>
      <c r="C105" s="303"/>
      <c r="D105" s="78"/>
      <c r="E105" s="78"/>
      <c r="F105" s="78"/>
      <c r="G105" s="78"/>
      <c r="H105" s="78"/>
      <c r="I105" s="78"/>
      <c r="J105" s="77" t="str">
        <f>D18</f>
        <v>LAFAYETTE</v>
      </c>
    </row>
    <row r="106" spans="1:10" ht="33" customHeight="1" x14ac:dyDescent="0.25">
      <c r="A106" s="86" t="s">
        <v>328</v>
      </c>
      <c r="B106" s="302">
        <f>'A1 Exploitation'!D358</f>
        <v>1</v>
      </c>
      <c r="C106" s="302"/>
      <c r="D106" s="78"/>
      <c r="E106" s="78"/>
      <c r="F106" s="78"/>
      <c r="G106" s="78"/>
      <c r="H106" s="78"/>
      <c r="I106" s="78"/>
    </row>
    <row r="107" spans="1:10" ht="33" customHeight="1" x14ac:dyDescent="0.25">
      <c r="A107" s="85" t="s">
        <v>329</v>
      </c>
      <c r="B107" s="302">
        <f>'A2 Exploitation'!D358</f>
        <v>0</v>
      </c>
      <c r="C107" s="302"/>
      <c r="D107" s="78"/>
      <c r="E107" s="78"/>
      <c r="F107" s="78"/>
      <c r="G107" s="78"/>
      <c r="H107" s="78"/>
      <c r="I107" s="78"/>
    </row>
    <row r="108" spans="1:10" ht="33" customHeight="1" x14ac:dyDescent="0.25">
      <c r="A108" s="86" t="s">
        <v>330</v>
      </c>
      <c r="B108" s="302">
        <f>'A3 Exploitation'!D358</f>
        <v>0</v>
      </c>
      <c r="C108" s="302"/>
      <c r="D108" s="78"/>
      <c r="E108" s="78"/>
      <c r="F108" s="78"/>
      <c r="G108" s="78"/>
      <c r="H108" s="78"/>
      <c r="I108" s="78"/>
    </row>
    <row r="109" spans="1:10" ht="33" customHeight="1" x14ac:dyDescent="0.25">
      <c r="A109" s="86" t="s">
        <v>331</v>
      </c>
      <c r="B109" s="302">
        <f>'A4 Exploitation'!D358</f>
        <v>0</v>
      </c>
      <c r="C109" s="302"/>
      <c r="D109" s="78"/>
      <c r="E109" s="78"/>
      <c r="F109" s="78"/>
      <c r="G109" s="78"/>
      <c r="H109" s="78"/>
      <c r="I109" s="78"/>
    </row>
    <row r="110" spans="1:10" ht="33" customHeight="1" x14ac:dyDescent="0.25">
      <c r="A110" s="85" t="s">
        <v>332</v>
      </c>
      <c r="B110" s="302">
        <f>'A5 Exploitation'!D358</f>
        <v>0</v>
      </c>
      <c r="C110" s="302"/>
      <c r="D110" s="78"/>
      <c r="E110" s="78"/>
      <c r="F110" s="78"/>
      <c r="G110" s="78"/>
      <c r="H110" s="78"/>
      <c r="I110" s="78"/>
    </row>
    <row r="111" spans="1:10" ht="33" customHeight="1" x14ac:dyDescent="0.25">
      <c r="A111" s="85" t="s">
        <v>333</v>
      </c>
      <c r="B111" s="302">
        <f>'A6 Exploitation'!D358</f>
        <v>0</v>
      </c>
      <c r="C111" s="302"/>
      <c r="D111" s="78"/>
      <c r="E111" s="78"/>
      <c r="F111" s="78"/>
      <c r="G111" s="78"/>
      <c r="H111" s="78"/>
      <c r="I111" s="78"/>
    </row>
    <row r="112" spans="1:10" ht="18" x14ac:dyDescent="0.25">
      <c r="A112" s="88"/>
      <c r="B112" s="81"/>
      <c r="C112" s="81"/>
      <c r="D112" s="78"/>
      <c r="E112" s="78"/>
      <c r="F112" s="78"/>
      <c r="G112" s="78"/>
      <c r="H112" s="78"/>
      <c r="I112" s="78"/>
    </row>
    <row r="113" spans="1:10" ht="18" x14ac:dyDescent="0.25">
      <c r="A113" s="88"/>
      <c r="B113" s="81"/>
      <c r="C113" s="81"/>
      <c r="D113" s="78"/>
      <c r="E113" s="78"/>
      <c r="F113" s="78"/>
      <c r="G113" s="78"/>
      <c r="H113" s="78"/>
      <c r="I113" s="78"/>
    </row>
    <row r="114" spans="1:10" ht="33" customHeight="1" x14ac:dyDescent="0.25">
      <c r="A114" s="85" t="s">
        <v>326</v>
      </c>
      <c r="B114" s="303" t="s">
        <v>343</v>
      </c>
      <c r="C114" s="303"/>
      <c r="D114" s="78"/>
      <c r="E114" s="78"/>
      <c r="F114" s="78"/>
      <c r="G114" s="78"/>
      <c r="H114" s="78"/>
      <c r="I114" s="78"/>
      <c r="J114" s="77" t="str">
        <f>D18</f>
        <v>LAFAYETTE</v>
      </c>
    </row>
    <row r="115" spans="1:10" ht="33" customHeight="1" x14ac:dyDescent="0.25">
      <c r="A115" s="86" t="s">
        <v>328</v>
      </c>
      <c r="B115" s="302">
        <f>'A1 Exploitation'!D391</f>
        <v>0.77777777777777779</v>
      </c>
      <c r="C115" s="302"/>
      <c r="D115" s="78"/>
      <c r="E115" s="78"/>
      <c r="F115" s="78"/>
      <c r="G115" s="78"/>
      <c r="H115" s="78"/>
      <c r="I115" s="78"/>
    </row>
    <row r="116" spans="1:10" ht="33" customHeight="1" x14ac:dyDescent="0.25">
      <c r="A116" s="85" t="s">
        <v>329</v>
      </c>
      <c r="B116" s="302">
        <f>'A2 Exploitation'!D391</f>
        <v>0</v>
      </c>
      <c r="C116" s="302"/>
      <c r="D116" s="78"/>
      <c r="E116" s="78"/>
      <c r="F116" s="78"/>
      <c r="G116" s="78"/>
      <c r="H116" s="78"/>
      <c r="I116" s="78"/>
    </row>
    <row r="117" spans="1:10" ht="33" customHeight="1" x14ac:dyDescent="0.25">
      <c r="A117" s="86" t="s">
        <v>330</v>
      </c>
      <c r="B117" s="302">
        <f>'A3 Exploitation'!D391</f>
        <v>0</v>
      </c>
      <c r="C117" s="302"/>
      <c r="D117" s="78"/>
      <c r="E117" s="78"/>
      <c r="F117" s="78"/>
      <c r="G117" s="78"/>
      <c r="H117" s="78"/>
      <c r="I117" s="78"/>
    </row>
    <row r="118" spans="1:10" ht="33" customHeight="1" x14ac:dyDescent="0.25">
      <c r="A118" s="86" t="s">
        <v>331</v>
      </c>
      <c r="B118" s="302">
        <f>'A4 Exploitation'!D391</f>
        <v>0</v>
      </c>
      <c r="C118" s="302"/>
      <c r="D118" s="78"/>
      <c r="E118" s="78"/>
      <c r="F118" s="78"/>
      <c r="G118" s="78"/>
      <c r="H118" s="78"/>
      <c r="I118" s="78"/>
    </row>
    <row r="119" spans="1:10" ht="33" customHeight="1" x14ac:dyDescent="0.25">
      <c r="A119" s="85" t="s">
        <v>332</v>
      </c>
      <c r="B119" s="302">
        <f>'A5 Exploitation'!D391</f>
        <v>0</v>
      </c>
      <c r="C119" s="302"/>
      <c r="D119" s="78"/>
      <c r="E119" s="78"/>
      <c r="F119" s="78"/>
      <c r="G119" s="78"/>
      <c r="H119" s="78"/>
      <c r="I119" s="78"/>
    </row>
    <row r="120" spans="1:10" ht="33" customHeight="1" x14ac:dyDescent="0.25">
      <c r="A120" s="85" t="s">
        <v>333</v>
      </c>
      <c r="B120" s="302">
        <f>'A6 Exploitation'!D391</f>
        <v>0</v>
      </c>
      <c r="C120" s="302"/>
      <c r="D120" s="78"/>
      <c r="E120" s="78"/>
      <c r="F120" s="78"/>
      <c r="G120" s="78"/>
      <c r="H120" s="78"/>
      <c r="I120" s="78"/>
    </row>
    <row r="121" spans="1:10" ht="18" x14ac:dyDescent="0.25">
      <c r="A121" s="88"/>
      <c r="B121" s="81"/>
      <c r="C121" s="81"/>
      <c r="D121" s="78"/>
      <c r="E121" s="78"/>
      <c r="F121" s="78"/>
      <c r="G121" s="78"/>
      <c r="H121" s="78"/>
      <c r="I121" s="78"/>
    </row>
    <row r="122" spans="1:10" ht="18" x14ac:dyDescent="0.25">
      <c r="A122" s="88"/>
      <c r="B122" s="81"/>
      <c r="C122" s="81"/>
      <c r="D122" s="78"/>
      <c r="E122" s="78"/>
      <c r="F122" s="78"/>
      <c r="G122" s="78"/>
      <c r="H122" s="78"/>
      <c r="I122" s="78"/>
    </row>
    <row r="123" spans="1:10" ht="33" customHeight="1" x14ac:dyDescent="0.25">
      <c r="A123" s="85" t="s">
        <v>326</v>
      </c>
      <c r="B123" s="303" t="s">
        <v>344</v>
      </c>
      <c r="C123" s="303"/>
      <c r="D123" s="78"/>
      <c r="E123" s="78"/>
      <c r="F123" s="78"/>
      <c r="G123" s="78"/>
      <c r="H123" s="78"/>
      <c r="I123" s="78"/>
      <c r="J123" s="77" t="str">
        <f>D18</f>
        <v>LAFAYETTE</v>
      </c>
    </row>
    <row r="124" spans="1:10" ht="33" customHeight="1" x14ac:dyDescent="0.25">
      <c r="A124" s="86" t="s">
        <v>328</v>
      </c>
      <c r="B124" s="302">
        <f>'A1 Exploitation'!D444</f>
        <v>1</v>
      </c>
      <c r="C124" s="302"/>
      <c r="D124" s="78"/>
      <c r="E124" s="78"/>
      <c r="F124" s="78"/>
      <c r="G124" s="78"/>
      <c r="H124" s="78"/>
      <c r="I124" s="78"/>
    </row>
    <row r="125" spans="1:10" ht="33" customHeight="1" x14ac:dyDescent="0.25">
      <c r="A125" s="85" t="s">
        <v>329</v>
      </c>
      <c r="B125" s="302">
        <f>'A2 Exploitation'!D444</f>
        <v>0</v>
      </c>
      <c r="C125" s="302"/>
      <c r="D125" s="78"/>
      <c r="E125" s="78"/>
      <c r="F125" s="78"/>
      <c r="G125" s="78"/>
      <c r="H125" s="78"/>
      <c r="I125" s="78"/>
    </row>
    <row r="126" spans="1:10" ht="33" customHeight="1" x14ac:dyDescent="0.25">
      <c r="A126" s="86" t="s">
        <v>330</v>
      </c>
      <c r="B126" s="302">
        <f>'A3 Exploitation'!D444</f>
        <v>0</v>
      </c>
      <c r="C126" s="302"/>
      <c r="D126" s="78"/>
      <c r="E126" s="78"/>
      <c r="F126" s="78"/>
      <c r="G126" s="78"/>
      <c r="H126" s="78"/>
      <c r="I126" s="78"/>
    </row>
    <row r="127" spans="1:10" ht="33" customHeight="1" x14ac:dyDescent="0.25">
      <c r="A127" s="86" t="s">
        <v>331</v>
      </c>
      <c r="B127" s="302">
        <f>'A4 Exploitation'!D444</f>
        <v>0</v>
      </c>
      <c r="C127" s="302"/>
      <c r="D127" s="78"/>
      <c r="E127" s="78"/>
      <c r="F127" s="78"/>
      <c r="G127" s="78"/>
      <c r="H127" s="78"/>
      <c r="I127" s="78"/>
    </row>
    <row r="128" spans="1:10" ht="33" customHeight="1" x14ac:dyDescent="0.25">
      <c r="A128" s="85" t="s">
        <v>332</v>
      </c>
      <c r="B128" s="302">
        <f>'A5 Exploitation'!D444</f>
        <v>0</v>
      </c>
      <c r="C128" s="302"/>
      <c r="D128" s="78"/>
      <c r="E128" s="78"/>
      <c r="F128" s="78"/>
      <c r="G128" s="78"/>
      <c r="H128" s="78"/>
      <c r="I128" s="78"/>
    </row>
    <row r="129" spans="1:10" ht="33" customHeight="1" x14ac:dyDescent="0.25">
      <c r="A129" s="85" t="s">
        <v>333</v>
      </c>
      <c r="B129" s="302">
        <f>'A6 Exploitation'!D444</f>
        <v>0</v>
      </c>
      <c r="C129" s="302"/>
      <c r="D129" s="78"/>
      <c r="E129" s="78"/>
      <c r="F129" s="78"/>
      <c r="G129" s="78"/>
      <c r="H129" s="78"/>
      <c r="I129" s="78"/>
    </row>
    <row r="130" spans="1:10" ht="18" x14ac:dyDescent="0.25">
      <c r="A130" s="88"/>
      <c r="B130" s="81"/>
      <c r="C130" s="81"/>
      <c r="D130" s="78"/>
      <c r="E130" s="78"/>
      <c r="F130" s="78"/>
      <c r="G130" s="78"/>
      <c r="H130" s="78"/>
      <c r="I130" s="78"/>
    </row>
    <row r="131" spans="1:10" ht="18" x14ac:dyDescent="0.25">
      <c r="A131" s="88"/>
      <c r="B131" s="81"/>
      <c r="C131" s="81"/>
      <c r="D131" s="78"/>
      <c r="E131" s="78"/>
      <c r="F131" s="78"/>
      <c r="G131" s="78"/>
      <c r="H131" s="78"/>
      <c r="I131" s="78"/>
    </row>
    <row r="132" spans="1:10" ht="33" customHeight="1" x14ac:dyDescent="0.25">
      <c r="A132" s="85" t="s">
        <v>326</v>
      </c>
      <c r="B132" s="303" t="s">
        <v>345</v>
      </c>
      <c r="C132" s="303"/>
      <c r="D132" s="78"/>
      <c r="E132" s="78"/>
      <c r="F132" s="78"/>
      <c r="G132" s="78"/>
      <c r="H132" s="78"/>
      <c r="I132" s="78"/>
      <c r="J132" s="77" t="str">
        <f>D18</f>
        <v>LAFAYETTE</v>
      </c>
    </row>
    <row r="133" spans="1:10" ht="33" customHeight="1" x14ac:dyDescent="0.25">
      <c r="A133" s="86" t="s">
        <v>328</v>
      </c>
      <c r="B133" s="302">
        <f>'A1 Exploitation'!D481</f>
        <v>1</v>
      </c>
      <c r="C133" s="302"/>
      <c r="D133" s="78"/>
      <c r="E133" s="78"/>
      <c r="F133" s="78"/>
      <c r="G133" s="78"/>
      <c r="H133" s="78"/>
      <c r="I133" s="78"/>
    </row>
    <row r="134" spans="1:10" ht="33" customHeight="1" x14ac:dyDescent="0.25">
      <c r="A134" s="85" t="s">
        <v>329</v>
      </c>
      <c r="B134" s="302">
        <f>'A2 Exploitation'!D481</f>
        <v>0</v>
      </c>
      <c r="C134" s="302"/>
      <c r="D134" s="78"/>
      <c r="E134" s="78"/>
      <c r="F134" s="78"/>
      <c r="G134" s="78"/>
      <c r="H134" s="78"/>
      <c r="I134" s="78"/>
    </row>
    <row r="135" spans="1:10" ht="33" customHeight="1" x14ac:dyDescent="0.25">
      <c r="A135" s="86" t="s">
        <v>330</v>
      </c>
      <c r="B135" s="302">
        <f>'A3 Exploitation'!D481</f>
        <v>0</v>
      </c>
      <c r="C135" s="302"/>
      <c r="D135" s="78"/>
      <c r="E135" s="78"/>
      <c r="F135" s="78"/>
      <c r="G135" s="78"/>
      <c r="H135" s="78"/>
      <c r="I135" s="78"/>
    </row>
    <row r="136" spans="1:10" ht="33" customHeight="1" x14ac:dyDescent="0.25">
      <c r="A136" s="86" t="s">
        <v>331</v>
      </c>
      <c r="B136" s="302">
        <f>'A4 Exploitation'!D481</f>
        <v>0</v>
      </c>
      <c r="C136" s="302"/>
      <c r="D136" s="78"/>
      <c r="E136" s="78"/>
      <c r="F136" s="78"/>
      <c r="G136" s="78"/>
      <c r="H136" s="78"/>
      <c r="I136" s="78"/>
    </row>
    <row r="137" spans="1:10" ht="33" customHeight="1" x14ac:dyDescent="0.25">
      <c r="A137" s="85" t="s">
        <v>332</v>
      </c>
      <c r="B137" s="302">
        <f>'A5 Exploitation'!D481</f>
        <v>0</v>
      </c>
      <c r="C137" s="302"/>
      <c r="D137" s="78"/>
      <c r="E137" s="78"/>
      <c r="F137" s="78"/>
      <c r="G137" s="78"/>
      <c r="H137" s="78"/>
      <c r="I137" s="78"/>
    </row>
    <row r="138" spans="1:10" ht="33" customHeight="1" x14ac:dyDescent="0.25">
      <c r="A138" s="85" t="s">
        <v>333</v>
      </c>
      <c r="B138" s="302">
        <f>'A6 Exploitation'!D481</f>
        <v>0</v>
      </c>
      <c r="C138" s="302"/>
      <c r="D138" s="78"/>
      <c r="E138" s="78"/>
      <c r="F138" s="78"/>
      <c r="G138" s="78"/>
      <c r="H138" s="78"/>
      <c r="I138" s="78"/>
    </row>
    <row r="139" spans="1:10" ht="18" x14ac:dyDescent="0.25">
      <c r="A139" s="88"/>
      <c r="B139" s="81"/>
      <c r="C139" s="81"/>
      <c r="D139" s="78"/>
      <c r="E139" s="78"/>
      <c r="F139" s="78"/>
      <c r="G139" s="78"/>
      <c r="H139" s="78"/>
      <c r="I139" s="78"/>
    </row>
    <row r="140" spans="1:10" ht="18" x14ac:dyDescent="0.25">
      <c r="A140" s="88"/>
      <c r="B140" s="81"/>
      <c r="C140" s="81"/>
      <c r="D140" s="78"/>
      <c r="E140" s="78"/>
      <c r="F140" s="78"/>
      <c r="G140" s="78"/>
      <c r="H140" s="78"/>
      <c r="I140" s="78"/>
    </row>
    <row r="141" spans="1:10" ht="33" customHeight="1" x14ac:dyDescent="0.25">
      <c r="A141" s="85" t="s">
        <v>326</v>
      </c>
      <c r="B141" s="303" t="s">
        <v>346</v>
      </c>
      <c r="C141" s="303"/>
      <c r="D141" s="78"/>
      <c r="E141" s="78"/>
      <c r="F141" s="78"/>
      <c r="G141" s="78"/>
      <c r="H141" s="78"/>
      <c r="I141" s="78"/>
      <c r="J141" s="77" t="str">
        <f>D18</f>
        <v>LAFAYETTE</v>
      </c>
    </row>
    <row r="142" spans="1:10" ht="33" customHeight="1" x14ac:dyDescent="0.25">
      <c r="A142" s="86" t="s">
        <v>328</v>
      </c>
      <c r="B142" s="302">
        <f>'A1 Exploitation'!D503</f>
        <v>1</v>
      </c>
      <c r="C142" s="302"/>
      <c r="D142" s="78"/>
      <c r="E142" s="78"/>
      <c r="F142" s="78"/>
      <c r="G142" s="78"/>
      <c r="H142" s="78"/>
      <c r="I142" s="78"/>
    </row>
    <row r="143" spans="1:10" ht="33" customHeight="1" x14ac:dyDescent="0.25">
      <c r="A143" s="85" t="s">
        <v>329</v>
      </c>
      <c r="B143" s="302">
        <f>'A2 Exploitation'!D503</f>
        <v>0</v>
      </c>
      <c r="C143" s="302"/>
      <c r="D143" s="78"/>
      <c r="E143" s="78"/>
      <c r="F143" s="78"/>
      <c r="G143" s="78"/>
      <c r="H143" s="78"/>
      <c r="I143" s="78"/>
    </row>
    <row r="144" spans="1:10" ht="33" customHeight="1" x14ac:dyDescent="0.25">
      <c r="A144" s="86" t="s">
        <v>330</v>
      </c>
      <c r="B144" s="302">
        <f>'A3 Exploitation'!D503</f>
        <v>0</v>
      </c>
      <c r="C144" s="302"/>
      <c r="D144" s="78"/>
      <c r="E144" s="78"/>
      <c r="F144" s="78"/>
      <c r="G144" s="78"/>
      <c r="H144" s="78"/>
      <c r="I144" s="78"/>
    </row>
    <row r="145" spans="1:10" ht="33" customHeight="1" x14ac:dyDescent="0.25">
      <c r="A145" s="86" t="s">
        <v>331</v>
      </c>
      <c r="B145" s="302">
        <f>'A4 Exploitation'!D503</f>
        <v>0</v>
      </c>
      <c r="C145" s="302"/>
      <c r="D145" s="78"/>
      <c r="E145" s="78"/>
      <c r="F145" s="78"/>
      <c r="G145" s="78"/>
      <c r="H145" s="78"/>
      <c r="I145" s="78"/>
    </row>
    <row r="146" spans="1:10" ht="33" customHeight="1" x14ac:dyDescent="0.25">
      <c r="A146" s="85" t="s">
        <v>332</v>
      </c>
      <c r="B146" s="302">
        <f>'A5 Exploitation'!D503</f>
        <v>0</v>
      </c>
      <c r="C146" s="302"/>
      <c r="D146" s="78"/>
      <c r="E146" s="78"/>
      <c r="F146" s="78"/>
      <c r="G146" s="78"/>
      <c r="H146" s="78"/>
      <c r="I146" s="78"/>
    </row>
    <row r="147" spans="1:10" ht="33" customHeight="1" x14ac:dyDescent="0.25">
      <c r="A147" s="85" t="s">
        <v>333</v>
      </c>
      <c r="B147" s="302">
        <f>'A6 Exploitation'!D503</f>
        <v>0</v>
      </c>
      <c r="C147" s="302"/>
      <c r="D147" s="78"/>
      <c r="E147" s="78"/>
      <c r="F147" s="78"/>
      <c r="G147" s="78"/>
      <c r="H147" s="78"/>
      <c r="I147" s="78"/>
    </row>
    <row r="148" spans="1:10" ht="18" x14ac:dyDescent="0.25">
      <c r="A148" s="88"/>
      <c r="B148" s="81"/>
      <c r="C148" s="81"/>
      <c r="D148" s="78"/>
      <c r="E148" s="78"/>
      <c r="F148" s="78"/>
      <c r="G148" s="78"/>
      <c r="H148" s="78"/>
      <c r="I148" s="78"/>
    </row>
    <row r="149" spans="1:10" ht="18" x14ac:dyDescent="0.25">
      <c r="A149" s="88"/>
      <c r="B149" s="81"/>
      <c r="C149" s="81"/>
      <c r="D149" s="78"/>
      <c r="E149" s="78"/>
      <c r="F149" s="78"/>
      <c r="G149" s="78"/>
      <c r="H149" s="78"/>
      <c r="I149" s="78"/>
    </row>
    <row r="150" spans="1:10" ht="33" customHeight="1" x14ac:dyDescent="0.25">
      <c r="A150" s="85" t="s">
        <v>326</v>
      </c>
      <c r="B150" s="303" t="s">
        <v>347</v>
      </c>
      <c r="C150" s="303"/>
      <c r="D150" s="78"/>
      <c r="E150" s="78"/>
      <c r="F150" s="78"/>
      <c r="G150" s="78"/>
      <c r="H150" s="78"/>
      <c r="I150" s="78"/>
      <c r="J150" s="77" t="str">
        <f>D18</f>
        <v>LAFAYETTE</v>
      </c>
    </row>
    <row r="151" spans="1:10" ht="33" customHeight="1" x14ac:dyDescent="0.25">
      <c r="A151" s="86" t="s">
        <v>328</v>
      </c>
      <c r="B151" s="302">
        <f>'A1 Exploitation'!D514</f>
        <v>1</v>
      </c>
      <c r="C151" s="302"/>
      <c r="D151" s="78"/>
      <c r="E151" s="78"/>
      <c r="F151" s="78"/>
      <c r="G151" s="78"/>
      <c r="H151" s="78"/>
      <c r="I151" s="78"/>
    </row>
    <row r="152" spans="1:10" ht="33" customHeight="1" x14ac:dyDescent="0.25">
      <c r="A152" s="85" t="s">
        <v>329</v>
      </c>
      <c r="B152" s="302">
        <f>'A2 Exploitation'!D514</f>
        <v>0</v>
      </c>
      <c r="C152" s="302"/>
      <c r="D152" s="78"/>
      <c r="E152" s="78"/>
      <c r="F152" s="78"/>
      <c r="G152" s="78"/>
      <c r="H152" s="78"/>
      <c r="I152" s="78"/>
    </row>
    <row r="153" spans="1:10" ht="33" customHeight="1" x14ac:dyDescent="0.25">
      <c r="A153" s="86" t="s">
        <v>330</v>
      </c>
      <c r="B153" s="302">
        <f>'A3 Exploitation'!D514</f>
        <v>0</v>
      </c>
      <c r="C153" s="302"/>
      <c r="D153" s="78"/>
      <c r="E153" s="78"/>
      <c r="F153" s="78"/>
      <c r="G153" s="78"/>
      <c r="H153" s="78"/>
      <c r="I153" s="78"/>
    </row>
    <row r="154" spans="1:10" ht="33" customHeight="1" x14ac:dyDescent="0.25">
      <c r="A154" s="86" t="s">
        <v>331</v>
      </c>
      <c r="B154" s="302">
        <f>'A4 Exploitation'!D514</f>
        <v>0</v>
      </c>
      <c r="C154" s="302"/>
      <c r="D154" s="78"/>
      <c r="E154" s="78"/>
      <c r="F154" s="78"/>
      <c r="G154" s="78"/>
      <c r="H154" s="78"/>
      <c r="I154" s="78"/>
    </row>
    <row r="155" spans="1:10" ht="33" customHeight="1" x14ac:dyDescent="0.25">
      <c r="A155" s="85" t="s">
        <v>332</v>
      </c>
      <c r="B155" s="302">
        <f>'A5 Exploitation'!D514</f>
        <v>0</v>
      </c>
      <c r="C155" s="302"/>
      <c r="D155" s="78"/>
      <c r="E155" s="78"/>
      <c r="F155" s="78"/>
      <c r="G155" s="78"/>
      <c r="H155" s="78"/>
      <c r="I155" s="78"/>
    </row>
    <row r="156" spans="1:10" ht="33" customHeight="1" x14ac:dyDescent="0.25">
      <c r="A156" s="85" t="s">
        <v>333</v>
      </c>
      <c r="B156" s="302">
        <f>'A6 Exploitation'!D514</f>
        <v>0</v>
      </c>
      <c r="C156" s="302"/>
      <c r="D156" s="78"/>
      <c r="E156" s="78"/>
      <c r="F156" s="78"/>
      <c r="G156" s="78"/>
      <c r="H156" s="78"/>
      <c r="I156" s="78"/>
    </row>
    <row r="157" spans="1:10" ht="18" x14ac:dyDescent="0.25">
      <c r="A157" s="88"/>
      <c r="B157" s="81"/>
      <c r="C157" s="81"/>
      <c r="D157" s="78"/>
      <c r="E157" s="78"/>
      <c r="F157" s="78"/>
      <c r="G157" s="78"/>
      <c r="H157" s="78"/>
      <c r="I157" s="78"/>
    </row>
    <row r="158" spans="1:10" ht="18" x14ac:dyDescent="0.25">
      <c r="A158" s="88"/>
      <c r="B158" s="81"/>
      <c r="C158" s="81"/>
      <c r="D158" s="78"/>
      <c r="E158" s="78"/>
      <c r="F158" s="78"/>
      <c r="G158" s="78"/>
      <c r="H158" s="78"/>
      <c r="I158" s="78"/>
    </row>
    <row r="159" spans="1:10" ht="33" customHeight="1" x14ac:dyDescent="0.25">
      <c r="A159" s="88"/>
      <c r="B159" s="304"/>
      <c r="C159" s="304"/>
      <c r="D159" s="78"/>
      <c r="E159" s="78"/>
      <c r="F159" s="78"/>
      <c r="G159" s="78"/>
      <c r="H159" s="78"/>
      <c r="I159" s="78"/>
    </row>
    <row r="160" spans="1:10" ht="33" customHeight="1" x14ac:dyDescent="0.25">
      <c r="A160" s="85" t="s">
        <v>326</v>
      </c>
      <c r="B160" s="303" t="s">
        <v>348</v>
      </c>
      <c r="C160" s="303"/>
      <c r="D160" s="78"/>
      <c r="E160" s="78"/>
      <c r="F160" s="78"/>
      <c r="G160" s="78"/>
      <c r="H160" s="78"/>
      <c r="I160" s="78"/>
      <c r="J160" s="77" t="str">
        <f>D18</f>
        <v>LAFAYETTE</v>
      </c>
    </row>
    <row r="161" spans="1:10" ht="33" customHeight="1" x14ac:dyDescent="0.25">
      <c r="A161" s="86" t="s">
        <v>328</v>
      </c>
      <c r="B161" s="302">
        <f>'A1 Exploitation'!D534</f>
        <v>1</v>
      </c>
      <c r="C161" s="302"/>
      <c r="D161" s="78"/>
      <c r="E161" s="78"/>
      <c r="F161" s="78"/>
      <c r="G161" s="78"/>
      <c r="H161" s="78"/>
      <c r="I161" s="78"/>
    </row>
    <row r="162" spans="1:10" ht="33" customHeight="1" x14ac:dyDescent="0.25">
      <c r="A162" s="85" t="s">
        <v>329</v>
      </c>
      <c r="B162" s="302">
        <f>'A2 Exploitation'!D534</f>
        <v>0</v>
      </c>
      <c r="C162" s="302"/>
      <c r="D162" s="78"/>
      <c r="E162" s="78"/>
      <c r="F162" s="78"/>
      <c r="G162" s="78"/>
      <c r="H162" s="78"/>
      <c r="I162" s="78"/>
    </row>
    <row r="163" spans="1:10" ht="33" customHeight="1" x14ac:dyDescent="0.25">
      <c r="A163" s="86" t="s">
        <v>330</v>
      </c>
      <c r="B163" s="302">
        <f>'A3 Exploitation'!D534</f>
        <v>0</v>
      </c>
      <c r="C163" s="302"/>
      <c r="D163" s="78"/>
      <c r="E163" s="78"/>
      <c r="F163" s="78"/>
      <c r="G163" s="78"/>
      <c r="H163" s="78"/>
      <c r="I163" s="78"/>
    </row>
    <row r="164" spans="1:10" ht="33" customHeight="1" x14ac:dyDescent="0.25">
      <c r="A164" s="86" t="s">
        <v>331</v>
      </c>
      <c r="B164" s="302">
        <f>'A4 Exploitation'!D534</f>
        <v>0</v>
      </c>
      <c r="C164" s="302"/>
    </row>
    <row r="165" spans="1:10" ht="33" customHeight="1" x14ac:dyDescent="0.25">
      <c r="A165" s="85" t="s">
        <v>332</v>
      </c>
      <c r="B165" s="302">
        <f>'A5 Exploitation'!D534</f>
        <v>0</v>
      </c>
      <c r="C165" s="302"/>
    </row>
    <row r="166" spans="1:10" ht="18" x14ac:dyDescent="0.25">
      <c r="A166" s="85" t="s">
        <v>333</v>
      </c>
      <c r="B166" s="302">
        <f>'A6 Exploitation'!D534</f>
        <v>0</v>
      </c>
      <c r="C166" s="302"/>
    </row>
    <row r="167" spans="1:10" ht="18.75" x14ac:dyDescent="0.25">
      <c r="A167" s="89"/>
      <c r="B167" s="82"/>
      <c r="C167" s="82"/>
    </row>
    <row r="168" spans="1:10" ht="33" customHeight="1" x14ac:dyDescent="0.25">
      <c r="A168" s="89"/>
      <c r="B168" s="82"/>
      <c r="C168" s="82"/>
    </row>
    <row r="169" spans="1:10" ht="33" customHeight="1" x14ac:dyDescent="0.25">
      <c r="A169" s="85" t="s">
        <v>326</v>
      </c>
      <c r="B169" s="303" t="s">
        <v>349</v>
      </c>
      <c r="C169" s="303"/>
      <c r="J169" s="77" t="str">
        <f>D18</f>
        <v>LAFAYETTE</v>
      </c>
    </row>
    <row r="170" spans="1:10" ht="33" customHeight="1" x14ac:dyDescent="0.25">
      <c r="A170" s="86" t="s">
        <v>328</v>
      </c>
      <c r="B170" s="302">
        <f>'A1 Exploitation'!D545</f>
        <v>1</v>
      </c>
      <c r="C170" s="302"/>
    </row>
    <row r="171" spans="1:10" ht="33" customHeight="1" x14ac:dyDescent="0.25">
      <c r="A171" s="85" t="s">
        <v>329</v>
      </c>
      <c r="B171" s="302">
        <f>'A2 Exploitation'!D545</f>
        <v>0</v>
      </c>
      <c r="C171" s="302"/>
    </row>
    <row r="172" spans="1:10" ht="33" customHeight="1" x14ac:dyDescent="0.25">
      <c r="A172" s="86" t="s">
        <v>330</v>
      </c>
      <c r="B172" s="302">
        <f>'A3 Exploitation'!D545</f>
        <v>0</v>
      </c>
      <c r="C172" s="302"/>
    </row>
    <row r="173" spans="1:10" ht="33" customHeight="1" x14ac:dyDescent="0.25">
      <c r="A173" s="86" t="s">
        <v>331</v>
      </c>
      <c r="B173" s="302">
        <f>'A4 Exploitation'!D545</f>
        <v>0</v>
      </c>
      <c r="C173" s="302"/>
    </row>
    <row r="174" spans="1:10" ht="33" customHeight="1" x14ac:dyDescent="0.25">
      <c r="A174" s="85" t="s">
        <v>332</v>
      </c>
      <c r="B174" s="302">
        <f>'A5 Exploitation'!D545</f>
        <v>0</v>
      </c>
      <c r="C174" s="302"/>
    </row>
    <row r="175" spans="1:10" ht="18" x14ac:dyDescent="0.25">
      <c r="A175" s="85" t="s">
        <v>333</v>
      </c>
      <c r="B175" s="302">
        <f>'A6 Exploitation'!D545</f>
        <v>0</v>
      </c>
      <c r="C175" s="302"/>
    </row>
    <row r="176" spans="1:10" ht="18.75" x14ac:dyDescent="0.25">
      <c r="A176" s="89"/>
      <c r="B176" s="82"/>
      <c r="C176" s="82"/>
    </row>
    <row r="177" spans="1:10" ht="33" customHeight="1" x14ac:dyDescent="0.25">
      <c r="A177" s="89"/>
      <c r="B177" s="82"/>
      <c r="C177" s="82"/>
    </row>
    <row r="178" spans="1:10" ht="33" customHeight="1" x14ac:dyDescent="0.25">
      <c r="A178" s="85" t="s">
        <v>326</v>
      </c>
      <c r="B178" s="303" t="s">
        <v>350</v>
      </c>
      <c r="C178" s="303"/>
      <c r="J178" s="77" t="str">
        <f>D18</f>
        <v>LAFAYETTE</v>
      </c>
    </row>
    <row r="179" spans="1:10" ht="33" customHeight="1" x14ac:dyDescent="0.25">
      <c r="A179" s="86" t="s">
        <v>328</v>
      </c>
      <c r="B179" s="302">
        <f>'A1 Technique'!D199</f>
        <v>0.93220338983050843</v>
      </c>
      <c r="C179" s="302"/>
    </row>
    <row r="180" spans="1:10" ht="33" customHeight="1" x14ac:dyDescent="0.25">
      <c r="A180" s="85" t="s">
        <v>329</v>
      </c>
      <c r="B180" s="302">
        <f>'A2 Technique'!D199</f>
        <v>0</v>
      </c>
      <c r="C180" s="302"/>
    </row>
    <row r="181" spans="1:10" ht="33" customHeight="1" x14ac:dyDescent="0.25">
      <c r="A181" s="86" t="s">
        <v>330</v>
      </c>
      <c r="B181" s="302">
        <f>'A3 Technique'!D199</f>
        <v>0</v>
      </c>
      <c r="C181" s="302"/>
    </row>
    <row r="182" spans="1:10" ht="33" customHeight="1" x14ac:dyDescent="0.25">
      <c r="A182" s="86" t="s">
        <v>331</v>
      </c>
      <c r="B182" s="302">
        <f>'A4 Technique'!D199</f>
        <v>0</v>
      </c>
      <c r="C182" s="302"/>
    </row>
    <row r="183" spans="1:10" ht="33" customHeight="1" x14ac:dyDescent="0.25">
      <c r="A183" s="85" t="s">
        <v>332</v>
      </c>
      <c r="B183" s="302">
        <f>'A5 Technique'!D199</f>
        <v>0</v>
      </c>
      <c r="C183" s="302"/>
    </row>
    <row r="184" spans="1:10" ht="18" x14ac:dyDescent="0.25">
      <c r="A184" s="85" t="s">
        <v>333</v>
      </c>
      <c r="B184" s="302">
        <f>'A6 Technique'!D199</f>
        <v>0</v>
      </c>
      <c r="C184" s="302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65i3FL05xvwlRe5DkFmekDf8aizOqrXbVsGbs6iiQTLd6d6VedKJUmUsLgL4bD075ziCPB/axvnQKH45R00vug==" saltValue="oGagOR3xc0uHph4jQ4L3mA==" spinCount="100000" sheet="1" formatCells="0" formatColumns="0" formatRows="0"/>
  <mergeCells count="130"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</mergeCells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60" workbookViewId="0">
      <selection activeCell="C1" sqref="C1:C1048576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29"/>
      <c r="E1" s="329"/>
      <c r="F1" s="329"/>
      <c r="G1" s="329"/>
    </row>
    <row r="2" spans="1:7" ht="24" x14ac:dyDescent="0.45">
      <c r="C2" s="24">
        <v>1</v>
      </c>
      <c r="D2" s="259"/>
      <c r="E2" s="256"/>
      <c r="F2" s="199"/>
      <c r="G2" s="125"/>
    </row>
    <row r="3" spans="1:7" ht="24" x14ac:dyDescent="0.45">
      <c r="C3" s="24">
        <v>2</v>
      </c>
      <c r="D3" s="259"/>
      <c r="E3" s="256"/>
      <c r="F3" s="199"/>
      <c r="G3" s="125"/>
    </row>
    <row r="4" spans="1:7" ht="24" x14ac:dyDescent="0.45">
      <c r="C4" s="24" t="s">
        <v>32</v>
      </c>
      <c r="D4" s="259"/>
      <c r="E4" s="256"/>
      <c r="F4" s="199"/>
      <c r="G4" s="125"/>
    </row>
    <row r="5" spans="1:7" ht="24" x14ac:dyDescent="0.45">
      <c r="D5" s="259"/>
      <c r="E5" s="256"/>
      <c r="F5" s="199"/>
      <c r="G5" s="125"/>
    </row>
    <row r="6" spans="1:7" ht="24" x14ac:dyDescent="0.45">
      <c r="D6" s="259"/>
      <c r="E6" s="256"/>
      <c r="F6" s="199"/>
      <c r="G6" s="125"/>
    </row>
    <row r="7" spans="1:7" ht="24.75" x14ac:dyDescent="0.45">
      <c r="A7" s="330" t="s">
        <v>179</v>
      </c>
      <c r="B7" s="330"/>
      <c r="C7" s="330"/>
      <c r="D7" s="330"/>
      <c r="E7" s="330"/>
      <c r="F7" s="330"/>
      <c r="G7" s="125"/>
    </row>
    <row r="8" spans="1:7" ht="29.25" x14ac:dyDescent="0.45">
      <c r="A8" s="331" t="str">
        <f>'Page de garde'!D18</f>
        <v>LAFAYETTE</v>
      </c>
      <c r="B8" s="331"/>
      <c r="C8" s="331"/>
      <c r="D8" s="331"/>
      <c r="E8" s="331"/>
      <c r="F8" s="331"/>
      <c r="G8" s="125"/>
    </row>
    <row r="9" spans="1:7" ht="24" x14ac:dyDescent="0.45">
      <c r="A9" s="14" t="s">
        <v>42</v>
      </c>
      <c r="B9" s="332"/>
      <c r="C9" s="332"/>
      <c r="D9" s="332"/>
      <c r="E9" s="332"/>
      <c r="F9" s="332"/>
      <c r="G9" s="125"/>
    </row>
    <row r="10" spans="1:7" ht="24" x14ac:dyDescent="0.45">
      <c r="A10" s="15" t="s">
        <v>44</v>
      </c>
      <c r="B10" s="333"/>
      <c r="C10" s="333"/>
      <c r="D10" s="333"/>
      <c r="E10" s="333"/>
      <c r="F10" s="333"/>
      <c r="G10" s="125"/>
    </row>
    <row r="11" spans="1:7" ht="24" x14ac:dyDescent="0.45">
      <c r="A11" s="14" t="s">
        <v>43</v>
      </c>
      <c r="B11" s="328"/>
      <c r="C11" s="328"/>
      <c r="D11" s="328"/>
      <c r="E11" s="328"/>
      <c r="F11" s="328"/>
      <c r="G11" s="125"/>
    </row>
    <row r="12" spans="1:7" ht="24" x14ac:dyDescent="0.45">
      <c r="A12" s="14" t="s">
        <v>239</v>
      </c>
      <c r="B12" s="326">
        <f>D549</f>
        <v>0</v>
      </c>
      <c r="C12" s="326"/>
      <c r="D12" s="326"/>
      <c r="E12" s="326"/>
      <c r="F12" s="326"/>
      <c r="G12" s="125"/>
    </row>
    <row r="13" spans="1:7" ht="22.5" x14ac:dyDescent="0.45">
      <c r="D13" s="327"/>
      <c r="E13" s="327"/>
      <c r="F13" s="327"/>
      <c r="G13" s="327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10" t="s">
        <v>30</v>
      </c>
      <c r="B17" s="311" t="s">
        <v>31</v>
      </c>
      <c r="C17" s="311"/>
      <c r="D17" s="311" t="s">
        <v>46</v>
      </c>
      <c r="E17" s="312" t="s">
        <v>310</v>
      </c>
      <c r="F17" s="312" t="s">
        <v>358</v>
      </c>
    </row>
    <row r="18" spans="1:8" ht="16.5" customHeight="1" x14ac:dyDescent="0.3">
      <c r="A18" s="310"/>
      <c r="B18" s="41" t="s">
        <v>34</v>
      </c>
      <c r="C18" s="41" t="s">
        <v>33</v>
      </c>
      <c r="D18" s="311"/>
      <c r="E18" s="312"/>
      <c r="F18" s="312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20" t="s">
        <v>379</v>
      </c>
      <c r="B38" s="321"/>
      <c r="C38" s="321"/>
      <c r="D38" s="321"/>
      <c r="E38" s="321"/>
      <c r="F38" s="322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130" t="str">
        <f>IF(D41=1, 2, IF(AND(D41&lt;1,D41&gt;0), 1, "0"))</f>
        <v>0</v>
      </c>
      <c r="C41" s="130"/>
      <c r="D41" s="251" t="str">
        <f>IFERROR(E41/F41,"N.A")</f>
        <v>N.A</v>
      </c>
      <c r="E41" s="252">
        <f>COUNTIF('A4 Exploitation'!F21:F40,"ok")</f>
        <v>0</v>
      </c>
      <c r="F41" s="253">
        <f>COUNTA('A4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ht="16.5" customHeight="1" x14ac:dyDescent="0.3">
      <c r="A50" s="310" t="s">
        <v>30</v>
      </c>
      <c r="B50" s="311" t="s">
        <v>31</v>
      </c>
      <c r="C50" s="311"/>
      <c r="D50" s="311" t="s">
        <v>46</v>
      </c>
      <c r="E50" s="312" t="s">
        <v>310</v>
      </c>
      <c r="F50" s="312" t="s">
        <v>360</v>
      </c>
      <c r="G50" s="127"/>
    </row>
    <row r="51" spans="1:7" ht="16.5" customHeight="1" x14ac:dyDescent="0.3">
      <c r="A51" s="310"/>
      <c r="B51" s="41" t="s">
        <v>34</v>
      </c>
      <c r="C51" s="41" t="s">
        <v>33</v>
      </c>
      <c r="D51" s="311"/>
      <c r="E51" s="312"/>
      <c r="F51" s="312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>
        <v>0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49.5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20" t="s">
        <v>379</v>
      </c>
      <c r="B94" s="321"/>
      <c r="C94" s="321"/>
      <c r="D94" s="321"/>
      <c r="E94" s="321"/>
      <c r="F94" s="322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130" t="str">
        <f>IF(D99=1, 2, IF(AND(D99&lt;1,D99&gt;0), 1, "0"))</f>
        <v>0</v>
      </c>
      <c r="C99" s="213"/>
      <c r="D99" s="251" t="str">
        <f>IFERROR(E99/F99,"N.A")</f>
        <v>N.A</v>
      </c>
      <c r="E99" s="252">
        <f>COUNTIF('A4 Exploitation'!F53:F98,"ok")</f>
        <v>0</v>
      </c>
      <c r="F99" s="253">
        <f>COUNTA('A4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ht="16.5" customHeight="1" x14ac:dyDescent="0.3">
      <c r="A107" s="310" t="s">
        <v>30</v>
      </c>
      <c r="B107" s="311" t="s">
        <v>31</v>
      </c>
      <c r="C107" s="311"/>
      <c r="D107" s="311" t="s">
        <v>46</v>
      </c>
      <c r="E107" s="312" t="s">
        <v>310</v>
      </c>
      <c r="F107" s="312" t="s">
        <v>360</v>
      </c>
    </row>
    <row r="108" spans="1:7" ht="16.5" customHeight="1" x14ac:dyDescent="0.3">
      <c r="A108" s="310"/>
      <c r="B108" s="41" t="s">
        <v>34</v>
      </c>
      <c r="C108" s="41" t="s">
        <v>33</v>
      </c>
      <c r="D108" s="311"/>
      <c r="E108" s="312"/>
      <c r="F108" s="312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23" t="s">
        <v>379</v>
      </c>
      <c r="B148" s="324"/>
      <c r="C148" s="324"/>
      <c r="D148" s="325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130" t="str">
        <f>IF(D153=1, 2, IF(AND(D153&lt;1,D153&gt;0), 1, "0"))</f>
        <v>0</v>
      </c>
      <c r="C153" s="140"/>
      <c r="D153" s="251" t="str">
        <f>IFERROR(E153/F153,"N.A")</f>
        <v>N.A</v>
      </c>
      <c r="E153" s="252">
        <f>COUNTIF('A4 Exploitation'!F110:F152,"ok")</f>
        <v>0</v>
      </c>
      <c r="F153" s="253">
        <f>COUNTA('A4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ht="16.5" customHeight="1" x14ac:dyDescent="0.3">
      <c r="A162" s="310" t="s">
        <v>30</v>
      </c>
      <c r="B162" s="311" t="s">
        <v>31</v>
      </c>
      <c r="C162" s="311"/>
      <c r="D162" s="311" t="s">
        <v>46</v>
      </c>
      <c r="E162" s="312" t="s">
        <v>310</v>
      </c>
      <c r="F162" s="312" t="s">
        <v>360</v>
      </c>
      <c r="G162" s="127"/>
    </row>
    <row r="163" spans="1:7" ht="16.5" customHeight="1" x14ac:dyDescent="0.3">
      <c r="A163" s="310"/>
      <c r="B163" s="41" t="s">
        <v>34</v>
      </c>
      <c r="C163" s="41" t="s">
        <v>33</v>
      </c>
      <c r="D163" s="311"/>
      <c r="E163" s="312"/>
      <c r="F163" s="312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16" t="s">
        <v>379</v>
      </c>
      <c r="B195" s="316"/>
      <c r="C195" s="316"/>
      <c r="D195" s="316"/>
      <c r="E195" s="316"/>
      <c r="F195" s="316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130" t="str">
        <f>IF(D200=1, 2, IF(AND(D200&lt;1,D200&gt;0), 1, "0"))</f>
        <v>0</v>
      </c>
      <c r="C200" s="130"/>
      <c r="D200" s="251" t="str">
        <f>IFERROR(E200/F200,"N.A")</f>
        <v>N.A</v>
      </c>
      <c r="E200" s="252">
        <f>COUNTIF('A4 Exploitation'!F165:F199,"ok")</f>
        <v>0</v>
      </c>
      <c r="F200" s="253">
        <f>COUNTA('A4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ht="16.5" customHeight="1" x14ac:dyDescent="0.3">
      <c r="A209" s="310" t="s">
        <v>30</v>
      </c>
      <c r="B209" s="311" t="s">
        <v>31</v>
      </c>
      <c r="C209" s="311"/>
      <c r="D209" s="311" t="s">
        <v>46</v>
      </c>
      <c r="E209" s="312" t="s">
        <v>310</v>
      </c>
      <c r="F209" s="312" t="s">
        <v>360</v>
      </c>
      <c r="G209" s="127"/>
    </row>
    <row r="210" spans="1:7" ht="16.5" customHeight="1" x14ac:dyDescent="0.3">
      <c r="A210" s="310"/>
      <c r="B210" s="41" t="s">
        <v>34</v>
      </c>
      <c r="C210" s="41" t="s">
        <v>33</v>
      </c>
      <c r="D210" s="311"/>
      <c r="E210" s="312"/>
      <c r="F210" s="312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16" t="s">
        <v>379</v>
      </c>
      <c r="B256" s="316"/>
      <c r="C256" s="316"/>
      <c r="D256" s="316"/>
      <c r="E256" s="316"/>
      <c r="F256" s="316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130" t="str">
        <f>IF(D261=1, 2, IF(AND(D261&lt;1,D261&gt;0), 1, "0"))</f>
        <v>0</v>
      </c>
      <c r="C261" s="140"/>
      <c r="D261" s="251" t="str">
        <f>IFERROR(E261/F261,"N.A")</f>
        <v>N.A</v>
      </c>
      <c r="E261" s="252">
        <f>COUNTIF('A4 Exploitation'!F212:F260,"ok")</f>
        <v>0</v>
      </c>
      <c r="F261" s="253">
        <f>COUNTA('A4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ht="16.5" customHeight="1" x14ac:dyDescent="0.3">
      <c r="A270" s="310" t="s">
        <v>30</v>
      </c>
      <c r="B270" s="311" t="s">
        <v>31</v>
      </c>
      <c r="C270" s="311"/>
      <c r="D270" s="311" t="s">
        <v>46</v>
      </c>
      <c r="E270" s="312" t="s">
        <v>310</v>
      </c>
      <c r="F270" s="312" t="s">
        <v>360</v>
      </c>
      <c r="G270" s="214"/>
    </row>
    <row r="271" spans="1:7" s="16" customFormat="1" ht="16.5" customHeight="1" x14ac:dyDescent="0.3">
      <c r="A271" s="310"/>
      <c r="B271" s="41" t="s">
        <v>34</v>
      </c>
      <c r="C271" s="41" t="s">
        <v>33</v>
      </c>
      <c r="D271" s="311"/>
      <c r="E271" s="312"/>
      <c r="F271" s="312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17" t="s">
        <v>396</v>
      </c>
      <c r="B308" s="318"/>
      <c r="C308" s="318"/>
      <c r="D308" s="318"/>
      <c r="E308" s="318"/>
      <c r="F308" s="319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130" t="str">
        <f>IF(D313=1, 2, IF(AND(D313&lt;1,D313&gt;0), 1, "0"))</f>
        <v>0</v>
      </c>
      <c r="C313" s="140"/>
      <c r="D313" s="251" t="str">
        <f>IFERROR(E313/F313,"N.A")</f>
        <v>N.A</v>
      </c>
      <c r="E313" s="252">
        <f>COUNTIF('A4 Exploitation'!F273:F312,"ok")</f>
        <v>0</v>
      </c>
      <c r="F313" s="253">
        <f>COUNTA('A4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ht="16.5" customHeight="1" x14ac:dyDescent="0.3">
      <c r="A322" s="310" t="s">
        <v>30</v>
      </c>
      <c r="B322" s="311" t="s">
        <v>31</v>
      </c>
      <c r="C322" s="311"/>
      <c r="D322" s="311" t="s">
        <v>46</v>
      </c>
      <c r="E322" s="312" t="s">
        <v>310</v>
      </c>
      <c r="F322" s="312" t="s">
        <v>360</v>
      </c>
      <c r="G322" s="127"/>
    </row>
    <row r="323" spans="1:7" ht="16.5" customHeight="1" x14ac:dyDescent="0.3">
      <c r="A323" s="310"/>
      <c r="B323" s="41" t="s">
        <v>34</v>
      </c>
      <c r="C323" s="41" t="s">
        <v>33</v>
      </c>
      <c r="D323" s="311"/>
      <c r="E323" s="312"/>
      <c r="F323" s="312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17" t="s">
        <v>379</v>
      </c>
      <c r="B349" s="318"/>
      <c r="C349" s="318"/>
      <c r="D349" s="318"/>
      <c r="E349" s="318"/>
      <c r="F349" s="318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130" t="str">
        <f>IF(D353=1, 2, IF(AND(D353&lt;1,D353&gt;0), 1, "0"))</f>
        <v>0</v>
      </c>
      <c r="C353" s="130"/>
      <c r="D353" s="251" t="str">
        <f>IFERROR(E353/F353,"N.A")</f>
        <v>N.A</v>
      </c>
      <c r="E353" s="252">
        <f>COUNTIF('A4 Exploitation'!F325:F352,"ok")</f>
        <v>0</v>
      </c>
      <c r="F353" s="253">
        <f>COUNTA('A4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ht="16.5" customHeight="1" x14ac:dyDescent="0.3">
      <c r="A362" s="310" t="s">
        <v>30</v>
      </c>
      <c r="B362" s="311" t="s">
        <v>31</v>
      </c>
      <c r="C362" s="311"/>
      <c r="D362" s="311" t="s">
        <v>46</v>
      </c>
      <c r="E362" s="312" t="s">
        <v>310</v>
      </c>
      <c r="F362" s="312" t="s">
        <v>360</v>
      </c>
      <c r="G362" s="127"/>
    </row>
    <row r="363" spans="1:7" ht="16.5" customHeight="1" x14ac:dyDescent="0.3">
      <c r="A363" s="310"/>
      <c r="B363" s="41" t="s">
        <v>34</v>
      </c>
      <c r="C363" s="41" t="s">
        <v>33</v>
      </c>
      <c r="D363" s="311"/>
      <c r="E363" s="312"/>
      <c r="F363" s="312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>
        <v>0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16" t="s">
        <v>379</v>
      </c>
      <c r="B383" s="316"/>
      <c r="C383" s="316"/>
      <c r="D383" s="316"/>
      <c r="E383" s="316"/>
      <c r="F383" s="316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130" t="str">
        <f>IF(D386=1, 2, IF(AND(D386&lt;1,D386&gt;0), 1, "0"))</f>
        <v>0</v>
      </c>
      <c r="C386" s="130"/>
      <c r="D386" s="251" t="str">
        <f>IFERROR(E386/F386,"N.A")</f>
        <v>N.A</v>
      </c>
      <c r="E386" s="252">
        <f>COUNTIF('A4 Exploitation'!F365:F385,"ok")</f>
        <v>0</v>
      </c>
      <c r="F386" s="253">
        <f>COUNTA('A4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ht="16.5" customHeight="1" x14ac:dyDescent="0.3">
      <c r="A395" s="310" t="s">
        <v>30</v>
      </c>
      <c r="B395" s="311" t="s">
        <v>31</v>
      </c>
      <c r="C395" s="311"/>
      <c r="D395" s="311" t="s">
        <v>46</v>
      </c>
      <c r="E395" s="312" t="s">
        <v>310</v>
      </c>
      <c r="F395" s="312" t="s">
        <v>360</v>
      </c>
      <c r="G395" s="127"/>
    </row>
    <row r="396" spans="1:7" ht="16.5" customHeight="1" x14ac:dyDescent="0.3">
      <c r="A396" s="310"/>
      <c r="B396" s="41" t="s">
        <v>34</v>
      </c>
      <c r="C396" s="41" t="s">
        <v>33</v>
      </c>
      <c r="D396" s="311"/>
      <c r="E396" s="312"/>
      <c r="F396" s="312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16" t="s">
        <v>379</v>
      </c>
      <c r="B435" s="316"/>
      <c r="C435" s="316"/>
      <c r="D435" s="316"/>
      <c r="E435" s="316"/>
      <c r="F435" s="316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130" t="str">
        <f>IF(D439=1, 2, IF(AND(D439&lt;1,D439&gt;0), 1, "0"))</f>
        <v>0</v>
      </c>
      <c r="C439" s="130"/>
      <c r="D439" s="251" t="str">
        <f>IFERROR(E439/F439,"N.A")</f>
        <v>N.A</v>
      </c>
      <c r="E439" s="252">
        <f>COUNTIF('A4 Exploitation'!F398:F438,"ok")</f>
        <v>0</v>
      </c>
      <c r="F439" s="253">
        <f>COUNTA('A4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D443/(COUNT(B430:C434,B410:C416,B421:C425,B398:C404,B436:C439)*2)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ht="16.5" customHeight="1" x14ac:dyDescent="0.3">
      <c r="A448" s="310" t="s">
        <v>30</v>
      </c>
      <c r="B448" s="311" t="s">
        <v>31</v>
      </c>
      <c r="C448" s="311"/>
      <c r="D448" s="311" t="s">
        <v>46</v>
      </c>
      <c r="E448" s="312" t="s">
        <v>310</v>
      </c>
      <c r="F448" s="312" t="s">
        <v>360</v>
      </c>
      <c r="G448" s="127"/>
    </row>
    <row r="449" spans="1:6" ht="16.5" customHeight="1" x14ac:dyDescent="0.3">
      <c r="A449" s="310"/>
      <c r="B449" s="41" t="s">
        <v>34</v>
      </c>
      <c r="C449" s="41" t="s">
        <v>33</v>
      </c>
      <c r="D449" s="311"/>
      <c r="E449" s="312"/>
      <c r="F449" s="312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13" t="s">
        <v>379</v>
      </c>
      <c r="B471" s="314"/>
      <c r="C471" s="314"/>
      <c r="D471" s="314"/>
      <c r="E471" s="314"/>
      <c r="F471" s="314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130" t="str">
        <f>IF(D476=1, 2, IF(AND(D476&lt;1,D476&gt;0), 1, "0"))</f>
        <v>0</v>
      </c>
      <c r="C476" s="140"/>
      <c r="D476" s="251" t="str">
        <f>IFERROR(E475/F475,"N.A")</f>
        <v>N.A</v>
      </c>
      <c r="E476" s="252">
        <f>COUNTIF('A4 Exploitation'!F451:F475,"ok")</f>
        <v>0</v>
      </c>
      <c r="F476" s="253">
        <f>COUNTA('A4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15" t="s">
        <v>367</v>
      </c>
      <c r="B483" s="315"/>
      <c r="C483" s="315"/>
      <c r="D483" s="315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ht="16.5" customHeight="1" x14ac:dyDescent="0.3">
      <c r="A485" s="310" t="s">
        <v>30</v>
      </c>
      <c r="B485" s="311" t="s">
        <v>31</v>
      </c>
      <c r="C485" s="311"/>
      <c r="D485" s="311" t="s">
        <v>46</v>
      </c>
      <c r="E485" s="312" t="s">
        <v>310</v>
      </c>
      <c r="F485" s="312" t="s">
        <v>360</v>
      </c>
      <c r="G485" s="127"/>
    </row>
    <row r="486" spans="1:7" ht="16.5" customHeight="1" x14ac:dyDescent="0.3">
      <c r="A486" s="310"/>
      <c r="B486" s="41" t="s">
        <v>34</v>
      </c>
      <c r="C486" s="41" t="s">
        <v>33</v>
      </c>
      <c r="D486" s="311"/>
      <c r="E486" s="312"/>
      <c r="F486" s="312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130" t="str">
        <f>IF(D498=1, 2, IF(AND(D498&lt;1,D498&gt;0), 1, "0"))</f>
        <v>0</v>
      </c>
      <c r="C498" s="213"/>
      <c r="D498" s="251" t="str">
        <f>IFERROR(E498/F498,"N.A")</f>
        <v>N.A</v>
      </c>
      <c r="E498" s="252">
        <f>COUNTIF('A4 Exploitation'!F488:F497,"ok")</f>
        <v>0</v>
      </c>
      <c r="F498" s="253">
        <f>COUNTA('A4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ht="16.5" customHeight="1" x14ac:dyDescent="0.3">
      <c r="A507" s="310" t="s">
        <v>30</v>
      </c>
      <c r="B507" s="311" t="s">
        <v>31</v>
      </c>
      <c r="C507" s="311"/>
      <c r="D507" s="311" t="s">
        <v>46</v>
      </c>
      <c r="E507" s="312" t="s">
        <v>310</v>
      </c>
      <c r="F507" s="312" t="s">
        <v>360</v>
      </c>
      <c r="G507" s="127"/>
    </row>
    <row r="508" spans="1:7" ht="16.5" customHeight="1" x14ac:dyDescent="0.3">
      <c r="A508" s="310"/>
      <c r="B508" s="41" t="s">
        <v>34</v>
      </c>
      <c r="C508" s="41" t="s">
        <v>33</v>
      </c>
      <c r="D508" s="311"/>
      <c r="E508" s="312"/>
      <c r="F508" s="312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130" t="str">
        <f>IF(D512=1, 2, IF(AND(D512&lt;1,D512&gt;0), 1, "0"))</f>
        <v>0</v>
      </c>
      <c r="C512" s="140"/>
      <c r="D512" s="251" t="str">
        <f>IFERROR(E512/F512,"N.A")</f>
        <v>N.A</v>
      </c>
      <c r="E512" s="254">
        <f>COUNTIF('A4 Exploitation'!F509:F511,"ok")</f>
        <v>0</v>
      </c>
      <c r="F512" s="255">
        <f>COUNTA('A4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ht="16.5" customHeight="1" x14ac:dyDescent="0.3">
      <c r="A518" s="310" t="s">
        <v>30</v>
      </c>
      <c r="B518" s="311" t="s">
        <v>31</v>
      </c>
      <c r="C518" s="311"/>
      <c r="D518" s="311" t="s">
        <v>46</v>
      </c>
      <c r="E518" s="312" t="s">
        <v>310</v>
      </c>
      <c r="F518" s="312" t="s">
        <v>360</v>
      </c>
      <c r="G518" s="127"/>
    </row>
    <row r="519" spans="1:7" ht="16.5" customHeight="1" x14ac:dyDescent="0.3">
      <c r="A519" s="310"/>
      <c r="B519" s="41" t="s">
        <v>34</v>
      </c>
      <c r="C519" s="41" t="s">
        <v>33</v>
      </c>
      <c r="D519" s="311"/>
      <c r="E519" s="312"/>
      <c r="F519" s="312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130" t="str">
        <f>IF(D532=1, 2, IF(AND(D532&lt;1,D532&gt;0), 1, "0"))</f>
        <v>0</v>
      </c>
      <c r="C532" s="140"/>
      <c r="D532" s="251" t="str">
        <f>IFERROR(E532/F532,"N.A")</f>
        <v>N.A</v>
      </c>
      <c r="E532" s="252">
        <f>COUNTIF('A4 Exploitation'!F520:F531,"ok")</f>
        <v>0</v>
      </c>
      <c r="F532" s="253">
        <f>COUNTA('A4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ht="16.5" customHeight="1" x14ac:dyDescent="0.3">
      <c r="A538" s="310" t="s">
        <v>30</v>
      </c>
      <c r="B538" s="311" t="s">
        <v>31</v>
      </c>
      <c r="C538" s="311"/>
      <c r="D538" s="311" t="s">
        <v>46</v>
      </c>
      <c r="E538" s="312" t="s">
        <v>310</v>
      </c>
      <c r="F538" s="312" t="s">
        <v>360</v>
      </c>
      <c r="G538" s="127"/>
    </row>
    <row r="539" spans="1:7" ht="16.5" customHeight="1" x14ac:dyDescent="0.3">
      <c r="A539" s="310"/>
      <c r="B539" s="41" t="s">
        <v>34</v>
      </c>
      <c r="C539" s="41" t="s">
        <v>33</v>
      </c>
      <c r="D539" s="311"/>
      <c r="E539" s="312"/>
      <c r="F539" s="312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130" t="str">
        <f>IF(D543=1, 2, IF(AND(D543&lt;1,D543&gt;0), 1, "0"))</f>
        <v>0</v>
      </c>
      <c r="C543" s="130"/>
      <c r="D543" s="251" t="str">
        <f>IFERROR(E543/F543,"N.A")</f>
        <v>N.A</v>
      </c>
      <c r="E543" s="252">
        <f>COUNTIF('A4 Exploitation'!F540:F542,"ok")</f>
        <v>0</v>
      </c>
      <c r="F543" s="253">
        <f>COUNTA('A4 Technique'!F540:F542)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/iKXyX1ea/lTmG7kwhl0aBGMXxMDdddziuh2HH0OWfOC4tLjh04kfqM6OEOWd1R9eJrVStEnVzYsRcTpnTh5/w==" saltValue="V70UadCG61tX/21FzvitjQ==" spinCount="100000" sheet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0" zoomScale="60" zoomScaleNormal="90" workbookViewId="0">
      <selection activeCell="D197" sqref="D197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29"/>
      <c r="E1" s="329"/>
      <c r="F1" s="329"/>
      <c r="G1" s="329"/>
    </row>
    <row r="2" spans="1:7" s="12" customFormat="1" ht="24" x14ac:dyDescent="0.45">
      <c r="A2" s="11"/>
      <c r="B2" s="24">
        <v>1</v>
      </c>
      <c r="D2" s="256"/>
      <c r="E2" s="256"/>
      <c r="F2" s="256"/>
      <c r="G2" s="125"/>
    </row>
    <row r="3" spans="1:7" s="12" customFormat="1" ht="24" x14ac:dyDescent="0.45">
      <c r="A3" s="11"/>
      <c r="B3" s="24">
        <v>2</v>
      </c>
      <c r="D3" s="256"/>
      <c r="E3" s="256"/>
      <c r="F3" s="256"/>
      <c r="G3" s="125"/>
    </row>
    <row r="4" spans="1:7" s="12" customFormat="1" ht="16.5" customHeight="1" x14ac:dyDescent="0.45">
      <c r="A4" s="11"/>
      <c r="B4" s="24" t="s">
        <v>32</v>
      </c>
      <c r="D4" s="13"/>
      <c r="E4" s="256"/>
      <c r="F4" s="256"/>
      <c r="G4" s="125"/>
    </row>
    <row r="5" spans="1:7" s="12" customFormat="1" ht="16.5" customHeight="1" x14ac:dyDescent="0.45">
      <c r="A5" s="11"/>
      <c r="D5" s="256"/>
      <c r="E5" s="256"/>
      <c r="F5" s="256"/>
      <c r="G5" s="125"/>
    </row>
    <row r="6" spans="1:7" s="12" customFormat="1" ht="37.5" customHeight="1" x14ac:dyDescent="0.45">
      <c r="A6" s="350" t="s">
        <v>50</v>
      </c>
      <c r="B6" s="350"/>
      <c r="C6" s="350"/>
      <c r="D6" s="350"/>
      <c r="E6" s="350"/>
      <c r="F6" s="350"/>
      <c r="G6" s="125"/>
    </row>
    <row r="7" spans="1:7" s="12" customFormat="1" ht="21.75" customHeight="1" x14ac:dyDescent="0.45">
      <c r="A7" s="331" t="str">
        <f>'A5 Exploitation'!A8:F8</f>
        <v>LAFAYETTE</v>
      </c>
      <c r="B7" s="331"/>
      <c r="C7" s="331"/>
      <c r="D7" s="331"/>
      <c r="E7" s="331"/>
      <c r="F7" s="331"/>
      <c r="G7" s="125"/>
    </row>
    <row r="8" spans="1:7" s="12" customFormat="1" ht="24" x14ac:dyDescent="0.45">
      <c r="A8" s="14" t="s">
        <v>42</v>
      </c>
      <c r="B8" s="351">
        <f>'A5 Exploitation'!B9:F9</f>
        <v>0</v>
      </c>
      <c r="C8" s="351"/>
      <c r="D8" s="351"/>
      <c r="E8" s="351"/>
      <c r="F8" s="351"/>
      <c r="G8" s="125"/>
    </row>
    <row r="9" spans="1:7" s="12" customFormat="1" ht="24" x14ac:dyDescent="0.45">
      <c r="A9" s="15" t="s">
        <v>44</v>
      </c>
      <c r="B9" s="352">
        <f>'A5 Exploitation'!B10:F10</f>
        <v>0</v>
      </c>
      <c r="C9" s="352"/>
      <c r="D9" s="352"/>
      <c r="E9" s="352"/>
      <c r="F9" s="352"/>
      <c r="G9" s="125"/>
    </row>
    <row r="10" spans="1:7" s="12" customFormat="1" ht="24" x14ac:dyDescent="0.45">
      <c r="A10" s="14" t="s">
        <v>43</v>
      </c>
      <c r="B10" s="349">
        <f>'A5 Exploitation'!B11:F11</f>
        <v>0</v>
      </c>
      <c r="C10" s="349"/>
      <c r="D10" s="349"/>
      <c r="E10" s="349"/>
      <c r="F10" s="349"/>
      <c r="G10" s="125"/>
    </row>
    <row r="11" spans="1:7" s="12" customFormat="1" ht="24" x14ac:dyDescent="0.45">
      <c r="A11" s="14" t="s">
        <v>294</v>
      </c>
      <c r="B11" s="348">
        <f>D199</f>
        <v>0</v>
      </c>
      <c r="C11" s="348"/>
      <c r="D11" s="348"/>
      <c r="E11" s="348"/>
      <c r="F11" s="348"/>
      <c r="G11" s="125"/>
    </row>
    <row r="12" spans="1:7" s="12" customFormat="1" ht="22.5" x14ac:dyDescent="0.45">
      <c r="A12" s="11"/>
      <c r="D12" s="327"/>
      <c r="E12" s="327"/>
      <c r="F12" s="327"/>
      <c r="G12" s="327"/>
    </row>
    <row r="13" spans="1:7" s="12" customFormat="1" ht="11.25" customHeight="1" x14ac:dyDescent="0.3">
      <c r="A13" s="310" t="s">
        <v>30</v>
      </c>
      <c r="B13" s="311" t="s">
        <v>31</v>
      </c>
      <c r="C13" s="311"/>
      <c r="D13" s="311" t="s">
        <v>46</v>
      </c>
      <c r="E13" s="311" t="s">
        <v>190</v>
      </c>
      <c r="F13" s="311" t="s">
        <v>191</v>
      </c>
      <c r="G13" s="112"/>
    </row>
    <row r="14" spans="1:7" s="12" customFormat="1" ht="12.75" customHeight="1" x14ac:dyDescent="0.3">
      <c r="A14" s="310"/>
      <c r="B14" s="34" t="s">
        <v>34</v>
      </c>
      <c r="C14" s="34" t="s">
        <v>33</v>
      </c>
      <c r="D14" s="311"/>
      <c r="E14" s="311"/>
      <c r="F14" s="311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43" t="s">
        <v>0</v>
      </c>
      <c r="B16" s="344"/>
      <c r="C16" s="344"/>
      <c r="D16" s="344"/>
      <c r="E16" s="344"/>
      <c r="F16" s="344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45" t="s">
        <v>36</v>
      </c>
      <c r="B22" s="341"/>
      <c r="C22" s="342"/>
      <c r="D22" s="258">
        <f>SUM(B17:C21)</f>
        <v>0</v>
      </c>
    </row>
    <row r="23" spans="1:7" x14ac:dyDescent="0.3">
      <c r="A23" s="336" t="s">
        <v>295</v>
      </c>
      <c r="B23" s="337"/>
      <c r="C23" s="338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34" t="s">
        <v>4</v>
      </c>
      <c r="B25" s="335"/>
      <c r="C25" s="335"/>
      <c r="D25" s="335"/>
      <c r="E25" s="335"/>
      <c r="F25" s="335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36" t="s">
        <v>36</v>
      </c>
      <c r="B33" s="337"/>
      <c r="C33" s="338"/>
      <c r="D33" s="257">
        <f>SUM(B26:C32)</f>
        <v>0</v>
      </c>
    </row>
    <row r="34" spans="1:7" x14ac:dyDescent="0.3">
      <c r="A34" s="336" t="s">
        <v>295</v>
      </c>
      <c r="B34" s="337"/>
      <c r="C34" s="338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34" t="s">
        <v>219</v>
      </c>
      <c r="B36" s="335"/>
      <c r="C36" s="335"/>
      <c r="D36" s="335"/>
      <c r="E36" s="335"/>
      <c r="F36" s="335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36" t="s">
        <v>36</v>
      </c>
      <c r="B42" s="337"/>
      <c r="C42" s="338"/>
      <c r="D42" s="257">
        <f>SUM(B37:C41)</f>
        <v>0</v>
      </c>
      <c r="E42" s="13"/>
      <c r="F42" s="13"/>
      <c r="G42" s="126"/>
    </row>
    <row r="43" spans="1:7" s="22" customFormat="1" x14ac:dyDescent="0.3">
      <c r="A43" s="336" t="s">
        <v>295</v>
      </c>
      <c r="B43" s="337"/>
      <c r="C43" s="338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6" t="s">
        <v>21</v>
      </c>
      <c r="B45" s="347"/>
      <c r="C45" s="347"/>
      <c r="D45" s="347"/>
      <c r="E45" s="347"/>
      <c r="F45" s="347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36" t="s">
        <v>36</v>
      </c>
      <c r="B52" s="337"/>
      <c r="C52" s="338"/>
      <c r="D52" s="257">
        <f>SUM(B46:C51)</f>
        <v>0</v>
      </c>
    </row>
    <row r="53" spans="1:7" x14ac:dyDescent="0.3">
      <c r="A53" s="336" t="s">
        <v>295</v>
      </c>
      <c r="B53" s="337"/>
      <c r="C53" s="338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34" t="s">
        <v>8</v>
      </c>
      <c r="B55" s="335"/>
      <c r="C55" s="335"/>
      <c r="D55" s="335"/>
      <c r="E55" s="335"/>
      <c r="F55" s="335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36" t="s">
        <v>36</v>
      </c>
      <c r="B63" s="337"/>
      <c r="C63" s="338"/>
      <c r="D63" s="257">
        <f>SUM(B56:C62)</f>
        <v>0</v>
      </c>
    </row>
    <row r="64" spans="1:7" x14ac:dyDescent="0.3">
      <c r="A64" s="336" t="s">
        <v>295</v>
      </c>
      <c r="B64" s="337"/>
      <c r="C64" s="338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34" t="s">
        <v>130</v>
      </c>
      <c r="B66" s="335"/>
      <c r="C66" s="335"/>
      <c r="D66" s="335"/>
      <c r="E66" s="335"/>
      <c r="F66" s="335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36" t="s">
        <v>36</v>
      </c>
      <c r="B84" s="337"/>
      <c r="C84" s="338"/>
      <c r="D84" s="257">
        <f>SUM(B67:C83)</f>
        <v>0</v>
      </c>
    </row>
    <row r="85" spans="1:7" x14ac:dyDescent="0.3">
      <c r="A85" s="336" t="s">
        <v>295</v>
      </c>
      <c r="B85" s="337"/>
      <c r="C85" s="338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34" t="s">
        <v>211</v>
      </c>
      <c r="B87" s="335"/>
      <c r="C87" s="335"/>
      <c r="D87" s="335"/>
      <c r="E87" s="335"/>
      <c r="F87" s="335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36" t="s">
        <v>36</v>
      </c>
      <c r="B102" s="337"/>
      <c r="C102" s="338"/>
      <c r="D102" s="257">
        <f>SUM(B88:C101)</f>
        <v>0</v>
      </c>
    </row>
    <row r="103" spans="1:7" x14ac:dyDescent="0.3">
      <c r="A103" s="336" t="s">
        <v>295</v>
      </c>
      <c r="B103" s="337"/>
      <c r="C103" s="338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34" t="s">
        <v>212</v>
      </c>
      <c r="B106" s="335"/>
      <c r="C106" s="335"/>
      <c r="D106" s="335"/>
      <c r="E106" s="335"/>
      <c r="F106" s="335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36" t="s">
        <v>36</v>
      </c>
      <c r="B118" s="337"/>
      <c r="C118" s="338"/>
      <c r="D118" s="257">
        <f>SUM(B107:C117)</f>
        <v>0</v>
      </c>
      <c r="E118" s="13"/>
      <c r="F118" s="13"/>
      <c r="G118" s="126"/>
    </row>
    <row r="119" spans="1:7" s="22" customFormat="1" x14ac:dyDescent="0.3">
      <c r="A119" s="336" t="s">
        <v>295</v>
      </c>
      <c r="B119" s="337"/>
      <c r="C119" s="338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34" t="s">
        <v>185</v>
      </c>
      <c r="B121" s="335"/>
      <c r="C121" s="335"/>
      <c r="D121" s="335"/>
      <c r="E121" s="335"/>
      <c r="F121" s="335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6" t="s">
        <v>36</v>
      </c>
      <c r="B133" s="337"/>
      <c r="C133" s="338"/>
      <c r="D133" s="257">
        <f>SUM(B122:C132)</f>
        <v>0</v>
      </c>
    </row>
    <row r="134" spans="1:7" x14ac:dyDescent="0.3">
      <c r="A134" s="336" t="s">
        <v>295</v>
      </c>
      <c r="B134" s="337"/>
      <c r="C134" s="338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34" t="s">
        <v>71</v>
      </c>
      <c r="B136" s="335"/>
      <c r="C136" s="335"/>
      <c r="D136" s="335"/>
      <c r="E136" s="335"/>
      <c r="F136" s="335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36" t="s">
        <v>36</v>
      </c>
      <c r="B149" s="337"/>
      <c r="C149" s="338"/>
      <c r="D149" s="257">
        <f>SUM(B137:C148)</f>
        <v>0</v>
      </c>
    </row>
    <row r="150" spans="1:7" x14ac:dyDescent="0.3">
      <c r="A150" s="336" t="s">
        <v>295</v>
      </c>
      <c r="B150" s="337"/>
      <c r="C150" s="338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34" t="s">
        <v>217</v>
      </c>
      <c r="B152" s="335"/>
      <c r="C152" s="335"/>
      <c r="D152" s="335"/>
      <c r="E152" s="335"/>
      <c r="F152" s="335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36" t="s">
        <v>36</v>
      </c>
      <c r="B161" s="341"/>
      <c r="C161" s="342"/>
      <c r="D161" s="258">
        <f>SUM(B153:C160)</f>
        <v>0</v>
      </c>
    </row>
    <row r="162" spans="1:7" x14ac:dyDescent="0.3">
      <c r="A162" s="336" t="s">
        <v>295</v>
      </c>
      <c r="B162" s="337"/>
      <c r="C162" s="338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34" t="s">
        <v>77</v>
      </c>
      <c r="B164" s="335"/>
      <c r="C164" s="335"/>
      <c r="D164" s="335"/>
      <c r="E164" s="335"/>
      <c r="F164" s="335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36" t="s">
        <v>36</v>
      </c>
      <c r="B169" s="337"/>
      <c r="C169" s="338"/>
      <c r="D169" s="257">
        <f>SUM(B165:C168)</f>
        <v>0</v>
      </c>
    </row>
    <row r="170" spans="1:7" x14ac:dyDescent="0.3">
      <c r="A170" s="336" t="s">
        <v>295</v>
      </c>
      <c r="B170" s="337"/>
      <c r="C170" s="338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39" t="s">
        <v>17</v>
      </c>
      <c r="B172" s="340"/>
      <c r="C172" s="340"/>
      <c r="D172" s="340"/>
      <c r="E172" s="340"/>
      <c r="F172" s="340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36" t="s">
        <v>36</v>
      </c>
      <c r="B177" s="337"/>
      <c r="C177" s="338"/>
      <c r="D177" s="257">
        <f>SUM(B173:C176)</f>
        <v>0</v>
      </c>
    </row>
    <row r="178" spans="1:7" x14ac:dyDescent="0.3">
      <c r="A178" s="336" t="s">
        <v>295</v>
      </c>
      <c r="B178" s="337"/>
      <c r="C178" s="338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34" t="s">
        <v>78</v>
      </c>
      <c r="B180" s="335"/>
      <c r="C180" s="335"/>
      <c r="D180" s="335"/>
      <c r="E180" s="335"/>
      <c r="F180" s="335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36" t="s">
        <v>36</v>
      </c>
      <c r="B186" s="337"/>
      <c r="C186" s="338"/>
      <c r="D186" s="257">
        <f>SUM(B181:C185)</f>
        <v>0</v>
      </c>
    </row>
    <row r="187" spans="1:7" x14ac:dyDescent="0.3">
      <c r="A187" s="336" t="s">
        <v>295</v>
      </c>
      <c r="B187" s="337"/>
      <c r="C187" s="338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34" t="s">
        <v>216</v>
      </c>
      <c r="B189" s="335"/>
      <c r="C189" s="335"/>
      <c r="D189" s="335"/>
      <c r="E189" s="335"/>
      <c r="F189" s="335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36" t="s">
        <v>36</v>
      </c>
      <c r="B194" s="337"/>
      <c r="C194" s="338"/>
      <c r="D194" s="54">
        <f>SUM(B190:C193)</f>
        <v>0</v>
      </c>
    </row>
    <row r="195" spans="1:6" x14ac:dyDescent="0.3">
      <c r="A195" s="336" t="s">
        <v>295</v>
      </c>
      <c r="B195" s="337"/>
      <c r="C195" s="338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96" t="e">
        <f>E197*100/F197</f>
        <v>#DIV/0!</v>
      </c>
      <c r="E197" s="286">
        <f>COUNTIF('A4 Technique'!F17:F193,"ok")</f>
        <v>0</v>
      </c>
      <c r="F197" s="287">
        <f>COUNTA('A4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127bVFI4awzNyzhTDe27CX/u8Q44sfiSviHfesRqsEpsMeus1kQ4plCTFgwVbcnp9M6keLKMzf5bpwVew6ME4A==" saltValue="ZSrG83TOKU1HuNqvrSjudg==" spinCount="100000" sheet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60" workbookViewId="0">
      <selection activeCell="D26" sqref="D26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29"/>
      <c r="E1" s="329"/>
      <c r="F1" s="329"/>
      <c r="G1" s="329"/>
    </row>
    <row r="2" spans="1:7" ht="24" x14ac:dyDescent="0.45">
      <c r="C2" s="24">
        <v>1</v>
      </c>
      <c r="D2" s="259"/>
      <c r="E2" s="256"/>
      <c r="F2" s="199"/>
      <c r="G2" s="125"/>
    </row>
    <row r="3" spans="1:7" ht="24" x14ac:dyDescent="0.45">
      <c r="C3" s="24">
        <v>2</v>
      </c>
      <c r="D3" s="259"/>
      <c r="E3" s="256"/>
      <c r="F3" s="199"/>
      <c r="G3" s="125"/>
    </row>
    <row r="4" spans="1:7" ht="24" x14ac:dyDescent="0.45">
      <c r="C4" s="24" t="s">
        <v>32</v>
      </c>
      <c r="D4" s="259"/>
      <c r="E4" s="256"/>
      <c r="F4" s="199"/>
      <c r="G4" s="125"/>
    </row>
    <row r="5" spans="1:7" ht="24" x14ac:dyDescent="0.45">
      <c r="D5" s="259"/>
      <c r="E5" s="256"/>
      <c r="F5" s="199"/>
      <c r="G5" s="125"/>
    </row>
    <row r="6" spans="1:7" ht="24" x14ac:dyDescent="0.45">
      <c r="D6" s="259"/>
      <c r="E6" s="256"/>
      <c r="F6" s="199"/>
      <c r="G6" s="125"/>
    </row>
    <row r="7" spans="1:7" ht="24.75" x14ac:dyDescent="0.45">
      <c r="A7" s="330" t="s">
        <v>179</v>
      </c>
      <c r="B7" s="330"/>
      <c r="C7" s="330"/>
      <c r="D7" s="330"/>
      <c r="E7" s="330"/>
      <c r="F7" s="330"/>
      <c r="G7" s="125"/>
    </row>
    <row r="8" spans="1:7" ht="29.25" x14ac:dyDescent="0.45">
      <c r="A8" s="331" t="str">
        <f>'Page de garde'!D18</f>
        <v>LAFAYETTE</v>
      </c>
      <c r="B8" s="331"/>
      <c r="C8" s="331"/>
      <c r="D8" s="331"/>
      <c r="E8" s="331"/>
      <c r="F8" s="331"/>
      <c r="G8" s="125"/>
    </row>
    <row r="9" spans="1:7" ht="24" x14ac:dyDescent="0.45">
      <c r="A9" s="14" t="s">
        <v>42</v>
      </c>
      <c r="B9" s="332"/>
      <c r="C9" s="332"/>
      <c r="D9" s="332"/>
      <c r="E9" s="332"/>
      <c r="F9" s="332"/>
      <c r="G9" s="125"/>
    </row>
    <row r="10" spans="1:7" ht="24" x14ac:dyDescent="0.45">
      <c r="A10" s="15" t="s">
        <v>44</v>
      </c>
      <c r="B10" s="333"/>
      <c r="C10" s="333"/>
      <c r="D10" s="333"/>
      <c r="E10" s="333"/>
      <c r="F10" s="333"/>
      <c r="G10" s="125"/>
    </row>
    <row r="11" spans="1:7" ht="24" x14ac:dyDescent="0.45">
      <c r="A11" s="14" t="s">
        <v>43</v>
      </c>
      <c r="B11" s="328"/>
      <c r="C11" s="328"/>
      <c r="D11" s="328"/>
      <c r="E11" s="328"/>
      <c r="F11" s="328"/>
      <c r="G11" s="125"/>
    </row>
    <row r="12" spans="1:7" ht="24" x14ac:dyDescent="0.45">
      <c r="A12" s="14" t="s">
        <v>239</v>
      </c>
      <c r="B12" s="326">
        <f>D549</f>
        <v>0</v>
      </c>
      <c r="C12" s="326"/>
      <c r="D12" s="326"/>
      <c r="E12" s="326"/>
      <c r="F12" s="326"/>
      <c r="G12" s="125"/>
    </row>
    <row r="13" spans="1:7" ht="22.5" x14ac:dyDescent="0.45">
      <c r="D13" s="327"/>
      <c r="E13" s="327"/>
      <c r="F13" s="327"/>
      <c r="G13" s="327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10" t="s">
        <v>30</v>
      </c>
      <c r="B17" s="311" t="s">
        <v>31</v>
      </c>
      <c r="C17" s="311"/>
      <c r="D17" s="311" t="s">
        <v>46</v>
      </c>
      <c r="E17" s="312" t="s">
        <v>310</v>
      </c>
      <c r="F17" s="312" t="s">
        <v>358</v>
      </c>
    </row>
    <row r="18" spans="1:8" ht="16.5" customHeight="1" x14ac:dyDescent="0.3">
      <c r="A18" s="310"/>
      <c r="B18" s="41" t="s">
        <v>34</v>
      </c>
      <c r="C18" s="41" t="s">
        <v>33</v>
      </c>
      <c r="D18" s="311"/>
      <c r="E18" s="312"/>
      <c r="F18" s="312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102.75" customHeight="1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20" t="s">
        <v>379</v>
      </c>
      <c r="B38" s="321"/>
      <c r="C38" s="321"/>
      <c r="D38" s="321"/>
      <c r="E38" s="321"/>
      <c r="F38" s="322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130" t="str">
        <f>IF(D41=1, 2, IF(AND(D41&lt;1,D41&gt;0), 1, "0"))</f>
        <v>0</v>
      </c>
      <c r="C41" s="130"/>
      <c r="D41" s="251" t="str">
        <f>IFERROR(E41/F41,"N.A")</f>
        <v>N.A</v>
      </c>
      <c r="E41" s="252">
        <f>COUNTIF('A5 Exploitation'!F21:F40,"ok")</f>
        <v>0</v>
      </c>
      <c r="F41" s="253">
        <f>COUNTA('A5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ht="16.5" customHeight="1" x14ac:dyDescent="0.3">
      <c r="A50" s="310" t="s">
        <v>30</v>
      </c>
      <c r="B50" s="311" t="s">
        <v>31</v>
      </c>
      <c r="C50" s="311"/>
      <c r="D50" s="311" t="s">
        <v>46</v>
      </c>
      <c r="E50" s="312" t="s">
        <v>310</v>
      </c>
      <c r="F50" s="312" t="s">
        <v>360</v>
      </c>
      <c r="G50" s="127"/>
    </row>
    <row r="51" spans="1:7" ht="16.5" customHeight="1" x14ac:dyDescent="0.3">
      <c r="A51" s="310"/>
      <c r="B51" s="41" t="s">
        <v>34</v>
      </c>
      <c r="C51" s="41" t="s">
        <v>33</v>
      </c>
      <c r="D51" s="311"/>
      <c r="E51" s="312"/>
      <c r="F51" s="312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>
        <v>0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74.25" customHeight="1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20" t="s">
        <v>379</v>
      </c>
      <c r="B94" s="321"/>
      <c r="C94" s="321"/>
      <c r="D94" s="321"/>
      <c r="E94" s="321"/>
      <c r="F94" s="322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130" t="str">
        <f>IF(D99=1, 2, IF(AND(D99&lt;1,D99&gt;0), 1, "0"))</f>
        <v>0</v>
      </c>
      <c r="C99" s="213"/>
      <c r="D99" s="251" t="str">
        <f>IFERROR(E99/F99,"N.A")</f>
        <v>N.A</v>
      </c>
      <c r="E99" s="252">
        <f>COUNTIF('A5 Exploitation'!F53:F98,"ok")</f>
        <v>0</v>
      </c>
      <c r="F99" s="253">
        <f>COUNTA('A5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ht="16.5" customHeight="1" x14ac:dyDescent="0.3">
      <c r="A107" s="310" t="s">
        <v>30</v>
      </c>
      <c r="B107" s="311" t="s">
        <v>31</v>
      </c>
      <c r="C107" s="311"/>
      <c r="D107" s="311" t="s">
        <v>46</v>
      </c>
      <c r="E107" s="312" t="s">
        <v>310</v>
      </c>
      <c r="F107" s="312" t="s">
        <v>360</v>
      </c>
    </row>
    <row r="108" spans="1:7" ht="16.5" customHeight="1" x14ac:dyDescent="0.3">
      <c r="A108" s="310"/>
      <c r="B108" s="41" t="s">
        <v>34</v>
      </c>
      <c r="C108" s="41" t="s">
        <v>33</v>
      </c>
      <c r="D108" s="311"/>
      <c r="E108" s="312"/>
      <c r="F108" s="312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23" t="s">
        <v>379</v>
      </c>
      <c r="B148" s="324"/>
      <c r="C148" s="324"/>
      <c r="D148" s="325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130" t="str">
        <f>IF(D153=1, 2, IF(AND(D153&lt;1,D153&gt;0), 1, "0"))</f>
        <v>0</v>
      </c>
      <c r="C153" s="140"/>
      <c r="D153" s="251" t="str">
        <f>IFERROR(E153/F153,"N.A")</f>
        <v>N.A</v>
      </c>
      <c r="E153" s="252">
        <f>COUNTIF('A5 Exploitation'!F110:F152,"ok")</f>
        <v>0</v>
      </c>
      <c r="F153" s="253">
        <f>COUNTA('A5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ht="16.5" customHeight="1" x14ac:dyDescent="0.3">
      <c r="A162" s="310" t="s">
        <v>30</v>
      </c>
      <c r="B162" s="311" t="s">
        <v>31</v>
      </c>
      <c r="C162" s="311"/>
      <c r="D162" s="311" t="s">
        <v>46</v>
      </c>
      <c r="E162" s="312" t="s">
        <v>310</v>
      </c>
      <c r="F162" s="312" t="s">
        <v>360</v>
      </c>
      <c r="G162" s="127"/>
    </row>
    <row r="163" spans="1:7" ht="16.5" customHeight="1" x14ac:dyDescent="0.3">
      <c r="A163" s="310"/>
      <c r="B163" s="41" t="s">
        <v>34</v>
      </c>
      <c r="C163" s="41" t="s">
        <v>33</v>
      </c>
      <c r="D163" s="311"/>
      <c r="E163" s="312"/>
      <c r="F163" s="312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16" t="s">
        <v>379</v>
      </c>
      <c r="B195" s="316"/>
      <c r="C195" s="316"/>
      <c r="D195" s="316"/>
      <c r="E195" s="316"/>
      <c r="F195" s="316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130" t="str">
        <f>IF(D200=1, 2, IF(AND(D200&lt;1,D200&gt;0), 1, "0"))</f>
        <v>0</v>
      </c>
      <c r="C200" s="130"/>
      <c r="D200" s="251" t="str">
        <f>IFERROR(E200/F200,"N.A")</f>
        <v>N.A</v>
      </c>
      <c r="E200" s="252">
        <f>COUNTIF('A5 Exploitation'!F165:F199,"ok")</f>
        <v>0</v>
      </c>
      <c r="F200" s="253">
        <f>COUNTA('A5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ht="16.5" customHeight="1" x14ac:dyDescent="0.3">
      <c r="A209" s="310" t="s">
        <v>30</v>
      </c>
      <c r="B209" s="311" t="s">
        <v>31</v>
      </c>
      <c r="C209" s="311"/>
      <c r="D209" s="311" t="s">
        <v>46</v>
      </c>
      <c r="E209" s="312" t="s">
        <v>310</v>
      </c>
      <c r="F209" s="312" t="s">
        <v>360</v>
      </c>
      <c r="G209" s="127"/>
    </row>
    <row r="210" spans="1:7" ht="16.5" customHeight="1" x14ac:dyDescent="0.3">
      <c r="A210" s="310"/>
      <c r="B210" s="41" t="s">
        <v>34</v>
      </c>
      <c r="C210" s="41" t="s">
        <v>33</v>
      </c>
      <c r="D210" s="311"/>
      <c r="E210" s="312"/>
      <c r="F210" s="312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16" t="s">
        <v>379</v>
      </c>
      <c r="B256" s="316"/>
      <c r="C256" s="316"/>
      <c r="D256" s="316"/>
      <c r="E256" s="316"/>
      <c r="F256" s="316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130" t="str">
        <f>IF(D261=1, 2, IF(AND(D261&lt;1,D261&gt;0), 1, "0"))</f>
        <v>0</v>
      </c>
      <c r="C261" s="140"/>
      <c r="D261" s="251" t="str">
        <f>IFERROR(E261/F261,"N.A")</f>
        <v>N.A</v>
      </c>
      <c r="E261" s="252">
        <f>COUNTIF('A5 Exploitation'!F212:F260,"ok")</f>
        <v>0</v>
      </c>
      <c r="F261" s="253">
        <f>COUNTA('A5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ht="16.5" customHeight="1" x14ac:dyDescent="0.3">
      <c r="A270" s="310" t="s">
        <v>30</v>
      </c>
      <c r="B270" s="311" t="s">
        <v>31</v>
      </c>
      <c r="C270" s="311"/>
      <c r="D270" s="311" t="s">
        <v>46</v>
      </c>
      <c r="E270" s="312" t="s">
        <v>310</v>
      </c>
      <c r="F270" s="312" t="s">
        <v>360</v>
      </c>
      <c r="G270" s="214"/>
    </row>
    <row r="271" spans="1:7" s="16" customFormat="1" ht="16.5" customHeight="1" x14ac:dyDescent="0.3">
      <c r="A271" s="310"/>
      <c r="B271" s="41" t="s">
        <v>34</v>
      </c>
      <c r="C271" s="41" t="s">
        <v>33</v>
      </c>
      <c r="D271" s="311"/>
      <c r="E271" s="312"/>
      <c r="F271" s="312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17" t="s">
        <v>396</v>
      </c>
      <c r="B308" s="318"/>
      <c r="C308" s="318"/>
      <c r="D308" s="318"/>
      <c r="E308" s="318"/>
      <c r="F308" s="319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130" t="str">
        <f>IF(D313=1, 2, IF(AND(D313&lt;1,D313&gt;0), 1, "0"))</f>
        <v>0</v>
      </c>
      <c r="C313" s="140"/>
      <c r="D313" s="251" t="str">
        <f>IFERROR(E313/F313,"N.A")</f>
        <v>N.A</v>
      </c>
      <c r="E313" s="252">
        <f>COUNTIF('A5 Exploitation'!F273:F312,"ok")</f>
        <v>0</v>
      </c>
      <c r="F313" s="253">
        <f>COUNTA('A5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ht="16.5" customHeight="1" x14ac:dyDescent="0.3">
      <c r="A322" s="310" t="s">
        <v>30</v>
      </c>
      <c r="B322" s="311" t="s">
        <v>31</v>
      </c>
      <c r="C322" s="311"/>
      <c r="D322" s="311" t="s">
        <v>46</v>
      </c>
      <c r="E322" s="312" t="s">
        <v>310</v>
      </c>
      <c r="F322" s="312" t="s">
        <v>360</v>
      </c>
      <c r="G322" s="127"/>
    </row>
    <row r="323" spans="1:7" ht="16.5" customHeight="1" x14ac:dyDescent="0.3">
      <c r="A323" s="310"/>
      <c r="B323" s="41" t="s">
        <v>34</v>
      </c>
      <c r="C323" s="41" t="s">
        <v>33</v>
      </c>
      <c r="D323" s="311"/>
      <c r="E323" s="312"/>
      <c r="F323" s="312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17" t="s">
        <v>379</v>
      </c>
      <c r="B349" s="318"/>
      <c r="C349" s="318"/>
      <c r="D349" s="318"/>
      <c r="E349" s="318"/>
      <c r="F349" s="318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130" t="str">
        <f>IF(D353=1, 2, IF(AND(D353&lt;1,D353&gt;0), 1, "0"))</f>
        <v>0</v>
      </c>
      <c r="C353" s="130"/>
      <c r="D353" s="251" t="str">
        <f>IFERROR(E353/F353,"N.A")</f>
        <v>N.A</v>
      </c>
      <c r="E353" s="252">
        <f>COUNTIF('A5 Exploitation'!F325:F352,"ok")</f>
        <v>0</v>
      </c>
      <c r="F353" s="253">
        <f>COUNTA('A5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ht="16.5" customHeight="1" x14ac:dyDescent="0.3">
      <c r="A362" s="310" t="s">
        <v>30</v>
      </c>
      <c r="B362" s="311" t="s">
        <v>31</v>
      </c>
      <c r="C362" s="311"/>
      <c r="D362" s="311" t="s">
        <v>46</v>
      </c>
      <c r="E362" s="312" t="s">
        <v>310</v>
      </c>
      <c r="F362" s="312" t="s">
        <v>360</v>
      </c>
      <c r="G362" s="127"/>
    </row>
    <row r="363" spans="1:7" ht="16.5" customHeight="1" x14ac:dyDescent="0.3">
      <c r="A363" s="310"/>
      <c r="B363" s="41" t="s">
        <v>34</v>
      </c>
      <c r="C363" s="41" t="s">
        <v>33</v>
      </c>
      <c r="D363" s="311"/>
      <c r="E363" s="312"/>
      <c r="F363" s="312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>
        <v>0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16" t="s">
        <v>379</v>
      </c>
      <c r="B383" s="316"/>
      <c r="C383" s="316"/>
      <c r="D383" s="316"/>
      <c r="E383" s="316"/>
      <c r="F383" s="316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130" t="str">
        <f>IF(D386=1, 2, IF(AND(D386&lt;1,D386&gt;0), 1, "0"))</f>
        <v>0</v>
      </c>
      <c r="C386" s="130"/>
      <c r="D386" s="251" t="str">
        <f>IFERROR(E386/F386,"N.A")</f>
        <v>N.A</v>
      </c>
      <c r="E386" s="252">
        <f>COUNTIF('A5 Exploitation'!F365:F385,"ok")</f>
        <v>0</v>
      </c>
      <c r="F386" s="253">
        <f>COUNTA('A5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ht="16.5" customHeight="1" x14ac:dyDescent="0.3">
      <c r="A395" s="310" t="s">
        <v>30</v>
      </c>
      <c r="B395" s="311" t="s">
        <v>31</v>
      </c>
      <c r="C395" s="311"/>
      <c r="D395" s="311" t="s">
        <v>46</v>
      </c>
      <c r="E395" s="312" t="s">
        <v>310</v>
      </c>
      <c r="F395" s="312" t="s">
        <v>360</v>
      </c>
      <c r="G395" s="127"/>
    </row>
    <row r="396" spans="1:7" ht="16.5" customHeight="1" x14ac:dyDescent="0.3">
      <c r="A396" s="310"/>
      <c r="B396" s="41" t="s">
        <v>34</v>
      </c>
      <c r="C396" s="41" t="s">
        <v>33</v>
      </c>
      <c r="D396" s="311"/>
      <c r="E396" s="312"/>
      <c r="F396" s="312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16" t="s">
        <v>379</v>
      </c>
      <c r="B435" s="316"/>
      <c r="C435" s="316"/>
      <c r="D435" s="316"/>
      <c r="E435" s="316"/>
      <c r="F435" s="316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130" t="str">
        <f>IF(D439=1, 2, IF(AND(D439&lt;1,D439&gt;0), 1, "0"))</f>
        <v>0</v>
      </c>
      <c r="C439" s="130"/>
      <c r="D439" s="251" t="str">
        <f>IFERROR(E439/F439,"N.A")</f>
        <v>N.A</v>
      </c>
      <c r="E439" s="252">
        <f>COUNTIF('A5 Exploitation'!F398:F438,"ok")</f>
        <v>0</v>
      </c>
      <c r="F439" s="253">
        <f>COUNTA('A5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D443/(COUNT(B430:C434,B410:C416,B421:C425,B398:C404,B436:C439)*2)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ht="16.5" customHeight="1" x14ac:dyDescent="0.3">
      <c r="A448" s="310" t="s">
        <v>30</v>
      </c>
      <c r="B448" s="311" t="s">
        <v>31</v>
      </c>
      <c r="C448" s="311"/>
      <c r="D448" s="311" t="s">
        <v>46</v>
      </c>
      <c r="E448" s="312" t="s">
        <v>310</v>
      </c>
      <c r="F448" s="312" t="s">
        <v>360</v>
      </c>
      <c r="G448" s="127"/>
    </row>
    <row r="449" spans="1:6" ht="16.5" customHeight="1" x14ac:dyDescent="0.3">
      <c r="A449" s="310"/>
      <c r="B449" s="41" t="s">
        <v>34</v>
      </c>
      <c r="C449" s="41" t="s">
        <v>33</v>
      </c>
      <c r="D449" s="311"/>
      <c r="E449" s="312"/>
      <c r="F449" s="312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13" t="s">
        <v>379</v>
      </c>
      <c r="B471" s="314"/>
      <c r="C471" s="314"/>
      <c r="D471" s="314"/>
      <c r="E471" s="314"/>
      <c r="F471" s="314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130" t="str">
        <f>IF(D476=1, 2, IF(AND(D476&lt;1,D476&gt;0), 1, "0"))</f>
        <v>0</v>
      </c>
      <c r="C476" s="140"/>
      <c r="D476" s="251" t="str">
        <f>IFERROR(E475/F475,"N.A")</f>
        <v>N.A</v>
      </c>
      <c r="E476" s="252">
        <f>COUNTIF('A5 Exploitation'!F451:F475,"ok")</f>
        <v>0</v>
      </c>
      <c r="F476" s="253">
        <f>COUNTA('A5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15" t="s">
        <v>367</v>
      </c>
      <c r="B483" s="315"/>
      <c r="C483" s="315"/>
      <c r="D483" s="315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ht="16.5" customHeight="1" x14ac:dyDescent="0.3">
      <c r="A485" s="310" t="s">
        <v>30</v>
      </c>
      <c r="B485" s="311" t="s">
        <v>31</v>
      </c>
      <c r="C485" s="311"/>
      <c r="D485" s="311" t="s">
        <v>46</v>
      </c>
      <c r="E485" s="312" t="s">
        <v>310</v>
      </c>
      <c r="F485" s="312" t="s">
        <v>360</v>
      </c>
      <c r="G485" s="127"/>
    </row>
    <row r="486" spans="1:7" ht="16.5" customHeight="1" x14ac:dyDescent="0.3">
      <c r="A486" s="310"/>
      <c r="B486" s="41" t="s">
        <v>34</v>
      </c>
      <c r="C486" s="41" t="s">
        <v>33</v>
      </c>
      <c r="D486" s="311"/>
      <c r="E486" s="312"/>
      <c r="F486" s="312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130" t="str">
        <f>IF(D498=1, 2, IF(AND(D498&lt;1,D498&gt;0), 1, "0"))</f>
        <v>0</v>
      </c>
      <c r="C498" s="213"/>
      <c r="D498" s="251" t="str">
        <f>IFERROR(E498/F498,"N.A")</f>
        <v>N.A</v>
      </c>
      <c r="E498" s="252">
        <f>COUNTIF('A5 Exploitation'!F488:F497,"ok")</f>
        <v>0</v>
      </c>
      <c r="F498" s="253">
        <f>COUNTA('A5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ht="16.5" customHeight="1" x14ac:dyDescent="0.3">
      <c r="A507" s="310" t="s">
        <v>30</v>
      </c>
      <c r="B507" s="311" t="s">
        <v>31</v>
      </c>
      <c r="C507" s="311"/>
      <c r="D507" s="311" t="s">
        <v>46</v>
      </c>
      <c r="E507" s="312" t="s">
        <v>310</v>
      </c>
      <c r="F507" s="312" t="s">
        <v>360</v>
      </c>
      <c r="G507" s="127"/>
    </row>
    <row r="508" spans="1:7" ht="16.5" customHeight="1" x14ac:dyDescent="0.3">
      <c r="A508" s="310"/>
      <c r="B508" s="41" t="s">
        <v>34</v>
      </c>
      <c r="C508" s="41" t="s">
        <v>33</v>
      </c>
      <c r="D508" s="311"/>
      <c r="E508" s="312"/>
      <c r="F508" s="312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130" t="str">
        <f>IF(D512=1, 2, IF(AND(D512&lt;1,D512&gt;0), 1, "0"))</f>
        <v>0</v>
      </c>
      <c r="C512" s="140"/>
      <c r="D512" s="251" t="str">
        <f>IFERROR(E512/F512,"N.A")</f>
        <v>N.A</v>
      </c>
      <c r="E512" s="254">
        <f>COUNTIF('A5 Exploitation'!F509:F511,"ok")</f>
        <v>0</v>
      </c>
      <c r="F512" s="255">
        <f>COUNTA('A5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ht="16.5" customHeight="1" x14ac:dyDescent="0.3">
      <c r="A518" s="310" t="s">
        <v>30</v>
      </c>
      <c r="B518" s="311" t="s">
        <v>31</v>
      </c>
      <c r="C518" s="311"/>
      <c r="D518" s="311" t="s">
        <v>46</v>
      </c>
      <c r="E518" s="312" t="s">
        <v>310</v>
      </c>
      <c r="F518" s="312" t="s">
        <v>360</v>
      </c>
      <c r="G518" s="127"/>
    </row>
    <row r="519" spans="1:7" ht="16.5" customHeight="1" x14ac:dyDescent="0.3">
      <c r="A519" s="310"/>
      <c r="B519" s="41" t="s">
        <v>34</v>
      </c>
      <c r="C519" s="41" t="s">
        <v>33</v>
      </c>
      <c r="D519" s="311"/>
      <c r="E519" s="312"/>
      <c r="F519" s="312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130" t="str">
        <f>IF(D532=1, 2, IF(AND(D532&lt;1,D532&gt;0), 1, "0"))</f>
        <v>0</v>
      </c>
      <c r="C532" s="140"/>
      <c r="D532" s="251" t="str">
        <f>IFERROR(E532/F532,"N.A")</f>
        <v>N.A</v>
      </c>
      <c r="E532" s="252">
        <f>COUNTIF('A5 Exploitation'!F520:F531,"ok")</f>
        <v>0</v>
      </c>
      <c r="F532" s="253">
        <f>COUNTA('A5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ht="16.5" customHeight="1" x14ac:dyDescent="0.3">
      <c r="A538" s="310" t="s">
        <v>30</v>
      </c>
      <c r="B538" s="311" t="s">
        <v>31</v>
      </c>
      <c r="C538" s="311"/>
      <c r="D538" s="311" t="s">
        <v>46</v>
      </c>
      <c r="E538" s="312" t="s">
        <v>310</v>
      </c>
      <c r="F538" s="312" t="s">
        <v>360</v>
      </c>
      <c r="G538" s="127"/>
    </row>
    <row r="539" spans="1:7" ht="16.5" customHeight="1" x14ac:dyDescent="0.3">
      <c r="A539" s="310"/>
      <c r="B539" s="41" t="s">
        <v>34</v>
      </c>
      <c r="C539" s="41" t="s">
        <v>33</v>
      </c>
      <c r="D539" s="311"/>
      <c r="E539" s="312"/>
      <c r="F539" s="312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130" t="str">
        <f>IF(D543=1, 2, IF(AND(D543&lt;1,D543&gt;0), 1, "0"))</f>
        <v>0</v>
      </c>
      <c r="C543" s="130"/>
      <c r="D543" s="251" t="str">
        <f>IFERROR(E543/F543,"N.A")</f>
        <v>N.A</v>
      </c>
      <c r="E543" s="252">
        <f>COUNTIF('A5 Exploitation'!F540:F542,"ok")</f>
        <v>0</v>
      </c>
      <c r="F543" s="253">
        <f>COUNTA('A5 Technique'!F540:F542)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snDhIHDeZAjkwRG5lN5gmIXlMGJG3UnjrdfpLAR9/PhMg5qeeh+Ob3U8pjEZL1UuaAI8jjtPeGR9CwSw0X7lqQ==" saltValue="VaoVk77KT7TkK5x4qHGzqA==" spinCount="100000" sheet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0" zoomScale="60" zoomScaleNormal="90" workbookViewId="0">
      <selection activeCell="D197" sqref="D197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29"/>
      <c r="E1" s="329"/>
      <c r="F1" s="329"/>
      <c r="G1" s="329"/>
    </row>
    <row r="2" spans="1:7" s="12" customFormat="1" ht="24" x14ac:dyDescent="0.45">
      <c r="A2" s="11"/>
      <c r="B2" s="24">
        <v>1</v>
      </c>
      <c r="D2" s="256"/>
      <c r="E2" s="256"/>
      <c r="F2" s="256"/>
      <c r="G2" s="125"/>
    </row>
    <row r="3" spans="1:7" s="12" customFormat="1" ht="24" x14ac:dyDescent="0.45">
      <c r="A3" s="11"/>
      <c r="B3" s="24">
        <v>2</v>
      </c>
      <c r="D3" s="256"/>
      <c r="E3" s="256"/>
      <c r="F3" s="256"/>
      <c r="G3" s="125"/>
    </row>
    <row r="4" spans="1:7" s="12" customFormat="1" ht="16.5" customHeight="1" x14ac:dyDescent="0.45">
      <c r="A4" s="11"/>
      <c r="B4" s="24" t="s">
        <v>32</v>
      </c>
      <c r="D4" s="13"/>
      <c r="E4" s="256"/>
      <c r="F4" s="256"/>
      <c r="G4" s="125"/>
    </row>
    <row r="5" spans="1:7" s="12" customFormat="1" ht="16.5" customHeight="1" x14ac:dyDescent="0.45">
      <c r="A5" s="11"/>
      <c r="D5" s="256"/>
      <c r="E5" s="256"/>
      <c r="F5" s="256"/>
      <c r="G5" s="125"/>
    </row>
    <row r="6" spans="1:7" s="12" customFormat="1" ht="37.5" customHeight="1" x14ac:dyDescent="0.45">
      <c r="A6" s="350" t="s">
        <v>50</v>
      </c>
      <c r="B6" s="350"/>
      <c r="C6" s="350"/>
      <c r="D6" s="350"/>
      <c r="E6" s="350"/>
      <c r="F6" s="350"/>
      <c r="G6" s="125"/>
    </row>
    <row r="7" spans="1:7" s="12" customFormat="1" ht="21.75" customHeight="1" x14ac:dyDescent="0.45">
      <c r="A7" s="331" t="str">
        <f>'A6 Exploitation'!A8:F8</f>
        <v>LAFAYETTE</v>
      </c>
      <c r="B7" s="331"/>
      <c r="C7" s="331"/>
      <c r="D7" s="331"/>
      <c r="E7" s="331"/>
      <c r="F7" s="331"/>
      <c r="G7" s="125"/>
    </row>
    <row r="8" spans="1:7" s="12" customFormat="1" ht="24" x14ac:dyDescent="0.45">
      <c r="A8" s="14" t="s">
        <v>42</v>
      </c>
      <c r="B8" s="351">
        <f>'A6 Exploitation'!B9:F9</f>
        <v>0</v>
      </c>
      <c r="C8" s="351"/>
      <c r="D8" s="351"/>
      <c r="E8" s="351"/>
      <c r="F8" s="351"/>
      <c r="G8" s="125"/>
    </row>
    <row r="9" spans="1:7" s="12" customFormat="1" ht="24" x14ac:dyDescent="0.45">
      <c r="A9" s="15" t="s">
        <v>44</v>
      </c>
      <c r="B9" s="352">
        <f>'A6 Exploitation'!B10:F10</f>
        <v>0</v>
      </c>
      <c r="C9" s="352"/>
      <c r="D9" s="352"/>
      <c r="E9" s="352"/>
      <c r="F9" s="352"/>
      <c r="G9" s="125"/>
    </row>
    <row r="10" spans="1:7" s="12" customFormat="1" ht="24" x14ac:dyDescent="0.45">
      <c r="A10" s="14" t="s">
        <v>43</v>
      </c>
      <c r="B10" s="349">
        <f>'A6 Exploitation'!B11:F11</f>
        <v>0</v>
      </c>
      <c r="C10" s="349"/>
      <c r="D10" s="349"/>
      <c r="E10" s="349"/>
      <c r="F10" s="349"/>
      <c r="G10" s="125"/>
    </row>
    <row r="11" spans="1:7" s="12" customFormat="1" ht="24" x14ac:dyDescent="0.45">
      <c r="A11" s="14" t="s">
        <v>294</v>
      </c>
      <c r="B11" s="348">
        <f>D199</f>
        <v>0</v>
      </c>
      <c r="C11" s="348"/>
      <c r="D11" s="348"/>
      <c r="E11" s="348"/>
      <c r="F11" s="348"/>
      <c r="G11" s="125"/>
    </row>
    <row r="12" spans="1:7" s="12" customFormat="1" ht="22.5" x14ac:dyDescent="0.45">
      <c r="A12" s="11"/>
      <c r="D12" s="327"/>
      <c r="E12" s="327"/>
      <c r="F12" s="327"/>
      <c r="G12" s="327"/>
    </row>
    <row r="13" spans="1:7" s="12" customFormat="1" ht="11.25" customHeight="1" x14ac:dyDescent="0.3">
      <c r="A13" s="310" t="s">
        <v>30</v>
      </c>
      <c r="B13" s="311" t="s">
        <v>31</v>
      </c>
      <c r="C13" s="311"/>
      <c r="D13" s="311" t="s">
        <v>46</v>
      </c>
      <c r="E13" s="311" t="s">
        <v>190</v>
      </c>
      <c r="F13" s="311" t="s">
        <v>191</v>
      </c>
      <c r="G13" s="112"/>
    </row>
    <row r="14" spans="1:7" s="12" customFormat="1" ht="12.75" customHeight="1" x14ac:dyDescent="0.3">
      <c r="A14" s="310"/>
      <c r="B14" s="34" t="s">
        <v>34</v>
      </c>
      <c r="C14" s="34" t="s">
        <v>33</v>
      </c>
      <c r="D14" s="311"/>
      <c r="E14" s="311"/>
      <c r="F14" s="311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43" t="s">
        <v>0</v>
      </c>
      <c r="B16" s="344"/>
      <c r="C16" s="344"/>
      <c r="D16" s="344"/>
      <c r="E16" s="344"/>
      <c r="F16" s="344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45" t="s">
        <v>36</v>
      </c>
      <c r="B22" s="341"/>
      <c r="C22" s="342"/>
      <c r="D22" s="258">
        <f>SUM(B17:C21)</f>
        <v>0</v>
      </c>
    </row>
    <row r="23" spans="1:7" x14ac:dyDescent="0.3">
      <c r="A23" s="336" t="s">
        <v>295</v>
      </c>
      <c r="B23" s="337"/>
      <c r="C23" s="338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34" t="s">
        <v>4</v>
      </c>
      <c r="B25" s="335"/>
      <c r="C25" s="335"/>
      <c r="D25" s="335"/>
      <c r="E25" s="335"/>
      <c r="F25" s="335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36" t="s">
        <v>36</v>
      </c>
      <c r="B33" s="337"/>
      <c r="C33" s="338"/>
      <c r="D33" s="257">
        <f>SUM(B26:C32)</f>
        <v>0</v>
      </c>
    </row>
    <row r="34" spans="1:7" x14ac:dyDescent="0.3">
      <c r="A34" s="336" t="s">
        <v>295</v>
      </c>
      <c r="B34" s="337"/>
      <c r="C34" s="338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34" t="s">
        <v>219</v>
      </c>
      <c r="B36" s="335"/>
      <c r="C36" s="335"/>
      <c r="D36" s="335"/>
      <c r="E36" s="335"/>
      <c r="F36" s="335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36" t="s">
        <v>36</v>
      </c>
      <c r="B42" s="337"/>
      <c r="C42" s="338"/>
      <c r="D42" s="257">
        <f>SUM(B37:C41)</f>
        <v>0</v>
      </c>
      <c r="E42" s="13"/>
      <c r="F42" s="13"/>
      <c r="G42" s="126"/>
    </row>
    <row r="43" spans="1:7" s="22" customFormat="1" x14ac:dyDescent="0.3">
      <c r="A43" s="336" t="s">
        <v>295</v>
      </c>
      <c r="B43" s="337"/>
      <c r="C43" s="338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6" t="s">
        <v>21</v>
      </c>
      <c r="B45" s="347"/>
      <c r="C45" s="347"/>
      <c r="D45" s="347"/>
      <c r="E45" s="347"/>
      <c r="F45" s="347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36" t="s">
        <v>36</v>
      </c>
      <c r="B52" s="337"/>
      <c r="C52" s="338"/>
      <c r="D52" s="257">
        <f>SUM(B46:C51)</f>
        <v>0</v>
      </c>
    </row>
    <row r="53" spans="1:7" x14ac:dyDescent="0.3">
      <c r="A53" s="336" t="s">
        <v>295</v>
      </c>
      <c r="B53" s="337"/>
      <c r="C53" s="338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34" t="s">
        <v>8</v>
      </c>
      <c r="B55" s="335"/>
      <c r="C55" s="335"/>
      <c r="D55" s="335"/>
      <c r="E55" s="335"/>
      <c r="F55" s="335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36" t="s">
        <v>36</v>
      </c>
      <c r="B63" s="337"/>
      <c r="C63" s="338"/>
      <c r="D63" s="257">
        <f>SUM(B56:C62)</f>
        <v>0</v>
      </c>
    </row>
    <row r="64" spans="1:7" x14ac:dyDescent="0.3">
      <c r="A64" s="336" t="s">
        <v>295</v>
      </c>
      <c r="B64" s="337"/>
      <c r="C64" s="338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34" t="s">
        <v>130</v>
      </c>
      <c r="B66" s="335"/>
      <c r="C66" s="335"/>
      <c r="D66" s="335"/>
      <c r="E66" s="335"/>
      <c r="F66" s="335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36" t="s">
        <v>36</v>
      </c>
      <c r="B84" s="337"/>
      <c r="C84" s="338"/>
      <c r="D84" s="257">
        <f>SUM(B67:C83)</f>
        <v>0</v>
      </c>
    </row>
    <row r="85" spans="1:7" x14ac:dyDescent="0.3">
      <c r="A85" s="336" t="s">
        <v>295</v>
      </c>
      <c r="B85" s="337"/>
      <c r="C85" s="338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34" t="s">
        <v>211</v>
      </c>
      <c r="B87" s="335"/>
      <c r="C87" s="335"/>
      <c r="D87" s="335"/>
      <c r="E87" s="335"/>
      <c r="F87" s="335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36" t="s">
        <v>36</v>
      </c>
      <c r="B102" s="337"/>
      <c r="C102" s="338"/>
      <c r="D102" s="257">
        <f>SUM(B88:C101)</f>
        <v>0</v>
      </c>
    </row>
    <row r="103" spans="1:7" x14ac:dyDescent="0.3">
      <c r="A103" s="336" t="s">
        <v>295</v>
      </c>
      <c r="B103" s="337"/>
      <c r="C103" s="338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34" t="s">
        <v>212</v>
      </c>
      <c r="B106" s="335"/>
      <c r="C106" s="335"/>
      <c r="D106" s="335"/>
      <c r="E106" s="335"/>
      <c r="F106" s="335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36" t="s">
        <v>36</v>
      </c>
      <c r="B118" s="337"/>
      <c r="C118" s="338"/>
      <c r="D118" s="257">
        <f>SUM(B107:C117)</f>
        <v>0</v>
      </c>
      <c r="E118" s="13"/>
      <c r="F118" s="13"/>
      <c r="G118" s="126"/>
    </row>
    <row r="119" spans="1:7" s="22" customFormat="1" x14ac:dyDescent="0.3">
      <c r="A119" s="336" t="s">
        <v>295</v>
      </c>
      <c r="B119" s="337"/>
      <c r="C119" s="338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34" t="s">
        <v>185</v>
      </c>
      <c r="B121" s="335"/>
      <c r="C121" s="335"/>
      <c r="D121" s="335"/>
      <c r="E121" s="335"/>
      <c r="F121" s="335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6" t="s">
        <v>36</v>
      </c>
      <c r="B133" s="337"/>
      <c r="C133" s="338"/>
      <c r="D133" s="257">
        <f>SUM(B122:C132)</f>
        <v>0</v>
      </c>
    </row>
    <row r="134" spans="1:7" x14ac:dyDescent="0.3">
      <c r="A134" s="336" t="s">
        <v>295</v>
      </c>
      <c r="B134" s="337"/>
      <c r="C134" s="338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34" t="s">
        <v>71</v>
      </c>
      <c r="B136" s="335"/>
      <c r="C136" s="335"/>
      <c r="D136" s="335"/>
      <c r="E136" s="335"/>
      <c r="F136" s="335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36" t="s">
        <v>36</v>
      </c>
      <c r="B149" s="337"/>
      <c r="C149" s="338"/>
      <c r="D149" s="257">
        <f>SUM(B137:C148)</f>
        <v>0</v>
      </c>
    </row>
    <row r="150" spans="1:7" x14ac:dyDescent="0.3">
      <c r="A150" s="336" t="s">
        <v>295</v>
      </c>
      <c r="B150" s="337"/>
      <c r="C150" s="338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34" t="s">
        <v>217</v>
      </c>
      <c r="B152" s="335"/>
      <c r="C152" s="335"/>
      <c r="D152" s="335"/>
      <c r="E152" s="335"/>
      <c r="F152" s="335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36" t="s">
        <v>36</v>
      </c>
      <c r="B161" s="341"/>
      <c r="C161" s="342"/>
      <c r="D161" s="258">
        <f>SUM(B153:C160)</f>
        <v>0</v>
      </c>
    </row>
    <row r="162" spans="1:7" x14ac:dyDescent="0.3">
      <c r="A162" s="336" t="s">
        <v>295</v>
      </c>
      <c r="B162" s="337"/>
      <c r="C162" s="338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34" t="s">
        <v>77</v>
      </c>
      <c r="B164" s="335"/>
      <c r="C164" s="335"/>
      <c r="D164" s="335"/>
      <c r="E164" s="335"/>
      <c r="F164" s="335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36" t="s">
        <v>36</v>
      </c>
      <c r="B169" s="337"/>
      <c r="C169" s="338"/>
      <c r="D169" s="257">
        <f>SUM(B165:C168)</f>
        <v>0</v>
      </c>
    </row>
    <row r="170" spans="1:7" x14ac:dyDescent="0.3">
      <c r="A170" s="336" t="s">
        <v>295</v>
      </c>
      <c r="B170" s="337"/>
      <c r="C170" s="338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39" t="s">
        <v>17</v>
      </c>
      <c r="B172" s="340"/>
      <c r="C172" s="340"/>
      <c r="D172" s="340"/>
      <c r="E172" s="340"/>
      <c r="F172" s="340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36" t="s">
        <v>36</v>
      </c>
      <c r="B177" s="337"/>
      <c r="C177" s="338"/>
      <c r="D177" s="257">
        <f>SUM(B173:C176)</f>
        <v>0</v>
      </c>
    </row>
    <row r="178" spans="1:7" x14ac:dyDescent="0.3">
      <c r="A178" s="336" t="s">
        <v>295</v>
      </c>
      <c r="B178" s="337"/>
      <c r="C178" s="338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34" t="s">
        <v>78</v>
      </c>
      <c r="B180" s="335"/>
      <c r="C180" s="335"/>
      <c r="D180" s="335"/>
      <c r="E180" s="335"/>
      <c r="F180" s="335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36" t="s">
        <v>36</v>
      </c>
      <c r="B186" s="337"/>
      <c r="C186" s="338"/>
      <c r="D186" s="257">
        <f>SUM(B181:C185)</f>
        <v>0</v>
      </c>
    </row>
    <row r="187" spans="1:7" x14ac:dyDescent="0.3">
      <c r="A187" s="336" t="s">
        <v>295</v>
      </c>
      <c r="B187" s="337"/>
      <c r="C187" s="338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34" t="s">
        <v>216</v>
      </c>
      <c r="B189" s="335"/>
      <c r="C189" s="335"/>
      <c r="D189" s="335"/>
      <c r="E189" s="335"/>
      <c r="F189" s="335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36" t="s">
        <v>36</v>
      </c>
      <c r="B194" s="337"/>
      <c r="C194" s="338"/>
      <c r="D194" s="54">
        <f>SUM(B190:C193)</f>
        <v>0</v>
      </c>
    </row>
    <row r="195" spans="1:6" x14ac:dyDescent="0.3">
      <c r="A195" s="336" t="s">
        <v>295</v>
      </c>
      <c r="B195" s="337"/>
      <c r="C195" s="338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96" t="e">
        <f>E197*100/F197</f>
        <v>#DIV/0!</v>
      </c>
      <c r="E197" s="286">
        <f>COUNTIF('A5 Technique'!F17:F193,"ok")</f>
        <v>0</v>
      </c>
      <c r="F197" s="287">
        <f>COUNTA('A5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Pb3oBfzRbH9nxoW4+HgscivNOwl5KP/zhzeurB+csoWKEJRB2f1w+u4WiYFEA1AZShASdy6Jayjn79AFGjoVqw==" saltValue="HXNK9nJ9X9WrNsnXpT8Vcg==" spinCount="100000" sheet="1" formatCell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topLeftCell="A143" zoomScale="84" zoomScaleSheetLayoutView="84" workbookViewId="0">
      <selection activeCell="E151" sqref="E151"/>
    </sheetView>
  </sheetViews>
  <sheetFormatPr baseColWidth="10" defaultColWidth="11.42578125" defaultRowHeight="16.5" x14ac:dyDescent="0.3"/>
  <cols>
    <col min="1" max="1" width="74.425781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29"/>
      <c r="E1" s="329"/>
      <c r="F1" s="329"/>
      <c r="G1" s="329"/>
    </row>
    <row r="2" spans="1:7" ht="24" x14ac:dyDescent="0.45">
      <c r="C2" s="24">
        <v>1</v>
      </c>
      <c r="D2" s="259"/>
      <c r="E2" s="249"/>
      <c r="F2" s="199"/>
      <c r="G2" s="125"/>
    </row>
    <row r="3" spans="1:7" ht="24" x14ac:dyDescent="0.45">
      <c r="C3" s="24">
        <v>2</v>
      </c>
      <c r="D3" s="259"/>
      <c r="E3" s="249"/>
      <c r="F3" s="199"/>
      <c r="G3" s="125"/>
    </row>
    <row r="4" spans="1:7" ht="24" x14ac:dyDescent="0.45">
      <c r="C4" s="24" t="s">
        <v>32</v>
      </c>
      <c r="D4" s="259"/>
      <c r="E4" s="249"/>
      <c r="F4" s="199"/>
      <c r="G4" s="125"/>
    </row>
    <row r="5" spans="1:7" ht="24" x14ac:dyDescent="0.45">
      <c r="D5" s="259"/>
      <c r="E5" s="249"/>
      <c r="F5" s="199"/>
      <c r="G5" s="125"/>
    </row>
    <row r="6" spans="1:7" ht="24" x14ac:dyDescent="0.45">
      <c r="D6" s="259"/>
      <c r="E6" s="249"/>
      <c r="F6" s="199"/>
      <c r="G6" s="125"/>
    </row>
    <row r="7" spans="1:7" ht="24.75" x14ac:dyDescent="0.45">
      <c r="A7" s="330" t="s">
        <v>179</v>
      </c>
      <c r="B7" s="330"/>
      <c r="C7" s="330"/>
      <c r="D7" s="330"/>
      <c r="E7" s="330"/>
      <c r="F7" s="330"/>
      <c r="G7" s="125"/>
    </row>
    <row r="8" spans="1:7" ht="29.25" x14ac:dyDescent="0.45">
      <c r="A8" s="331" t="str">
        <f>'Page de garde'!D18</f>
        <v>LAFAYETTE</v>
      </c>
      <c r="B8" s="331"/>
      <c r="C8" s="331"/>
      <c r="D8" s="331"/>
      <c r="E8" s="331"/>
      <c r="F8" s="331"/>
      <c r="G8" s="125"/>
    </row>
    <row r="9" spans="1:7" ht="24" x14ac:dyDescent="0.45">
      <c r="A9" s="14" t="s">
        <v>42</v>
      </c>
      <c r="B9" s="332" t="s">
        <v>408</v>
      </c>
      <c r="C9" s="332"/>
      <c r="D9" s="332"/>
      <c r="E9" s="332"/>
      <c r="F9" s="332"/>
      <c r="G9" s="125"/>
    </row>
    <row r="10" spans="1:7" ht="24" x14ac:dyDescent="0.45">
      <c r="A10" s="15" t="s">
        <v>44</v>
      </c>
      <c r="B10" s="333" t="s">
        <v>409</v>
      </c>
      <c r="C10" s="333"/>
      <c r="D10" s="333"/>
      <c r="E10" s="333"/>
      <c r="F10" s="333"/>
      <c r="G10" s="125"/>
    </row>
    <row r="11" spans="1:7" ht="24" x14ac:dyDescent="0.45">
      <c r="A11" s="14" t="s">
        <v>43</v>
      </c>
      <c r="B11" s="328">
        <v>43159</v>
      </c>
      <c r="C11" s="328"/>
      <c r="D11" s="328"/>
      <c r="E11" s="328"/>
      <c r="F11" s="328"/>
      <c r="G11" s="125"/>
    </row>
    <row r="12" spans="1:7" ht="24" x14ac:dyDescent="0.45">
      <c r="A12" s="14" t="s">
        <v>239</v>
      </c>
      <c r="B12" s="326">
        <f>D549</f>
        <v>0.95514950166112955</v>
      </c>
      <c r="C12" s="326"/>
      <c r="D12" s="326"/>
      <c r="E12" s="326"/>
      <c r="F12" s="326"/>
      <c r="G12" s="125"/>
    </row>
    <row r="13" spans="1:7" ht="22.5" x14ac:dyDescent="0.45">
      <c r="D13" s="327"/>
      <c r="E13" s="327"/>
      <c r="F13" s="327"/>
      <c r="G13" s="327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43159</v>
      </c>
      <c r="B16" s="188"/>
      <c r="C16" s="188"/>
      <c r="D16" s="188"/>
      <c r="E16" s="188"/>
      <c r="F16" s="202"/>
    </row>
    <row r="17" spans="1:8" ht="16.5" customHeight="1" x14ac:dyDescent="0.3">
      <c r="A17" s="310" t="s">
        <v>30</v>
      </c>
      <c r="B17" s="311" t="s">
        <v>31</v>
      </c>
      <c r="C17" s="311"/>
      <c r="D17" s="311" t="s">
        <v>46</v>
      </c>
      <c r="E17" s="312" t="s">
        <v>310</v>
      </c>
      <c r="F17" s="312" t="s">
        <v>358</v>
      </c>
    </row>
    <row r="18" spans="1:8" ht="16.5" customHeight="1" x14ac:dyDescent="0.3">
      <c r="A18" s="310"/>
      <c r="B18" s="41" t="s">
        <v>34</v>
      </c>
      <c r="C18" s="41" t="s">
        <v>33</v>
      </c>
      <c r="D18" s="311"/>
      <c r="E18" s="312"/>
      <c r="F18" s="312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2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1</v>
      </c>
      <c r="C22" s="130"/>
      <c r="D22" s="95" t="s">
        <v>413</v>
      </c>
      <c r="E22" s="94"/>
      <c r="F22" s="204"/>
      <c r="H22" s="12" t="s">
        <v>357</v>
      </c>
    </row>
    <row r="23" spans="1:8" x14ac:dyDescent="0.3">
      <c r="A23" s="70" t="s">
        <v>89</v>
      </c>
      <c r="B23" s="130">
        <v>2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2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7</v>
      </c>
    </row>
    <row r="26" spans="1:8" x14ac:dyDescent="0.3">
      <c r="A26" s="5" t="s">
        <v>35</v>
      </c>
      <c r="B26" s="132"/>
      <c r="C26" s="133"/>
      <c r="D26" s="134">
        <f>D25/(COUNT(B21:C24)*2)</f>
        <v>0.875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2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>
        <v>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2</v>
      </c>
      <c r="C31" s="130"/>
      <c r="D31" s="95"/>
      <c r="E31" s="94"/>
      <c r="F31" s="204"/>
    </row>
    <row r="32" spans="1:8" ht="30" x14ac:dyDescent="0.3">
      <c r="A32" s="70" t="s">
        <v>152</v>
      </c>
      <c r="B32" s="130">
        <v>2</v>
      </c>
      <c r="C32" s="130"/>
      <c r="D32" s="137"/>
      <c r="E32" s="94"/>
      <c r="F32" s="204"/>
    </row>
    <row r="33" spans="1:7" x14ac:dyDescent="0.3">
      <c r="A33" s="4" t="s">
        <v>51</v>
      </c>
      <c r="B33" s="130">
        <v>2</v>
      </c>
      <c r="C33" s="131"/>
      <c r="D33" s="240"/>
      <c r="E33" s="94"/>
      <c r="F33" s="204"/>
    </row>
    <row r="34" spans="1:7" ht="66" x14ac:dyDescent="0.3">
      <c r="A34" s="216" t="s">
        <v>153</v>
      </c>
      <c r="B34" s="130">
        <v>2</v>
      </c>
      <c r="C34" s="290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>
        <v>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2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2</v>
      </c>
      <c r="C37" s="130"/>
      <c r="D37" s="95"/>
      <c r="E37" s="94"/>
      <c r="F37" s="204"/>
    </row>
    <row r="38" spans="1:7" x14ac:dyDescent="0.3">
      <c r="A38" s="320" t="s">
        <v>379</v>
      </c>
      <c r="B38" s="321"/>
      <c r="C38" s="321"/>
      <c r="D38" s="321"/>
      <c r="E38" s="321"/>
      <c r="F38" s="322"/>
    </row>
    <row r="39" spans="1:7" ht="30.75" customHeight="1" x14ac:dyDescent="0.3">
      <c r="A39" s="4" t="s">
        <v>361</v>
      </c>
      <c r="B39" s="130">
        <v>2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2</v>
      </c>
      <c r="C40" s="130"/>
      <c r="D40" s="95"/>
      <c r="E40" s="94"/>
      <c r="F40" s="204"/>
    </row>
    <row r="41" spans="1:7" ht="45" x14ac:dyDescent="0.3">
      <c r="A41" s="4" t="s">
        <v>249</v>
      </c>
      <c r="B41" s="130" t="s">
        <v>32</v>
      </c>
      <c r="C41" s="130"/>
      <c r="D41" s="251"/>
      <c r="E41" s="252"/>
      <c r="F41" s="253"/>
    </row>
    <row r="42" spans="1:7" x14ac:dyDescent="0.3">
      <c r="A42" s="59" t="s">
        <v>36</v>
      </c>
      <c r="B42" s="59"/>
      <c r="C42" s="59"/>
      <c r="D42" s="59">
        <f>SUM(B29:C37,B39:C41)</f>
        <v>22</v>
      </c>
    </row>
    <row r="43" spans="1:7" x14ac:dyDescent="0.3">
      <c r="A43" s="5" t="s">
        <v>35</v>
      </c>
      <c r="B43" s="132"/>
      <c r="C43" s="133"/>
      <c r="D43" s="134">
        <f>D42/(COUNT(B29:C37,B39:C41)*2)</f>
        <v>1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29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0.96666666666666667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43159</v>
      </c>
      <c r="B49" s="124"/>
      <c r="C49" s="135"/>
      <c r="D49" s="124"/>
    </row>
    <row r="50" spans="1:7" x14ac:dyDescent="0.3">
      <c r="A50" s="310" t="s">
        <v>30</v>
      </c>
      <c r="B50" s="311" t="s">
        <v>31</v>
      </c>
      <c r="C50" s="311"/>
      <c r="D50" s="311" t="s">
        <v>46</v>
      </c>
      <c r="E50" s="312" t="s">
        <v>310</v>
      </c>
      <c r="F50" s="312" t="s">
        <v>360</v>
      </c>
      <c r="G50" s="127"/>
    </row>
    <row r="51" spans="1:7" x14ac:dyDescent="0.3">
      <c r="A51" s="310"/>
      <c r="B51" s="41" t="s">
        <v>34</v>
      </c>
      <c r="C51" s="41" t="s">
        <v>33</v>
      </c>
      <c r="D51" s="311"/>
      <c r="E51" s="312"/>
      <c r="F51" s="312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2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2</v>
      </c>
      <c r="C54" s="130"/>
      <c r="D54" s="95"/>
      <c r="E54" s="94"/>
      <c r="F54" s="204"/>
    </row>
    <row r="55" spans="1:7" x14ac:dyDescent="0.3">
      <c r="A55" s="8" t="s">
        <v>362</v>
      </c>
      <c r="B55" s="130">
        <v>2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2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2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2</v>
      </c>
      <c r="C58" s="130"/>
      <c r="D58" s="138"/>
      <c r="E58" s="94"/>
      <c r="F58" s="204"/>
    </row>
    <row r="59" spans="1:7" ht="17.25" x14ac:dyDescent="0.35">
      <c r="A59" s="260" t="s">
        <v>7</v>
      </c>
      <c r="B59" s="130">
        <v>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2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16</v>
      </c>
    </row>
    <row r="62" spans="1:7" x14ac:dyDescent="0.3">
      <c r="A62" s="5" t="s">
        <v>35</v>
      </c>
      <c r="B62" s="132"/>
      <c r="C62" s="133"/>
      <c r="D62" s="134">
        <f>D61/(COUNT(B53:C60)*2)</f>
        <v>1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>
        <v>2</v>
      </c>
      <c r="C65" s="289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2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1</v>
      </c>
      <c r="C67" s="130"/>
      <c r="D67" s="113" t="s">
        <v>415</v>
      </c>
      <c r="E67" s="94"/>
      <c r="F67" s="204"/>
    </row>
    <row r="68" spans="1:7" ht="17.25" x14ac:dyDescent="0.35">
      <c r="A68" s="262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>
        <v>2</v>
      </c>
      <c r="C69" s="150" t="str">
        <f>IF(B69=0, -5, "0")</f>
        <v>0</v>
      </c>
      <c r="D69" s="95"/>
      <c r="E69" s="94"/>
      <c r="F69" s="204"/>
      <c r="G69" s="214"/>
    </row>
    <row r="70" spans="1:7" x14ac:dyDescent="0.3">
      <c r="A70" s="70" t="s">
        <v>377</v>
      </c>
      <c r="B70" s="130">
        <v>2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2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>
        <v>2</v>
      </c>
      <c r="C72" s="289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>
        <v>2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>
        <v>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2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2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2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2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>
        <v>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2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2</v>
      </c>
      <c r="C81" s="131"/>
      <c r="D81" s="151"/>
      <c r="E81" s="106"/>
      <c r="F81" s="204"/>
      <c r="G81" s="127"/>
    </row>
    <row r="82" spans="1:7" s="112" customFormat="1" ht="49.5" x14ac:dyDescent="0.3">
      <c r="A82" s="263" t="s">
        <v>388</v>
      </c>
      <c r="B82" s="130">
        <v>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2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35</v>
      </c>
    </row>
    <row r="85" spans="1:7" x14ac:dyDescent="0.3">
      <c r="A85" s="5" t="s">
        <v>35</v>
      </c>
      <c r="B85" s="132"/>
      <c r="C85" s="133"/>
      <c r="D85" s="134">
        <f>D84/(COUNT(B65:C83)*2)</f>
        <v>0.97222222222222221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ht="82.5" x14ac:dyDescent="0.3">
      <c r="A88" s="4" t="s">
        <v>96</v>
      </c>
      <c r="B88" s="130">
        <v>1</v>
      </c>
      <c r="C88" s="130"/>
      <c r="D88" s="137" t="s">
        <v>416</v>
      </c>
      <c r="E88" s="94"/>
      <c r="F88" s="204"/>
    </row>
    <row r="89" spans="1:7" ht="17.25" x14ac:dyDescent="0.35">
      <c r="A89" s="260" t="s">
        <v>55</v>
      </c>
      <c r="B89" s="130">
        <v>2</v>
      </c>
      <c r="C89" s="136" t="str">
        <f>IF(B89=0, -10, IF(B89=1, -5, "0"))</f>
        <v>0</v>
      </c>
      <c r="D89" s="129"/>
      <c r="E89" s="94"/>
      <c r="F89" s="204"/>
    </row>
    <row r="90" spans="1:7" ht="16.5" customHeight="1" x14ac:dyDescent="0.3">
      <c r="A90" s="8" t="s">
        <v>222</v>
      </c>
      <c r="B90" s="130">
        <v>2</v>
      </c>
      <c r="C90" s="130"/>
      <c r="D90" s="129"/>
      <c r="E90" s="94"/>
      <c r="F90" s="204"/>
    </row>
    <row r="91" spans="1:7" x14ac:dyDescent="0.3">
      <c r="A91" s="264" t="s">
        <v>375</v>
      </c>
      <c r="B91" s="130">
        <v>2</v>
      </c>
      <c r="C91" s="136" t="str">
        <f>IF(B91=0, -10, "0")</f>
        <v>0</v>
      </c>
      <c r="D91" s="220"/>
      <c r="E91" s="106"/>
      <c r="F91" s="204"/>
      <c r="G91" s="127"/>
    </row>
    <row r="92" spans="1:7" ht="82.5" x14ac:dyDescent="0.3">
      <c r="A92" s="70" t="s">
        <v>384</v>
      </c>
      <c r="B92" s="130">
        <v>1</v>
      </c>
      <c r="C92" s="218"/>
      <c r="D92" s="147" t="s">
        <v>414</v>
      </c>
      <c r="E92" s="106"/>
      <c r="F92" s="204"/>
    </row>
    <row r="93" spans="1:7" x14ac:dyDescent="0.3">
      <c r="A93" s="4" t="s">
        <v>359</v>
      </c>
      <c r="B93" s="130">
        <v>2</v>
      </c>
      <c r="C93" s="130"/>
      <c r="D93" s="129"/>
      <c r="E93" s="94"/>
      <c r="F93" s="204"/>
    </row>
    <row r="94" spans="1:7" x14ac:dyDescent="0.3">
      <c r="A94" s="320" t="s">
        <v>379</v>
      </c>
      <c r="B94" s="321"/>
      <c r="C94" s="321"/>
      <c r="D94" s="321"/>
      <c r="E94" s="321"/>
      <c r="F94" s="322"/>
    </row>
    <row r="95" spans="1:7" ht="26.25" customHeight="1" x14ac:dyDescent="0.3">
      <c r="A95" s="229" t="s">
        <v>361</v>
      </c>
      <c r="B95" s="130">
        <v>2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2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2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2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130">
        <v>1</v>
      </c>
      <c r="C99" s="213"/>
      <c r="D99" s="297">
        <v>0.85699999999999998</v>
      </c>
      <c r="E99" s="252"/>
      <c r="F99" s="253"/>
      <c r="G99" s="127"/>
    </row>
    <row r="100" spans="1:7" x14ac:dyDescent="0.3">
      <c r="A100" s="5" t="s">
        <v>36</v>
      </c>
      <c r="B100" s="5"/>
      <c r="C100" s="5"/>
      <c r="D100" s="5">
        <f>SUM(B88:C93,B95:C99)</f>
        <v>19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0.86363636363636365</v>
      </c>
    </row>
    <row r="102" spans="1:7" ht="18" x14ac:dyDescent="0.35">
      <c r="A102" s="42" t="s">
        <v>61</v>
      </c>
      <c r="B102" s="152"/>
      <c r="C102" s="153"/>
      <c r="D102" s="143">
        <f>SUM(D84,D100,D61)</f>
        <v>70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0.94594594594594594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43159</v>
      </c>
      <c r="B106" s="124"/>
      <c r="C106" s="135"/>
      <c r="D106" s="124"/>
    </row>
    <row r="107" spans="1:7" x14ac:dyDescent="0.3">
      <c r="A107" s="310" t="s">
        <v>30</v>
      </c>
      <c r="B107" s="311" t="s">
        <v>31</v>
      </c>
      <c r="C107" s="311"/>
      <c r="D107" s="311" t="s">
        <v>46</v>
      </c>
      <c r="E107" s="312" t="s">
        <v>310</v>
      </c>
      <c r="F107" s="312" t="s">
        <v>360</v>
      </c>
    </row>
    <row r="108" spans="1:7" x14ac:dyDescent="0.3">
      <c r="A108" s="310"/>
      <c r="B108" s="41" t="s">
        <v>34</v>
      </c>
      <c r="C108" s="41" t="s">
        <v>33</v>
      </c>
      <c r="D108" s="311"/>
      <c r="E108" s="312"/>
      <c r="F108" s="312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2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2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2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2</v>
      </c>
      <c r="C113" s="130"/>
      <c r="D113" s="154"/>
      <c r="E113" s="94"/>
      <c r="F113" s="204"/>
    </row>
    <row r="114" spans="1:6" x14ac:dyDescent="0.3">
      <c r="A114" s="10" t="s">
        <v>158</v>
      </c>
      <c r="B114" s="130">
        <v>2</v>
      </c>
      <c r="C114" s="130"/>
      <c r="D114" s="123"/>
      <c r="E114" s="94"/>
      <c r="F114" s="204"/>
    </row>
    <row r="115" spans="1:6" ht="17.25" x14ac:dyDescent="0.35">
      <c r="A115" s="260" t="s">
        <v>55</v>
      </c>
      <c r="B115" s="130">
        <v>2</v>
      </c>
      <c r="C115" s="136" t="str">
        <f>IF(B115=0, -10, IF(B115=1, -5, "0"))</f>
        <v>0</v>
      </c>
      <c r="D115" s="95"/>
      <c r="E115" s="94"/>
      <c r="F115" s="204"/>
    </row>
    <row r="116" spans="1:6" x14ac:dyDescent="0.3">
      <c r="A116" s="7" t="s">
        <v>118</v>
      </c>
      <c r="B116" s="130">
        <v>2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14</v>
      </c>
    </row>
    <row r="118" spans="1:6" x14ac:dyDescent="0.3">
      <c r="A118" s="5" t="s">
        <v>35</v>
      </c>
      <c r="B118" s="132"/>
      <c r="C118" s="133"/>
      <c r="D118" s="134">
        <f>D117/(COUNT(B110:C116)*2)</f>
        <v>1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2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2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2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2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>
        <v>2</v>
      </c>
      <c r="C125" s="28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2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2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2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>
        <v>2</v>
      </c>
      <c r="C129" s="291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2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>
        <v>2</v>
      </c>
      <c r="C131" s="291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>
        <v>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2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>
        <v>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2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2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2</v>
      </c>
      <c r="C137" s="130"/>
      <c r="D137" s="217"/>
      <c r="E137" s="95"/>
      <c r="F137" s="204"/>
      <c r="G137" s="214"/>
    </row>
    <row r="138" spans="1:7" s="112" customFormat="1" ht="49.5" x14ac:dyDescent="0.3">
      <c r="A138" s="265" t="s">
        <v>388</v>
      </c>
      <c r="B138" s="130">
        <v>1</v>
      </c>
      <c r="C138" s="136" t="str">
        <f>IF(B138=0, -10, "0")</f>
        <v>0</v>
      </c>
      <c r="D138" s="116" t="s">
        <v>419</v>
      </c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35</v>
      </c>
    </row>
    <row r="140" spans="1:7" x14ac:dyDescent="0.3">
      <c r="A140" s="5" t="s">
        <v>35</v>
      </c>
      <c r="B140" s="132"/>
      <c r="C140" s="133"/>
      <c r="D140" s="134">
        <f>D139/(COUNT(B121:C138)*2)</f>
        <v>0.97222222222222221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0" t="s">
        <v>403</v>
      </c>
      <c r="B143" s="130">
        <v>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2</v>
      </c>
      <c r="C144" s="130"/>
      <c r="D144" s="113"/>
      <c r="E144" s="94"/>
      <c r="F144" s="204"/>
    </row>
    <row r="145" spans="1:7" ht="50.25" x14ac:dyDescent="0.35">
      <c r="A145" s="260" t="s">
        <v>55</v>
      </c>
      <c r="B145" s="130">
        <v>2</v>
      </c>
      <c r="C145" s="136" t="str">
        <f>IF(B145=0, -10, IF(B145=1, -5, "0"))</f>
        <v>0</v>
      </c>
      <c r="D145" s="116" t="s">
        <v>423</v>
      </c>
      <c r="E145" s="95"/>
      <c r="F145" s="204"/>
    </row>
    <row r="146" spans="1:7" ht="99" x14ac:dyDescent="0.3">
      <c r="A146" s="191" t="s">
        <v>136</v>
      </c>
      <c r="B146" s="130">
        <v>0</v>
      </c>
      <c r="C146" s="150"/>
      <c r="D146" s="299" t="s">
        <v>443</v>
      </c>
      <c r="E146" s="116" t="s">
        <v>444</v>
      </c>
      <c r="F146" s="204"/>
    </row>
    <row r="147" spans="1:7" s="112" customFormat="1" ht="22.5" x14ac:dyDescent="0.3">
      <c r="A147" s="238" t="s">
        <v>404</v>
      </c>
      <c r="B147" s="130">
        <v>2</v>
      </c>
      <c r="C147" s="150" t="str">
        <f>IF(B147=0, -5, "0")</f>
        <v>0</v>
      </c>
      <c r="D147" s="298"/>
      <c r="E147" s="116"/>
      <c r="F147" s="204"/>
      <c r="G147" s="127"/>
    </row>
    <row r="148" spans="1:7" s="112" customFormat="1" ht="18" customHeight="1" x14ac:dyDescent="0.35">
      <c r="A148" s="323" t="s">
        <v>379</v>
      </c>
      <c r="B148" s="324"/>
      <c r="C148" s="324"/>
      <c r="D148" s="325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2</v>
      </c>
      <c r="C149" s="225"/>
      <c r="D149" s="116"/>
      <c r="E149" s="116"/>
      <c r="F149" s="204"/>
      <c r="G149" s="127"/>
    </row>
    <row r="150" spans="1:7" s="112" customFormat="1" ht="33" x14ac:dyDescent="0.3">
      <c r="A150" s="55" t="s">
        <v>386</v>
      </c>
      <c r="B150" s="130">
        <v>1</v>
      </c>
      <c r="C150" s="225"/>
      <c r="D150" s="301" t="s">
        <v>439</v>
      </c>
      <c r="E150" s="116"/>
      <c r="F150" s="204"/>
      <c r="G150" s="127"/>
    </row>
    <row r="151" spans="1:7" s="112" customFormat="1" x14ac:dyDescent="0.3">
      <c r="A151" s="219" t="s">
        <v>391</v>
      </c>
      <c r="B151" s="130">
        <v>2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2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130" t="s">
        <v>32</v>
      </c>
      <c r="C153" s="140"/>
      <c r="D153" s="251"/>
      <c r="E153" s="252"/>
      <c r="F153" s="253"/>
    </row>
    <row r="154" spans="1:7" x14ac:dyDescent="0.3">
      <c r="A154" s="5" t="s">
        <v>36</v>
      </c>
      <c r="B154" s="5"/>
      <c r="C154" s="5"/>
      <c r="D154" s="5">
        <f>SUM(B143:C147,B149:C153)</f>
        <v>15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0.83333333333333337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64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0.94117647058823528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43159</v>
      </c>
      <c r="B161" s="124"/>
      <c r="C161" s="135"/>
      <c r="D161" s="127"/>
    </row>
    <row r="162" spans="1:7" x14ac:dyDescent="0.3">
      <c r="A162" s="310" t="s">
        <v>30</v>
      </c>
      <c r="B162" s="311" t="s">
        <v>31</v>
      </c>
      <c r="C162" s="311"/>
      <c r="D162" s="311" t="s">
        <v>46</v>
      </c>
      <c r="E162" s="312" t="s">
        <v>310</v>
      </c>
      <c r="F162" s="312" t="s">
        <v>360</v>
      </c>
      <c r="G162" s="127"/>
    </row>
    <row r="163" spans="1:7" x14ac:dyDescent="0.3">
      <c r="A163" s="310"/>
      <c r="B163" s="41" t="s">
        <v>34</v>
      </c>
      <c r="C163" s="41" t="s">
        <v>33</v>
      </c>
      <c r="D163" s="311"/>
      <c r="E163" s="312"/>
      <c r="F163" s="312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2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2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2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2</v>
      </c>
      <c r="C168" s="130"/>
      <c r="D168" s="154"/>
      <c r="E168" s="94"/>
      <c r="F168" s="204"/>
    </row>
    <row r="169" spans="1:7" x14ac:dyDescent="0.3">
      <c r="A169" s="7" t="s">
        <v>171</v>
      </c>
      <c r="B169" s="130">
        <v>2</v>
      </c>
      <c r="C169" s="130"/>
      <c r="D169" s="95"/>
      <c r="E169" s="94"/>
      <c r="F169" s="204"/>
    </row>
    <row r="170" spans="1:7" ht="17.25" x14ac:dyDescent="0.35">
      <c r="A170" s="260" t="s">
        <v>55</v>
      </c>
      <c r="B170" s="130">
        <v>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2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14</v>
      </c>
    </row>
    <row r="173" spans="1:7" x14ac:dyDescent="0.3">
      <c r="A173" s="5" t="s">
        <v>35</v>
      </c>
      <c r="B173" s="132"/>
      <c r="C173" s="133"/>
      <c r="D173" s="134">
        <f>D172/(COUNT(B165:C171)*2)</f>
        <v>1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2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2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2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2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2</v>
      </c>
      <c r="C180" s="131"/>
      <c r="D180" s="139"/>
      <c r="E180" s="106"/>
      <c r="F180" s="204"/>
    </row>
    <row r="181" spans="1:7" ht="17.25" x14ac:dyDescent="0.35">
      <c r="A181" s="260" t="s">
        <v>375</v>
      </c>
      <c r="B181" s="130">
        <v>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0" t="s">
        <v>223</v>
      </c>
      <c r="B182" s="130">
        <v>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2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>
        <v>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2</v>
      </c>
      <c r="C185" s="130"/>
      <c r="D185" s="139"/>
      <c r="E185" s="94"/>
      <c r="F185" s="204"/>
    </row>
    <row r="186" spans="1:7" ht="28.5" customHeight="1" x14ac:dyDescent="0.35">
      <c r="A186" s="266" t="s">
        <v>186</v>
      </c>
      <c r="B186" s="130">
        <v>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2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2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2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>
        <v>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2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2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2</v>
      </c>
      <c r="C193" s="130"/>
      <c r="D193" s="217"/>
      <c r="E193" s="94"/>
      <c r="F193" s="204"/>
    </row>
    <row r="194" spans="1:7" s="112" customFormat="1" ht="42.75" customHeight="1" x14ac:dyDescent="0.3">
      <c r="A194" s="264" t="s">
        <v>388</v>
      </c>
      <c r="B194" s="130">
        <v>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16" t="s">
        <v>379</v>
      </c>
      <c r="B195" s="316"/>
      <c r="C195" s="316"/>
      <c r="D195" s="316"/>
      <c r="E195" s="316"/>
      <c r="F195" s="316"/>
      <c r="G195" s="127"/>
    </row>
    <row r="196" spans="1:7" s="112" customFormat="1" ht="35.25" customHeight="1" x14ac:dyDescent="0.3">
      <c r="A196" s="4" t="s">
        <v>361</v>
      </c>
      <c r="B196" s="130">
        <v>2</v>
      </c>
      <c r="C196" s="131"/>
      <c r="D196" s="116"/>
      <c r="E196" s="106"/>
      <c r="F196" s="204"/>
      <c r="G196" s="127"/>
    </row>
    <row r="197" spans="1:7" s="112" customFormat="1" ht="39.75" customHeight="1" x14ac:dyDescent="0.3">
      <c r="A197" s="70" t="s">
        <v>386</v>
      </c>
      <c r="B197" s="130">
        <v>1</v>
      </c>
      <c r="C197" s="131"/>
      <c r="D197" s="301" t="s">
        <v>439</v>
      </c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2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2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130" t="s">
        <v>32</v>
      </c>
      <c r="C200" s="130"/>
      <c r="D200" s="251"/>
      <c r="E200" s="252"/>
      <c r="F200" s="253"/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45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0.97826086956521741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59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0.98333333333333328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43159</v>
      </c>
      <c r="B208" s="124"/>
      <c r="C208" s="135"/>
      <c r="D208" s="124"/>
    </row>
    <row r="209" spans="1:7" x14ac:dyDescent="0.3">
      <c r="A209" s="310" t="s">
        <v>30</v>
      </c>
      <c r="B209" s="311" t="s">
        <v>31</v>
      </c>
      <c r="C209" s="311"/>
      <c r="D209" s="311" t="s">
        <v>46</v>
      </c>
      <c r="E209" s="312" t="s">
        <v>310</v>
      </c>
      <c r="F209" s="312" t="s">
        <v>360</v>
      </c>
      <c r="G209" s="127"/>
    </row>
    <row r="210" spans="1:7" x14ac:dyDescent="0.3">
      <c r="A210" s="310"/>
      <c r="B210" s="41" t="s">
        <v>34</v>
      </c>
      <c r="C210" s="41" t="s">
        <v>33</v>
      </c>
      <c r="D210" s="311"/>
      <c r="E210" s="312"/>
      <c r="F210" s="312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2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2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2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2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2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2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2</v>
      </c>
      <c r="C218" s="130"/>
      <c r="D218" s="154"/>
      <c r="E218" s="94"/>
      <c r="F218" s="204"/>
    </row>
    <row r="219" spans="1:7" ht="17.25" x14ac:dyDescent="0.35">
      <c r="A219" s="267" t="s">
        <v>256</v>
      </c>
      <c r="B219" s="130">
        <v>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>
        <v>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2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20</v>
      </c>
    </row>
    <row r="223" spans="1:7" x14ac:dyDescent="0.3">
      <c r="A223" s="5" t="s">
        <v>35</v>
      </c>
      <c r="B223" s="132"/>
      <c r="C223" s="133"/>
      <c r="D223" s="134">
        <f>D222/(COUNT(B212:C221)*2)</f>
        <v>1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ht="33" x14ac:dyDescent="0.3">
      <c r="A226" s="70" t="s">
        <v>364</v>
      </c>
      <c r="B226" s="130">
        <v>1</v>
      </c>
      <c r="C226" s="130"/>
      <c r="D226" s="95" t="s">
        <v>424</v>
      </c>
      <c r="E226" s="106"/>
      <c r="F226" s="204"/>
      <c r="G226" s="127"/>
    </row>
    <row r="227" spans="1:7" ht="30" x14ac:dyDescent="0.3">
      <c r="A227" s="208" t="s">
        <v>314</v>
      </c>
      <c r="B227" s="130">
        <v>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1</v>
      </c>
      <c r="C228" s="136"/>
      <c r="D228" s="113" t="s">
        <v>428</v>
      </c>
      <c r="E228" s="94"/>
      <c r="F228" s="204"/>
    </row>
    <row r="229" spans="1:7" ht="30" x14ac:dyDescent="0.3">
      <c r="A229" s="70" t="s">
        <v>160</v>
      </c>
      <c r="B229" s="130">
        <v>2</v>
      </c>
      <c r="C229" s="136"/>
      <c r="D229" s="113"/>
      <c r="E229" s="95"/>
      <c r="F229" s="204"/>
    </row>
    <row r="230" spans="1:7" ht="49.5" x14ac:dyDescent="0.35">
      <c r="A230" s="268" t="s">
        <v>388</v>
      </c>
      <c r="B230" s="130">
        <v>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2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2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2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2</v>
      </c>
      <c r="C234" s="130"/>
      <c r="D234" s="95"/>
      <c r="E234" s="94"/>
      <c r="F234" s="204"/>
    </row>
    <row r="235" spans="1:7" x14ac:dyDescent="0.3">
      <c r="A235" s="238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2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2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>
        <v>2</v>
      </c>
      <c r="C238" s="150" t="str">
        <f>IF(B238=0, -5, "0")</f>
        <v>0</v>
      </c>
      <c r="D238" s="29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2</v>
      </c>
      <c r="C239" s="131"/>
      <c r="D239" s="95"/>
      <c r="E239" s="67"/>
      <c r="F239" s="204"/>
      <c r="G239" s="127"/>
    </row>
    <row r="240" spans="1:7" ht="33" x14ac:dyDescent="0.3">
      <c r="A240" s="209" t="s">
        <v>155</v>
      </c>
      <c r="B240" s="130">
        <v>1</v>
      </c>
      <c r="C240" s="150" t="str">
        <f>IF(B240=0, -5, "0")</f>
        <v>0</v>
      </c>
      <c r="D240" s="116" t="s">
        <v>425</v>
      </c>
      <c r="E240" s="94"/>
      <c r="F240" s="204"/>
      <c r="G240" s="127"/>
    </row>
    <row r="241" spans="1:7" x14ac:dyDescent="0.3">
      <c r="A241" s="8" t="s">
        <v>75</v>
      </c>
      <c r="B241" s="130">
        <v>2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2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2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31</v>
      </c>
    </row>
    <row r="245" spans="1:7" x14ac:dyDescent="0.3">
      <c r="A245" s="5" t="s">
        <v>35</v>
      </c>
      <c r="B245" s="132"/>
      <c r="C245" s="133"/>
      <c r="D245" s="134">
        <f>D244/(COUNT(B226:C243)*2)</f>
        <v>0.91176470588235292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x14ac:dyDescent="0.3">
      <c r="A248" s="4" t="s">
        <v>182</v>
      </c>
      <c r="B248" s="130">
        <v>2</v>
      </c>
      <c r="C248" s="130"/>
      <c r="D248" s="137"/>
      <c r="E248" s="94"/>
      <c r="F248" s="204"/>
    </row>
    <row r="249" spans="1:7" x14ac:dyDescent="0.3">
      <c r="A249" s="209" t="s">
        <v>365</v>
      </c>
      <c r="B249" s="130">
        <v>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>
        <v>2</v>
      </c>
      <c r="C250" s="136" t="str">
        <f>IF(B250=0, -10, IF(B250=1, -5, "0"))</f>
        <v>0</v>
      </c>
      <c r="D250" s="151"/>
      <c r="E250" s="106"/>
      <c r="F250" s="204"/>
    </row>
    <row r="251" spans="1:7" ht="33" x14ac:dyDescent="0.3">
      <c r="A251" s="269" t="s">
        <v>375</v>
      </c>
      <c r="B251" s="130">
        <v>1</v>
      </c>
      <c r="C251" s="136" t="str">
        <f>IF(B251=0, -10, "0")</f>
        <v>0</v>
      </c>
      <c r="D251" s="220" t="s">
        <v>426</v>
      </c>
      <c r="E251" s="106"/>
      <c r="F251" s="204"/>
      <c r="G251" s="127"/>
    </row>
    <row r="252" spans="1:7" ht="16.5" customHeight="1" x14ac:dyDescent="0.3">
      <c r="A252" s="208" t="s">
        <v>161</v>
      </c>
      <c r="B252" s="130">
        <v>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2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2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1</v>
      </c>
      <c r="C255" s="130"/>
      <c r="D255" s="138" t="s">
        <v>427</v>
      </c>
      <c r="E255" s="94"/>
      <c r="F255" s="204"/>
    </row>
    <row r="256" spans="1:7" x14ac:dyDescent="0.3">
      <c r="A256" s="316" t="s">
        <v>379</v>
      </c>
      <c r="B256" s="316"/>
      <c r="C256" s="316"/>
      <c r="D256" s="316"/>
      <c r="E256" s="316"/>
      <c r="F256" s="316"/>
    </row>
    <row r="257" spans="1:7" ht="31.5" customHeight="1" x14ac:dyDescent="0.3">
      <c r="A257" s="58" t="s">
        <v>361</v>
      </c>
      <c r="B257" s="130">
        <v>2</v>
      </c>
      <c r="C257" s="227"/>
      <c r="D257" s="227"/>
      <c r="E257" s="227"/>
      <c r="F257" s="204"/>
      <c r="G257" s="127"/>
    </row>
    <row r="258" spans="1:7" ht="33" x14ac:dyDescent="0.3">
      <c r="A258" s="55" t="s">
        <v>386</v>
      </c>
      <c r="B258" s="130">
        <v>1</v>
      </c>
      <c r="C258" s="131"/>
      <c r="D258" s="301" t="s">
        <v>439</v>
      </c>
      <c r="E258" s="106"/>
      <c r="F258" s="204"/>
      <c r="G258" s="127"/>
    </row>
    <row r="259" spans="1:7" x14ac:dyDescent="0.3">
      <c r="A259" s="219" t="s">
        <v>391</v>
      </c>
      <c r="B259" s="130">
        <v>2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2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>
        <v>1</v>
      </c>
      <c r="C261" s="140"/>
      <c r="D261" s="251">
        <v>0.75</v>
      </c>
      <c r="E261" s="252"/>
      <c r="F261" s="253"/>
    </row>
    <row r="262" spans="1:7" x14ac:dyDescent="0.3">
      <c r="A262" s="5" t="s">
        <v>36</v>
      </c>
      <c r="B262" s="5"/>
      <c r="C262" s="5"/>
      <c r="D262" s="5">
        <f>SUM(B248:C255,B257:C261)</f>
        <v>22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0.84615384615384615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73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0.91249999999999998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43159</v>
      </c>
      <c r="B269" s="124"/>
      <c r="C269" s="135"/>
      <c r="D269" s="124"/>
      <c r="F269" s="206"/>
      <c r="G269" s="214"/>
    </row>
    <row r="270" spans="1:7" s="16" customFormat="1" x14ac:dyDescent="0.3">
      <c r="A270" s="310" t="s">
        <v>30</v>
      </c>
      <c r="B270" s="311" t="s">
        <v>31</v>
      </c>
      <c r="C270" s="311"/>
      <c r="D270" s="311" t="s">
        <v>46</v>
      </c>
      <c r="E270" s="312" t="s">
        <v>310</v>
      </c>
      <c r="F270" s="312" t="s">
        <v>360</v>
      </c>
      <c r="G270" s="214"/>
    </row>
    <row r="271" spans="1:7" s="16" customFormat="1" x14ac:dyDescent="0.3">
      <c r="A271" s="310"/>
      <c r="B271" s="41" t="s">
        <v>34</v>
      </c>
      <c r="C271" s="41" t="s">
        <v>33</v>
      </c>
      <c r="D271" s="311"/>
      <c r="E271" s="312"/>
      <c r="F271" s="312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2</v>
      </c>
      <c r="C273" s="150"/>
      <c r="D273" s="95"/>
      <c r="E273" s="106"/>
      <c r="F273" s="204"/>
      <c r="G273" s="127"/>
    </row>
    <row r="274" spans="1:7" s="16" customFormat="1" x14ac:dyDescent="0.3">
      <c r="A274" s="7" t="s">
        <v>135</v>
      </c>
      <c r="B274" s="130">
        <v>2</v>
      </c>
      <c r="C274" s="130"/>
      <c r="D274" s="138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2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2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2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>
        <v>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2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2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2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>
        <v>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2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2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24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1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2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1</v>
      </c>
      <c r="C290" s="130"/>
      <c r="D290" s="156" t="s">
        <v>432</v>
      </c>
      <c r="E290" s="106"/>
      <c r="F290" s="204"/>
      <c r="G290" s="214"/>
    </row>
    <row r="291" spans="1:7" s="16" customFormat="1" x14ac:dyDescent="0.3">
      <c r="A291" s="269" t="s">
        <v>405</v>
      </c>
      <c r="B291" s="130">
        <v>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2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2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>
        <v>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>
        <v>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2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>
        <v>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x14ac:dyDescent="0.3">
      <c r="A298" s="70" t="s">
        <v>260</v>
      </c>
      <c r="B298" s="130">
        <v>2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2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2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2</v>
      </c>
      <c r="C301" s="131"/>
      <c r="D301" s="165"/>
      <c r="E301" s="106"/>
      <c r="F301" s="204"/>
      <c r="G301" s="214"/>
    </row>
    <row r="302" spans="1:7" s="16" customFormat="1" ht="33" x14ac:dyDescent="0.3">
      <c r="A302" s="209" t="s">
        <v>157</v>
      </c>
      <c r="B302" s="130">
        <v>2</v>
      </c>
      <c r="C302" s="150" t="str">
        <f>IF(B302=0, -5, "0")</f>
        <v>0</v>
      </c>
      <c r="D302" s="165" t="s">
        <v>431</v>
      </c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2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>
        <v>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2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2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2</v>
      </c>
      <c r="C307" s="131"/>
      <c r="D307" s="217"/>
      <c r="E307" s="106"/>
      <c r="F307" s="204"/>
      <c r="G307" s="214"/>
    </row>
    <row r="308" spans="1:7" s="16" customFormat="1" x14ac:dyDescent="0.3">
      <c r="A308" s="317" t="s">
        <v>396</v>
      </c>
      <c r="B308" s="318"/>
      <c r="C308" s="318"/>
      <c r="D308" s="318"/>
      <c r="E308" s="318"/>
      <c r="F308" s="319"/>
      <c r="G308" s="214"/>
    </row>
    <row r="309" spans="1:7" s="16" customFormat="1" ht="30" customHeight="1" x14ac:dyDescent="0.3">
      <c r="A309" s="58" t="s">
        <v>361</v>
      </c>
      <c r="B309" s="130">
        <v>2</v>
      </c>
      <c r="C309" s="213"/>
      <c r="D309" s="165"/>
      <c r="E309" s="106"/>
      <c r="F309" s="204"/>
      <c r="G309" s="214"/>
    </row>
    <row r="310" spans="1:7" s="16" customFormat="1" ht="33" x14ac:dyDescent="0.3">
      <c r="A310" s="55" t="s">
        <v>386</v>
      </c>
      <c r="B310" s="130">
        <v>1</v>
      </c>
      <c r="C310" s="213"/>
      <c r="D310" s="165" t="s">
        <v>439</v>
      </c>
      <c r="E310" s="106"/>
      <c r="F310" s="204"/>
      <c r="G310" s="214"/>
    </row>
    <row r="311" spans="1:7" s="16" customFormat="1" x14ac:dyDescent="0.3">
      <c r="A311" s="219" t="s">
        <v>391</v>
      </c>
      <c r="B311" s="130">
        <v>2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2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 t="s">
        <v>32</v>
      </c>
      <c r="C313" s="140"/>
      <c r="D313" s="251"/>
      <c r="E313" s="252"/>
      <c r="F313" s="253"/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44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0.95652173913043481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68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0.97142857142857142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43159</v>
      </c>
      <c r="B321" s="124"/>
      <c r="C321" s="135"/>
      <c r="D321" s="127"/>
    </row>
    <row r="322" spans="1:7" x14ac:dyDescent="0.3">
      <c r="A322" s="310" t="s">
        <v>30</v>
      </c>
      <c r="B322" s="311" t="s">
        <v>31</v>
      </c>
      <c r="C322" s="311"/>
      <c r="D322" s="311" t="s">
        <v>46</v>
      </c>
      <c r="E322" s="312" t="s">
        <v>310</v>
      </c>
      <c r="F322" s="312" t="s">
        <v>360</v>
      </c>
      <c r="G322" s="127"/>
    </row>
    <row r="323" spans="1:7" x14ac:dyDescent="0.3">
      <c r="A323" s="310"/>
      <c r="B323" s="41" t="s">
        <v>34</v>
      </c>
      <c r="C323" s="41" t="s">
        <v>33</v>
      </c>
      <c r="D323" s="311"/>
      <c r="E323" s="312"/>
      <c r="F323" s="312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2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2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2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2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2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2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>
        <v>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2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16</v>
      </c>
    </row>
    <row r="334" spans="1:7" x14ac:dyDescent="0.3">
      <c r="A334" s="5" t="s">
        <v>35</v>
      </c>
      <c r="B334" s="132"/>
      <c r="C334" s="133"/>
      <c r="D334" s="134">
        <f>D333/(COUNT(B325:C332)*2)</f>
        <v>1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2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2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2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>
        <v>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2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>
        <v>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2</v>
      </c>
      <c r="C343" s="130"/>
      <c r="D343" s="167"/>
      <c r="E343" s="94"/>
      <c r="F343" s="204"/>
    </row>
    <row r="344" spans="1:7" x14ac:dyDescent="0.3">
      <c r="A344" s="209" t="s">
        <v>155</v>
      </c>
      <c r="B344" s="130">
        <v>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2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2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2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>
        <v>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17" t="s">
        <v>379</v>
      </c>
      <c r="B349" s="318"/>
      <c r="C349" s="318"/>
      <c r="D349" s="318"/>
      <c r="E349" s="318"/>
      <c r="F349" s="318"/>
    </row>
    <row r="350" spans="1:7" s="112" customFormat="1" ht="27.75" customHeight="1" x14ac:dyDescent="0.3">
      <c r="A350" s="55" t="s">
        <v>361</v>
      </c>
      <c r="B350" s="130">
        <v>2</v>
      </c>
      <c r="C350" s="227"/>
      <c r="D350" s="288"/>
      <c r="E350" s="288"/>
      <c r="F350" s="204"/>
      <c r="G350" s="127"/>
    </row>
    <row r="351" spans="1:7" s="112" customFormat="1" x14ac:dyDescent="0.3">
      <c r="A351" s="219" t="s">
        <v>391</v>
      </c>
      <c r="B351" s="130">
        <v>2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2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130" t="s">
        <v>32</v>
      </c>
      <c r="C353" s="130"/>
      <c r="D353" s="251"/>
      <c r="E353" s="252"/>
      <c r="F353" s="253"/>
    </row>
    <row r="354" spans="1:7" x14ac:dyDescent="0.3">
      <c r="A354" s="5" t="s">
        <v>36</v>
      </c>
      <c r="B354" s="59"/>
      <c r="C354" s="59"/>
      <c r="D354" s="232">
        <f>SUM(B337:C348,B350:C353)</f>
        <v>30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1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46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1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43159</v>
      </c>
      <c r="B361" s="124"/>
      <c r="C361" s="135"/>
      <c r="D361" s="124"/>
    </row>
    <row r="362" spans="1:7" x14ac:dyDescent="0.3">
      <c r="A362" s="310" t="s">
        <v>30</v>
      </c>
      <c r="B362" s="311" t="s">
        <v>31</v>
      </c>
      <c r="C362" s="311"/>
      <c r="D362" s="311" t="s">
        <v>46</v>
      </c>
      <c r="E362" s="312" t="s">
        <v>310</v>
      </c>
      <c r="F362" s="312" t="s">
        <v>360</v>
      </c>
      <c r="G362" s="127"/>
    </row>
    <row r="363" spans="1:7" x14ac:dyDescent="0.3">
      <c r="A363" s="310"/>
      <c r="B363" s="41" t="s">
        <v>34</v>
      </c>
      <c r="C363" s="41" t="s">
        <v>33</v>
      </c>
      <c r="D363" s="311"/>
      <c r="E363" s="312"/>
      <c r="F363" s="312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2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2</v>
      </c>
      <c r="C366" s="130"/>
      <c r="E366" s="94"/>
      <c r="F366" s="204"/>
    </row>
    <row r="367" spans="1:7" x14ac:dyDescent="0.3">
      <c r="A367" s="70" t="s">
        <v>91</v>
      </c>
      <c r="B367" s="130">
        <v>2</v>
      </c>
      <c r="C367" s="130"/>
      <c r="D367" s="113"/>
      <c r="E367" s="94"/>
      <c r="F367" s="204"/>
    </row>
    <row r="368" spans="1:7" x14ac:dyDescent="0.3">
      <c r="A368" s="210" t="s">
        <v>22</v>
      </c>
      <c r="B368" s="130">
        <v>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>
        <v>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2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>
        <v>2</v>
      </c>
      <c r="C371" s="150" t="str">
        <f>IF(B371=0, -5, "0")</f>
        <v>0</v>
      </c>
      <c r="D371" s="123"/>
      <c r="E371" s="94"/>
      <c r="F371" s="204"/>
      <c r="G371" s="127"/>
    </row>
    <row r="372" spans="1:7" x14ac:dyDescent="0.3">
      <c r="A372" s="70" t="s">
        <v>262</v>
      </c>
      <c r="B372" s="130">
        <v>2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16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1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2</v>
      </c>
      <c r="C377" s="130"/>
      <c r="D377" s="95"/>
      <c r="E377" s="94"/>
      <c r="F377" s="204"/>
      <c r="G377" s="127"/>
    </row>
    <row r="378" spans="1:7" ht="33.75" x14ac:dyDescent="0.35">
      <c r="A378" s="261" t="s">
        <v>7</v>
      </c>
      <c r="B378" s="130">
        <v>1</v>
      </c>
      <c r="C378" s="136">
        <f>IF(B378=0, -10, IF(B378=1, -5, "0"))</f>
        <v>-5</v>
      </c>
      <c r="D378" s="95" t="s">
        <v>434</v>
      </c>
      <c r="E378" s="106"/>
      <c r="F378" s="204"/>
      <c r="G378" s="127"/>
    </row>
    <row r="379" spans="1:7" x14ac:dyDescent="0.3">
      <c r="A379" s="70" t="s">
        <v>132</v>
      </c>
      <c r="B379" s="130">
        <v>2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2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>
        <v>2</v>
      </c>
      <c r="C381" s="28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2</v>
      </c>
      <c r="C382" s="130"/>
      <c r="D382" s="149"/>
      <c r="E382" s="94"/>
      <c r="F382" s="204"/>
      <c r="G382" s="127"/>
    </row>
    <row r="383" spans="1:7" ht="22.5" customHeight="1" x14ac:dyDescent="0.3">
      <c r="A383" s="316" t="s">
        <v>410</v>
      </c>
      <c r="B383" s="316"/>
      <c r="C383" s="316"/>
      <c r="D383" s="316"/>
      <c r="E383" s="316"/>
      <c r="F383" s="316"/>
      <c r="G383" s="127"/>
    </row>
    <row r="384" spans="1:7" ht="27" customHeight="1" x14ac:dyDescent="0.3">
      <c r="A384" s="70" t="s">
        <v>361</v>
      </c>
      <c r="B384" s="130">
        <v>2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2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130">
        <v>2</v>
      </c>
      <c r="C386" s="130"/>
      <c r="D386" s="251">
        <v>1</v>
      </c>
      <c r="E386" s="252"/>
      <c r="F386" s="253"/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12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0.6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28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0.77777777777777779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43159</v>
      </c>
      <c r="B394" s="124"/>
      <c r="C394" s="135"/>
      <c r="D394" s="127"/>
      <c r="G394" s="127"/>
    </row>
    <row r="395" spans="1:7" x14ac:dyDescent="0.3">
      <c r="A395" s="310" t="s">
        <v>30</v>
      </c>
      <c r="B395" s="311" t="s">
        <v>31</v>
      </c>
      <c r="C395" s="311"/>
      <c r="D395" s="311" t="s">
        <v>46</v>
      </c>
      <c r="E395" s="312" t="s">
        <v>310</v>
      </c>
      <c r="F395" s="312" t="s">
        <v>360</v>
      </c>
      <c r="G395" s="127"/>
    </row>
    <row r="396" spans="1:7" x14ac:dyDescent="0.3">
      <c r="A396" s="310"/>
      <c r="B396" s="41" t="s">
        <v>34</v>
      </c>
      <c r="C396" s="41" t="s">
        <v>33</v>
      </c>
      <c r="D396" s="311"/>
      <c r="E396" s="312"/>
      <c r="F396" s="312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2</v>
      </c>
      <c r="C398" s="130"/>
      <c r="D398" s="294"/>
      <c r="E398" s="94"/>
      <c r="F398" s="204"/>
      <c r="G398" s="127"/>
    </row>
    <row r="399" spans="1:7" x14ac:dyDescent="0.3">
      <c r="A399" s="18" t="s">
        <v>265</v>
      </c>
      <c r="B399" s="130">
        <v>2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2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2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>
        <v>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2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2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>
        <v>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16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1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2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>
        <v>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2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2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2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>
        <v>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2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14</v>
      </c>
    </row>
    <row r="418" spans="1:16382" x14ac:dyDescent="0.3">
      <c r="A418" s="5" t="s">
        <v>35</v>
      </c>
      <c r="B418" s="132"/>
      <c r="C418" s="132"/>
      <c r="D418" s="169">
        <f>D417/(COUNT(B410:C416)*2)</f>
        <v>1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2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>
        <v>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2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2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>
        <v>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10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1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2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>
        <v>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>
        <v>2</v>
      </c>
      <c r="C432" s="136" t="str">
        <f>IF(B432=0, -10, IF(B432=1, -5, "0"))</f>
        <v>0</v>
      </c>
      <c r="D432" s="129"/>
      <c r="E432" s="94"/>
      <c r="F432" s="204"/>
    </row>
    <row r="433" spans="1:7" x14ac:dyDescent="0.3">
      <c r="A433" s="4" t="s">
        <v>228</v>
      </c>
      <c r="B433" s="130">
        <v>2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2</v>
      </c>
      <c r="C434" s="130"/>
      <c r="D434" s="129"/>
      <c r="E434" s="94"/>
      <c r="F434" s="204"/>
      <c r="G434" s="12"/>
    </row>
    <row r="435" spans="1:7" x14ac:dyDescent="0.3">
      <c r="A435" s="316" t="s">
        <v>379</v>
      </c>
      <c r="B435" s="316"/>
      <c r="C435" s="316"/>
      <c r="D435" s="316"/>
      <c r="E435" s="316"/>
      <c r="F435" s="316"/>
      <c r="G435" s="12"/>
    </row>
    <row r="436" spans="1:7" ht="26.25" customHeight="1" x14ac:dyDescent="0.3">
      <c r="A436" s="70" t="s">
        <v>361</v>
      </c>
      <c r="B436" s="130">
        <v>2</v>
      </c>
      <c r="C436" s="130"/>
      <c r="D436" s="129"/>
      <c r="E436" s="94"/>
      <c r="F436" s="204"/>
      <c r="G436" s="233"/>
    </row>
    <row r="437" spans="1:7" x14ac:dyDescent="0.3">
      <c r="A437" s="10" t="s">
        <v>391</v>
      </c>
      <c r="B437" s="130">
        <v>2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>
        <v>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 t="s">
        <v>32</v>
      </c>
      <c r="C439" s="130"/>
      <c r="D439" s="251"/>
      <c r="E439" s="252"/>
      <c r="F439" s="253"/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16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1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56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D443/(COUNT(B430:C434,B410:C416,B421:C425,B398:C405,B436:C439)*2)</f>
        <v>1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43159</v>
      </c>
      <c r="B447" s="124"/>
      <c r="C447" s="135"/>
      <c r="D447" s="124"/>
    </row>
    <row r="448" spans="1:7" x14ac:dyDescent="0.3">
      <c r="A448" s="310" t="s">
        <v>30</v>
      </c>
      <c r="B448" s="311" t="s">
        <v>31</v>
      </c>
      <c r="C448" s="311"/>
      <c r="D448" s="311" t="s">
        <v>46</v>
      </c>
      <c r="E448" s="312" t="s">
        <v>310</v>
      </c>
      <c r="F448" s="312" t="s">
        <v>360</v>
      </c>
      <c r="G448" s="127"/>
    </row>
    <row r="449" spans="1:6" x14ac:dyDescent="0.3">
      <c r="A449" s="310"/>
      <c r="B449" s="41" t="s">
        <v>34</v>
      </c>
      <c r="C449" s="41" t="s">
        <v>33</v>
      </c>
      <c r="D449" s="311"/>
      <c r="E449" s="312"/>
      <c r="F449" s="312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2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2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2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2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>
        <v>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2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12</v>
      </c>
    </row>
    <row r="458" spans="1:6" x14ac:dyDescent="0.3">
      <c r="A458" s="5" t="s">
        <v>35</v>
      </c>
      <c r="B458" s="132"/>
      <c r="C458" s="133"/>
      <c r="D458" s="134">
        <f>D457/(COUNT(B451:C456)*2)</f>
        <v>1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>
        <v>2</v>
      </c>
      <c r="C461" s="150" t="str">
        <f>IF(B461=0, -5, "0")</f>
        <v>0</v>
      </c>
      <c r="D461" s="95"/>
      <c r="E461" s="94"/>
      <c r="F461" s="204"/>
    </row>
    <row r="462" spans="1:6" x14ac:dyDescent="0.3">
      <c r="A462" s="70" t="s">
        <v>243</v>
      </c>
      <c r="B462" s="130">
        <v>2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2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2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>
        <v>2</v>
      </c>
      <c r="C465" s="136" t="str">
        <f>IF(B465=0, -10, IF(B465=1, -5, "0"))</f>
        <v>0</v>
      </c>
      <c r="D465" s="95"/>
      <c r="E465" s="94"/>
      <c r="F465" s="204"/>
    </row>
    <row r="466" spans="1:7" ht="33" x14ac:dyDescent="0.3">
      <c r="A466" s="269" t="s">
        <v>407</v>
      </c>
      <c r="B466" s="130">
        <v>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2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2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>
        <v>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2</v>
      </c>
      <c r="C470" s="130"/>
      <c r="D470" s="95"/>
      <c r="E470" s="94"/>
      <c r="F470" s="204"/>
    </row>
    <row r="471" spans="1:7" x14ac:dyDescent="0.3">
      <c r="A471" s="313" t="s">
        <v>379</v>
      </c>
      <c r="B471" s="314"/>
      <c r="C471" s="314"/>
      <c r="D471" s="314"/>
      <c r="E471" s="314"/>
      <c r="F471" s="314"/>
    </row>
    <row r="472" spans="1:7" s="112" customFormat="1" ht="27.75" customHeight="1" x14ac:dyDescent="0.3">
      <c r="A472" s="55" t="s">
        <v>361</v>
      </c>
      <c r="B472" s="130">
        <v>2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 t="s">
        <v>32</v>
      </c>
      <c r="C473" s="213"/>
      <c r="D473" s="116"/>
      <c r="E473" s="106"/>
      <c r="F473" s="204"/>
      <c r="G473" s="127"/>
    </row>
    <row r="474" spans="1:7" s="112" customFormat="1" x14ac:dyDescent="0.3">
      <c r="A474" s="219" t="s">
        <v>391</v>
      </c>
      <c r="B474" s="130">
        <v>2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2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130" t="s">
        <v>32</v>
      </c>
      <c r="C476" s="140"/>
      <c r="D476" s="251"/>
      <c r="E476" s="252"/>
      <c r="F476" s="253"/>
    </row>
    <row r="477" spans="1:7" x14ac:dyDescent="0.3">
      <c r="A477" s="5" t="s">
        <v>36</v>
      </c>
      <c r="B477" s="5"/>
      <c r="C477" s="5"/>
      <c r="D477" s="234">
        <f>SUM(B461:C470,B472:C476)</f>
        <v>26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1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38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1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15" t="s">
        <v>367</v>
      </c>
      <c r="B483" s="315"/>
      <c r="C483" s="315"/>
      <c r="D483" s="315"/>
      <c r="E483" s="185"/>
      <c r="F483" s="201"/>
    </row>
    <row r="484" spans="1:7" x14ac:dyDescent="0.3">
      <c r="A484" s="74">
        <f>B11</f>
        <v>43159</v>
      </c>
      <c r="B484" s="124"/>
      <c r="C484" s="135"/>
      <c r="D484" s="124"/>
    </row>
    <row r="485" spans="1:7" x14ac:dyDescent="0.3">
      <c r="A485" s="310" t="s">
        <v>30</v>
      </c>
      <c r="B485" s="311" t="s">
        <v>31</v>
      </c>
      <c r="C485" s="311"/>
      <c r="D485" s="311" t="s">
        <v>46</v>
      </c>
      <c r="E485" s="312" t="s">
        <v>310</v>
      </c>
      <c r="F485" s="312" t="s">
        <v>360</v>
      </c>
      <c r="G485" s="127"/>
    </row>
    <row r="486" spans="1:7" x14ac:dyDescent="0.3">
      <c r="A486" s="310"/>
      <c r="B486" s="41" t="s">
        <v>34</v>
      </c>
      <c r="C486" s="41" t="s">
        <v>33</v>
      </c>
      <c r="D486" s="311"/>
      <c r="E486" s="312"/>
      <c r="F486" s="312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x14ac:dyDescent="0.3">
      <c r="A488" s="4" t="s">
        <v>263</v>
      </c>
      <c r="B488" s="130">
        <v>2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2</v>
      </c>
      <c r="C489" s="130"/>
      <c r="D489" s="95"/>
      <c r="E489" s="94"/>
      <c r="F489" s="204"/>
    </row>
    <row r="490" spans="1:7" x14ac:dyDescent="0.3">
      <c r="A490" s="209" t="s">
        <v>319</v>
      </c>
      <c r="B490" s="130">
        <v>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2</v>
      </c>
      <c r="C491" s="131"/>
      <c r="D491" s="94"/>
      <c r="E491" s="106"/>
      <c r="F491" s="204"/>
    </row>
    <row r="492" spans="1:7" x14ac:dyDescent="0.3">
      <c r="A492" s="66" t="s">
        <v>400</v>
      </c>
      <c r="B492" s="130">
        <v>2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10</v>
      </c>
    </row>
    <row r="494" spans="1:7" x14ac:dyDescent="0.3">
      <c r="A494" s="5" t="s">
        <v>35</v>
      </c>
      <c r="B494" s="132"/>
      <c r="C494" s="133"/>
      <c r="D494" s="134">
        <f>D493/(COUNT(B488:C492)*2)</f>
        <v>1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2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2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130" t="s">
        <v>32</v>
      </c>
      <c r="C498" s="213"/>
      <c r="D498" s="251"/>
      <c r="E498" s="252"/>
      <c r="F498" s="253"/>
    </row>
    <row r="499" spans="1:7" x14ac:dyDescent="0.3">
      <c r="A499" s="5" t="s">
        <v>36</v>
      </c>
      <c r="B499" s="5"/>
      <c r="C499" s="5"/>
      <c r="D499" s="234">
        <f>SUM(B496:C498)</f>
        <v>4</v>
      </c>
    </row>
    <row r="500" spans="1:7" x14ac:dyDescent="0.3">
      <c r="A500" s="5" t="s">
        <v>35</v>
      </c>
      <c r="B500" s="132"/>
      <c r="C500" s="133"/>
      <c r="D500" s="134">
        <f>D499/(COUNT(B496:C498)*2)</f>
        <v>1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14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1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43159</v>
      </c>
      <c r="B506" s="124"/>
      <c r="C506" s="135"/>
      <c r="D506" s="124"/>
    </row>
    <row r="507" spans="1:7" x14ac:dyDescent="0.3">
      <c r="A507" s="310" t="s">
        <v>30</v>
      </c>
      <c r="B507" s="311" t="s">
        <v>31</v>
      </c>
      <c r="C507" s="311"/>
      <c r="D507" s="311" t="s">
        <v>46</v>
      </c>
      <c r="E507" s="312" t="s">
        <v>310</v>
      </c>
      <c r="F507" s="312" t="s">
        <v>360</v>
      </c>
      <c r="G507" s="127"/>
    </row>
    <row r="508" spans="1:7" x14ac:dyDescent="0.3">
      <c r="A508" s="310"/>
      <c r="B508" s="41" t="s">
        <v>34</v>
      </c>
      <c r="C508" s="41" t="s">
        <v>33</v>
      </c>
      <c r="D508" s="311"/>
      <c r="E508" s="312"/>
      <c r="F508" s="312"/>
    </row>
    <row r="509" spans="1:7" x14ac:dyDescent="0.3">
      <c r="A509" s="6" t="s">
        <v>15</v>
      </c>
      <c r="B509" s="130">
        <v>2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2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2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130" t="s">
        <v>32</v>
      </c>
      <c r="C512" s="140"/>
      <c r="D512" s="251"/>
      <c r="E512" s="254"/>
      <c r="F512" s="255"/>
    </row>
    <row r="513" spans="1:7" x14ac:dyDescent="0.3">
      <c r="A513" s="5" t="s">
        <v>36</v>
      </c>
      <c r="B513" s="5"/>
      <c r="C513" s="5"/>
      <c r="D513" s="59">
        <f>SUM(B509:C512)</f>
        <v>6</v>
      </c>
    </row>
    <row r="514" spans="1:7" x14ac:dyDescent="0.3">
      <c r="A514" s="5" t="s">
        <v>35</v>
      </c>
      <c r="B514" s="132"/>
      <c r="C514" s="133"/>
      <c r="D514" s="134">
        <f>D513/(COUNT(B509:C512)*2)</f>
        <v>1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43159</v>
      </c>
      <c r="B517" s="124"/>
      <c r="C517" s="135"/>
      <c r="D517" s="124"/>
    </row>
    <row r="518" spans="1:7" x14ac:dyDescent="0.3">
      <c r="A518" s="310" t="s">
        <v>30</v>
      </c>
      <c r="B518" s="311" t="s">
        <v>31</v>
      </c>
      <c r="C518" s="311"/>
      <c r="D518" s="311" t="s">
        <v>46</v>
      </c>
      <c r="E518" s="312" t="s">
        <v>310</v>
      </c>
      <c r="F518" s="312" t="s">
        <v>360</v>
      </c>
      <c r="G518" s="127"/>
    </row>
    <row r="519" spans="1:7" x14ac:dyDescent="0.3">
      <c r="A519" s="310"/>
      <c r="B519" s="41" t="s">
        <v>34</v>
      </c>
      <c r="C519" s="41" t="s">
        <v>33</v>
      </c>
      <c r="D519" s="311"/>
      <c r="E519" s="312"/>
      <c r="F519" s="312"/>
    </row>
    <row r="520" spans="1:7" x14ac:dyDescent="0.3">
      <c r="A520" s="4" t="s">
        <v>9</v>
      </c>
      <c r="B520" s="130">
        <v>2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2</v>
      </c>
      <c r="C521" s="130"/>
      <c r="D521" s="95"/>
      <c r="E521" s="94"/>
      <c r="F521" s="204"/>
    </row>
    <row r="522" spans="1:7" x14ac:dyDescent="0.3">
      <c r="A522" s="4" t="s">
        <v>47</v>
      </c>
      <c r="B522" s="130">
        <v>2</v>
      </c>
      <c r="C522" s="130"/>
      <c r="D522" s="95"/>
      <c r="E522" s="94"/>
      <c r="F522" s="204"/>
    </row>
    <row r="523" spans="1:7" x14ac:dyDescent="0.3">
      <c r="A523" s="70" t="s">
        <v>385</v>
      </c>
      <c r="B523" s="130" t="s">
        <v>32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2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2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2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2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>
        <v>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 t="s">
        <v>32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>
        <v>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 t="s">
        <v>32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130" t="s">
        <v>32</v>
      </c>
      <c r="C532" s="140"/>
      <c r="D532" s="251"/>
      <c r="E532" s="252"/>
      <c r="F532" s="253"/>
    </row>
    <row r="533" spans="1:7" x14ac:dyDescent="0.3">
      <c r="A533" s="5" t="s">
        <v>36</v>
      </c>
      <c r="B533" s="5"/>
      <c r="C533" s="5"/>
      <c r="D533" s="5">
        <f>SUM(B520:C532)</f>
        <v>18</v>
      </c>
    </row>
    <row r="534" spans="1:7" x14ac:dyDescent="0.3">
      <c r="A534" s="5" t="s">
        <v>35</v>
      </c>
      <c r="B534" s="132"/>
      <c r="C534" s="133"/>
      <c r="D534" s="134">
        <f>D533/(COUNT(B520:C532)*2)</f>
        <v>1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43159</v>
      </c>
      <c r="B537" s="124"/>
      <c r="C537" s="135"/>
      <c r="D537" s="124"/>
      <c r="G537" s="127"/>
    </row>
    <row r="538" spans="1:7" x14ac:dyDescent="0.3">
      <c r="A538" s="310" t="s">
        <v>30</v>
      </c>
      <c r="B538" s="311" t="s">
        <v>31</v>
      </c>
      <c r="C538" s="311"/>
      <c r="D538" s="311" t="s">
        <v>46</v>
      </c>
      <c r="E538" s="312" t="s">
        <v>310</v>
      </c>
      <c r="F538" s="312" t="s">
        <v>360</v>
      </c>
      <c r="G538" s="127"/>
    </row>
    <row r="539" spans="1:7" x14ac:dyDescent="0.3">
      <c r="A539" s="310"/>
      <c r="B539" s="41" t="s">
        <v>34</v>
      </c>
      <c r="C539" s="41" t="s">
        <v>33</v>
      </c>
      <c r="D539" s="311"/>
      <c r="E539" s="312"/>
      <c r="F539" s="312"/>
      <c r="G539" s="127"/>
    </row>
    <row r="540" spans="1:7" ht="18" x14ac:dyDescent="0.3">
      <c r="A540" s="70" t="s">
        <v>373</v>
      </c>
      <c r="B540" s="130">
        <v>2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2</v>
      </c>
      <c r="C541" s="130"/>
      <c r="D541" s="95"/>
      <c r="E541" s="94"/>
      <c r="F541" s="204"/>
    </row>
    <row r="542" spans="1:7" x14ac:dyDescent="0.3">
      <c r="A542" s="210" t="s">
        <v>374</v>
      </c>
      <c r="B542" s="130">
        <v>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130" t="s">
        <v>32</v>
      </c>
      <c r="C543" s="130"/>
      <c r="D543" s="251"/>
      <c r="E543" s="252"/>
      <c r="F543" s="253"/>
    </row>
    <row r="544" spans="1:7" x14ac:dyDescent="0.3">
      <c r="A544" s="5" t="s">
        <v>36</v>
      </c>
      <c r="B544" s="5"/>
      <c r="C544" s="175"/>
      <c r="D544" s="5">
        <f>SUM(B540:C543)</f>
        <v>6</v>
      </c>
    </row>
    <row r="545" spans="1:4" x14ac:dyDescent="0.3">
      <c r="A545" s="5" t="s">
        <v>35</v>
      </c>
      <c r="B545" s="175"/>
      <c r="C545" s="176"/>
      <c r="D545" s="177">
        <f>D544/(COUNT(B540:C543)*2)</f>
        <v>1</v>
      </c>
    </row>
    <row r="547" spans="1:4" ht="22.5" x14ac:dyDescent="0.45">
      <c r="A547" s="178" t="s">
        <v>245</v>
      </c>
      <c r="B547" s="179"/>
      <c r="C547" s="179"/>
      <c r="D547" s="180">
        <f>AVERAGE(D41,D99,D153,D200,D261,D313,D353,D386,D439,D476,D498,D512,D532,D543)</f>
        <v>0.86900000000000011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575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0.95514950166112955</v>
      </c>
    </row>
  </sheetData>
  <sheetProtection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2 B53:B60 B65:B83 B88:B93 B39:B41 B110:B116 B121:B138 B143:B147 B95:B99 B165:B171 B176:B194 B149:B153 B212:B221 B226:B243 B248:B255 B196:B200 B273:B284 B289:B307 B257:B260 B325:B332 B337:B348 B309:B312 B365:B372 B377:B382 B350:B353 B398:B405 B410:B416 B421:B425 B430:B434 B384:B386 B451:B456 B461:B470 B436:B438 B488:B492 B472:B476 B496:B498 B509:B512 B540:B543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39 B261 B31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80" zoomScaleNormal="90" zoomScaleSheetLayoutView="80" workbookViewId="0">
      <selection activeCell="E19" sqref="E19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29"/>
      <c r="E1" s="329"/>
      <c r="F1" s="329"/>
      <c r="G1" s="329"/>
    </row>
    <row r="2" spans="1:7" s="12" customFormat="1" ht="24" x14ac:dyDescent="0.45">
      <c r="A2" s="11"/>
      <c r="B2" s="24">
        <v>1</v>
      </c>
      <c r="D2" s="249"/>
      <c r="E2" s="249"/>
      <c r="F2" s="249"/>
      <c r="G2" s="125"/>
    </row>
    <row r="3" spans="1:7" s="12" customFormat="1" ht="24" x14ac:dyDescent="0.45">
      <c r="A3" s="11"/>
      <c r="B3" s="24">
        <v>2</v>
      </c>
      <c r="D3" s="249"/>
      <c r="E3" s="249"/>
      <c r="F3" s="249"/>
      <c r="G3" s="125"/>
    </row>
    <row r="4" spans="1:7" s="12" customFormat="1" ht="16.5" customHeight="1" x14ac:dyDescent="0.45">
      <c r="A4" s="11"/>
      <c r="B4" s="24" t="s">
        <v>32</v>
      </c>
      <c r="D4" s="13"/>
      <c r="E4" s="249"/>
      <c r="F4" s="249"/>
      <c r="G4" s="125"/>
    </row>
    <row r="5" spans="1:7" s="12" customFormat="1" ht="16.5" customHeight="1" x14ac:dyDescent="0.45">
      <c r="A5" s="11"/>
      <c r="D5" s="249"/>
      <c r="E5" s="249"/>
      <c r="F5" s="249"/>
      <c r="G5" s="125"/>
    </row>
    <row r="6" spans="1:7" s="12" customFormat="1" ht="37.5" customHeight="1" x14ac:dyDescent="0.45">
      <c r="A6" s="350" t="s">
        <v>50</v>
      </c>
      <c r="B6" s="350"/>
      <c r="C6" s="350"/>
      <c r="D6" s="350"/>
      <c r="E6" s="350"/>
      <c r="F6" s="350"/>
      <c r="G6" s="125"/>
    </row>
    <row r="7" spans="1:7" s="12" customFormat="1" ht="21.75" customHeight="1" x14ac:dyDescent="0.45">
      <c r="A7" s="331" t="str">
        <f>'A1 Exploitation'!A8:F8</f>
        <v>LAFAYETTE</v>
      </c>
      <c r="B7" s="331"/>
      <c r="C7" s="331"/>
      <c r="D7" s="331"/>
      <c r="E7" s="331"/>
      <c r="F7" s="331"/>
      <c r="G7" s="125"/>
    </row>
    <row r="8" spans="1:7" s="12" customFormat="1" ht="24" x14ac:dyDescent="0.45">
      <c r="A8" s="14" t="s">
        <v>42</v>
      </c>
      <c r="B8" s="351" t="str">
        <f>'A1 Exploitation'!B9:F9</f>
        <v>Dr Hend KAMOUN</v>
      </c>
      <c r="C8" s="351"/>
      <c r="D8" s="351"/>
      <c r="E8" s="351"/>
      <c r="F8" s="351"/>
      <c r="G8" s="125"/>
    </row>
    <row r="9" spans="1:7" s="12" customFormat="1" ht="24" x14ac:dyDescent="0.45">
      <c r="A9" s="15" t="s">
        <v>44</v>
      </c>
      <c r="B9" s="352" t="str">
        <f>'A1 Exploitation'!B10:F10</f>
        <v>Chefs rayons et directeur magasin</v>
      </c>
      <c r="C9" s="352"/>
      <c r="D9" s="352"/>
      <c r="E9" s="352"/>
      <c r="F9" s="352"/>
      <c r="G9" s="125"/>
    </row>
    <row r="10" spans="1:7" s="12" customFormat="1" ht="24" x14ac:dyDescent="0.45">
      <c r="A10" s="14" t="s">
        <v>43</v>
      </c>
      <c r="B10" s="349">
        <f>'A1 Exploitation'!B11:F11</f>
        <v>43159</v>
      </c>
      <c r="C10" s="349"/>
      <c r="D10" s="349"/>
      <c r="E10" s="349"/>
      <c r="F10" s="349"/>
      <c r="G10" s="125"/>
    </row>
    <row r="11" spans="1:7" s="12" customFormat="1" ht="24" x14ac:dyDescent="0.45">
      <c r="A11" s="14" t="s">
        <v>294</v>
      </c>
      <c r="B11" s="348">
        <f>D199</f>
        <v>0.93220338983050843</v>
      </c>
      <c r="C11" s="348"/>
      <c r="D11" s="348"/>
      <c r="E11" s="348"/>
      <c r="F11" s="348"/>
      <c r="G11" s="125"/>
    </row>
    <row r="12" spans="1:7" s="12" customFormat="1" ht="22.5" x14ac:dyDescent="0.45">
      <c r="A12" s="11"/>
      <c r="D12" s="327"/>
      <c r="E12" s="327"/>
      <c r="F12" s="327"/>
      <c r="G12" s="327"/>
    </row>
    <row r="13" spans="1:7" s="12" customFormat="1" ht="11.25" customHeight="1" x14ac:dyDescent="0.3">
      <c r="A13" s="310" t="s">
        <v>30</v>
      </c>
      <c r="B13" s="311" t="s">
        <v>31</v>
      </c>
      <c r="C13" s="311"/>
      <c r="D13" s="311" t="s">
        <v>46</v>
      </c>
      <c r="E13" s="311" t="s">
        <v>190</v>
      </c>
      <c r="F13" s="311" t="s">
        <v>191</v>
      </c>
      <c r="G13" s="112"/>
    </row>
    <row r="14" spans="1:7" s="12" customFormat="1" ht="12.75" customHeight="1" x14ac:dyDescent="0.3">
      <c r="A14" s="310"/>
      <c r="B14" s="34" t="s">
        <v>34</v>
      </c>
      <c r="C14" s="34" t="s">
        <v>33</v>
      </c>
      <c r="D14" s="311"/>
      <c r="E14" s="311"/>
      <c r="F14" s="311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43" t="s">
        <v>0</v>
      </c>
      <c r="B16" s="344"/>
      <c r="C16" s="344"/>
      <c r="D16" s="344"/>
      <c r="E16" s="344"/>
      <c r="F16" s="344"/>
      <c r="G16" s="126" t="s">
        <v>356</v>
      </c>
    </row>
    <row r="17" spans="1:7" x14ac:dyDescent="0.3">
      <c r="A17" s="17" t="s">
        <v>269</v>
      </c>
      <c r="B17" s="94">
        <v>2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2</v>
      </c>
      <c r="C18" s="94"/>
      <c r="D18" s="95"/>
      <c r="E18" s="94"/>
      <c r="F18" s="94"/>
    </row>
    <row r="19" spans="1:7" x14ac:dyDescent="0.3">
      <c r="A19" s="17" t="s">
        <v>81</v>
      </c>
      <c r="B19" s="94">
        <v>1</v>
      </c>
      <c r="C19" s="94"/>
      <c r="D19" s="95" t="s">
        <v>442</v>
      </c>
      <c r="E19" s="95"/>
      <c r="F19" s="94"/>
    </row>
    <row r="20" spans="1:7" x14ac:dyDescent="0.3">
      <c r="A20" s="17" t="s">
        <v>151</v>
      </c>
      <c r="B20" s="94">
        <v>2</v>
      </c>
      <c r="C20" s="94"/>
      <c r="D20" s="96"/>
      <c r="E20" s="94"/>
      <c r="F20" s="94"/>
    </row>
    <row r="21" spans="1:7" x14ac:dyDescent="0.3">
      <c r="A21" s="44" t="s">
        <v>210</v>
      </c>
      <c r="B21" s="94">
        <v>2</v>
      </c>
      <c r="C21" s="94"/>
      <c r="D21" s="97"/>
      <c r="E21" s="94"/>
      <c r="F21" s="94"/>
    </row>
    <row r="22" spans="1:7" x14ac:dyDescent="0.3">
      <c r="A22" s="345" t="s">
        <v>36</v>
      </c>
      <c r="B22" s="341"/>
      <c r="C22" s="342"/>
      <c r="D22" s="250">
        <f>SUM(B17:C21)</f>
        <v>9</v>
      </c>
    </row>
    <row r="23" spans="1:7" x14ac:dyDescent="0.3">
      <c r="A23" s="336" t="s">
        <v>295</v>
      </c>
      <c r="B23" s="337"/>
      <c r="C23" s="338"/>
      <c r="D23" s="33">
        <f>D22/(COUNT(B17:C21)*2)</f>
        <v>0.9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34" t="s">
        <v>4</v>
      </c>
      <c r="B25" s="335"/>
      <c r="C25" s="335"/>
      <c r="D25" s="335"/>
      <c r="E25" s="335"/>
      <c r="F25" s="335"/>
    </row>
    <row r="26" spans="1:7" ht="18" x14ac:dyDescent="0.35">
      <c r="A26" s="40" t="s">
        <v>97</v>
      </c>
      <c r="B26" s="94">
        <v>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2</v>
      </c>
      <c r="C27" s="94"/>
      <c r="D27" s="95"/>
      <c r="E27" s="94"/>
      <c r="F27" s="94"/>
    </row>
    <row r="28" spans="1:7" x14ac:dyDescent="0.3">
      <c r="A28" s="44" t="s">
        <v>370</v>
      </c>
      <c r="B28" s="94" t="s">
        <v>32</v>
      </c>
      <c r="C28" s="94"/>
      <c r="D28" s="95"/>
      <c r="E28" s="94"/>
      <c r="F28" s="94"/>
    </row>
    <row r="29" spans="1:7" x14ac:dyDescent="0.3">
      <c r="A29" s="17" t="s">
        <v>280</v>
      </c>
      <c r="B29" s="94">
        <v>2</v>
      </c>
      <c r="C29" s="94"/>
      <c r="D29" s="95"/>
      <c r="E29" s="94"/>
      <c r="F29" s="94"/>
    </row>
    <row r="30" spans="1:7" x14ac:dyDescent="0.3">
      <c r="A30" s="17" t="s">
        <v>288</v>
      </c>
      <c r="B30" s="94">
        <v>2</v>
      </c>
      <c r="C30" s="94"/>
      <c r="D30" s="98"/>
      <c r="E30" s="94"/>
      <c r="F30" s="94"/>
    </row>
    <row r="31" spans="1:7" x14ac:dyDescent="0.3">
      <c r="A31" s="17" t="s">
        <v>82</v>
      </c>
      <c r="B31" s="94">
        <v>2</v>
      </c>
      <c r="C31" s="94"/>
      <c r="D31" s="98"/>
      <c r="E31" s="94"/>
      <c r="F31" s="94"/>
    </row>
    <row r="32" spans="1:7" x14ac:dyDescent="0.3">
      <c r="A32" s="17" t="s">
        <v>293</v>
      </c>
      <c r="B32" s="94">
        <v>2</v>
      </c>
      <c r="C32" s="94"/>
      <c r="D32" s="98"/>
      <c r="E32" s="94"/>
      <c r="F32" s="94"/>
    </row>
    <row r="33" spans="1:7" x14ac:dyDescent="0.3">
      <c r="A33" s="336" t="s">
        <v>36</v>
      </c>
      <c r="B33" s="337"/>
      <c r="C33" s="338"/>
      <c r="D33" s="248">
        <f>SUM(B26:C32)</f>
        <v>12</v>
      </c>
    </row>
    <row r="34" spans="1:7" x14ac:dyDescent="0.3">
      <c r="A34" s="336" t="s">
        <v>295</v>
      </c>
      <c r="B34" s="337"/>
      <c r="C34" s="338"/>
      <c r="D34" s="33">
        <f>D33/(COUNT(B26:C32)*2)</f>
        <v>1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34" t="s">
        <v>219</v>
      </c>
      <c r="B36" s="335"/>
      <c r="C36" s="335"/>
      <c r="D36" s="335"/>
      <c r="E36" s="335"/>
      <c r="F36" s="335"/>
      <c r="G36" s="126"/>
    </row>
    <row r="37" spans="1:7" s="22" customFormat="1" ht="18" x14ac:dyDescent="0.35">
      <c r="A37" s="40" t="s">
        <v>97</v>
      </c>
      <c r="B37" s="94">
        <v>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2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2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2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2</v>
      </c>
      <c r="C41" s="94"/>
      <c r="D41" s="98"/>
      <c r="E41" s="94"/>
      <c r="F41" s="94"/>
      <c r="G41" s="126"/>
    </row>
    <row r="42" spans="1:7" s="22" customFormat="1" x14ac:dyDescent="0.3">
      <c r="A42" s="336" t="s">
        <v>36</v>
      </c>
      <c r="B42" s="337"/>
      <c r="C42" s="338"/>
      <c r="D42" s="248">
        <f>SUM(B37:C41)</f>
        <v>10</v>
      </c>
      <c r="E42" s="13"/>
      <c r="F42" s="13"/>
      <c r="G42" s="126"/>
    </row>
    <row r="43" spans="1:7" s="22" customFormat="1" x14ac:dyDescent="0.3">
      <c r="A43" s="336" t="s">
        <v>295</v>
      </c>
      <c r="B43" s="337"/>
      <c r="C43" s="338"/>
      <c r="D43" s="33">
        <f>D42/(COUNT(B37:C41)*2)</f>
        <v>1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6" t="s">
        <v>21</v>
      </c>
      <c r="B45" s="347"/>
      <c r="C45" s="347"/>
      <c r="D45" s="347"/>
      <c r="E45" s="347"/>
      <c r="F45" s="347"/>
    </row>
    <row r="46" spans="1:7" x14ac:dyDescent="0.3">
      <c r="A46" s="17" t="s">
        <v>270</v>
      </c>
      <c r="B46" s="94">
        <v>2</v>
      </c>
      <c r="C46" s="94"/>
      <c r="D46" s="98"/>
      <c r="E46" s="94"/>
      <c r="F46" s="94"/>
    </row>
    <row r="47" spans="1:7" x14ac:dyDescent="0.3">
      <c r="A47" s="17" t="s">
        <v>83</v>
      </c>
      <c r="B47" s="94">
        <v>2</v>
      </c>
      <c r="C47" s="94"/>
      <c r="D47" s="98"/>
      <c r="E47" s="94"/>
      <c r="F47" s="94"/>
    </row>
    <row r="48" spans="1:7" x14ac:dyDescent="0.3">
      <c r="A48" s="17" t="s">
        <v>231</v>
      </c>
      <c r="B48" s="94">
        <v>2</v>
      </c>
      <c r="C48" s="94"/>
      <c r="D48" s="95"/>
      <c r="E48" s="94"/>
      <c r="F48" s="94"/>
    </row>
    <row r="49" spans="1:7" x14ac:dyDescent="0.3">
      <c r="A49" s="17" t="s">
        <v>24</v>
      </c>
      <c r="B49" s="94">
        <v>2</v>
      </c>
      <c r="C49" s="94"/>
      <c r="D49" s="95"/>
      <c r="E49" s="94"/>
      <c r="F49" s="94"/>
    </row>
    <row r="50" spans="1:7" x14ac:dyDescent="0.3">
      <c r="A50" s="17" t="s">
        <v>84</v>
      </c>
      <c r="B50" s="94">
        <v>2</v>
      </c>
      <c r="C50" s="94"/>
      <c r="D50" s="300">
        <v>0.52</v>
      </c>
      <c r="E50" s="94"/>
      <c r="F50" s="94"/>
    </row>
    <row r="51" spans="1:7" ht="18" x14ac:dyDescent="0.35">
      <c r="A51" s="40" t="s">
        <v>296</v>
      </c>
      <c r="B51" s="94">
        <v>2</v>
      </c>
      <c r="C51" s="120" t="str">
        <f>IF(B51=0, -5, "0")</f>
        <v>0</v>
      </c>
      <c r="D51" s="98"/>
      <c r="E51" s="94"/>
      <c r="F51" s="94"/>
    </row>
    <row r="52" spans="1:7" x14ac:dyDescent="0.3">
      <c r="A52" s="336" t="s">
        <v>36</v>
      </c>
      <c r="B52" s="337"/>
      <c r="C52" s="338"/>
      <c r="D52" s="248">
        <f>SUM(B46:C51)</f>
        <v>12</v>
      </c>
    </row>
    <row r="53" spans="1:7" x14ac:dyDescent="0.3">
      <c r="A53" s="336" t="s">
        <v>295</v>
      </c>
      <c r="B53" s="337"/>
      <c r="C53" s="338"/>
      <c r="D53" s="33">
        <f>D52/(COUNT(B46:C51)*2)</f>
        <v>1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34" t="s">
        <v>8</v>
      </c>
      <c r="B55" s="335"/>
      <c r="C55" s="335"/>
      <c r="D55" s="335"/>
      <c r="E55" s="335"/>
      <c r="F55" s="335"/>
    </row>
    <row r="56" spans="1:7" ht="46.5" x14ac:dyDescent="0.35">
      <c r="A56" s="43" t="s">
        <v>176</v>
      </c>
      <c r="B56" s="94">
        <v>1</v>
      </c>
      <c r="C56" s="120" t="str">
        <f>IF(B56=0, -5, "0")</f>
        <v>0</v>
      </c>
      <c r="D56" s="98" t="s">
        <v>435</v>
      </c>
      <c r="E56" s="94"/>
      <c r="F56" s="94"/>
    </row>
    <row r="57" spans="1:7" x14ac:dyDescent="0.3">
      <c r="A57" s="21" t="s">
        <v>168</v>
      </c>
      <c r="B57" s="94">
        <v>2</v>
      </c>
      <c r="C57" s="94"/>
      <c r="D57" s="94"/>
      <c r="E57" s="99"/>
      <c r="F57" s="94"/>
    </row>
    <row r="58" spans="1:7" x14ac:dyDescent="0.3">
      <c r="A58" s="23" t="s">
        <v>244</v>
      </c>
      <c r="B58" s="94">
        <v>2</v>
      </c>
      <c r="C58" s="94"/>
      <c r="D58" s="95"/>
      <c r="E58" s="95"/>
      <c r="F58" s="94"/>
    </row>
    <row r="59" spans="1:7" x14ac:dyDescent="0.3">
      <c r="A59" s="23" t="s">
        <v>92</v>
      </c>
      <c r="B59" s="94">
        <v>2</v>
      </c>
      <c r="C59" s="94"/>
      <c r="D59" s="98"/>
      <c r="E59" s="94"/>
      <c r="F59" s="94"/>
    </row>
    <row r="60" spans="1:7" ht="36" x14ac:dyDescent="0.35">
      <c r="A60" s="43" t="s">
        <v>221</v>
      </c>
      <c r="B60" s="94">
        <v>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>
        <v>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2</v>
      </c>
      <c r="C62" s="94"/>
      <c r="D62" s="98"/>
      <c r="E62" s="94"/>
      <c r="F62" s="94"/>
    </row>
    <row r="63" spans="1:7" x14ac:dyDescent="0.3">
      <c r="A63" s="336" t="s">
        <v>36</v>
      </c>
      <c r="B63" s="337"/>
      <c r="C63" s="338"/>
      <c r="D63" s="248">
        <f>SUM(B56:C62)</f>
        <v>13</v>
      </c>
    </row>
    <row r="64" spans="1:7" x14ac:dyDescent="0.3">
      <c r="A64" s="336" t="s">
        <v>295</v>
      </c>
      <c r="B64" s="337"/>
      <c r="C64" s="338"/>
      <c r="D64" s="33">
        <f>D63/(COUNT(B56:C62)*2)</f>
        <v>0.9285714285714286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34" t="s">
        <v>130</v>
      </c>
      <c r="B66" s="335"/>
      <c r="C66" s="335"/>
      <c r="D66" s="335"/>
      <c r="E66" s="335"/>
      <c r="F66" s="335"/>
    </row>
    <row r="67" spans="1:7" ht="19.5" x14ac:dyDescent="0.4">
      <c r="A67" s="17" t="s">
        <v>271</v>
      </c>
      <c r="B67" s="100">
        <v>1</v>
      </c>
      <c r="C67" s="101"/>
      <c r="D67" s="95" t="s">
        <v>417</v>
      </c>
      <c r="E67" s="102"/>
      <c r="F67" s="94"/>
    </row>
    <row r="68" spans="1:7" ht="19.5" x14ac:dyDescent="0.4">
      <c r="A68" s="17" t="s">
        <v>272</v>
      </c>
      <c r="B68" s="100">
        <v>2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1</v>
      </c>
      <c r="C69" s="101"/>
      <c r="D69" s="103" t="s">
        <v>418</v>
      </c>
      <c r="E69" s="103"/>
      <c r="F69" s="94"/>
    </row>
    <row r="70" spans="1:7" ht="19.5" x14ac:dyDescent="0.4">
      <c r="A70" s="20" t="s">
        <v>247</v>
      </c>
      <c r="B70" s="100">
        <v>2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2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2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2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2</v>
      </c>
      <c r="C74" s="94"/>
      <c r="D74" s="104"/>
      <c r="E74" s="104"/>
      <c r="F74" s="94"/>
    </row>
    <row r="75" spans="1:7" ht="36" x14ac:dyDescent="0.35">
      <c r="A75" s="46" t="s">
        <v>192</v>
      </c>
      <c r="B75" s="100">
        <v>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>
        <v>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>
        <v>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2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2</v>
      </c>
      <c r="C79" s="94"/>
      <c r="D79" s="107"/>
      <c r="E79" s="105"/>
      <c r="F79" s="94"/>
    </row>
    <row r="80" spans="1:7" ht="36" x14ac:dyDescent="0.35">
      <c r="A80" s="43" t="s">
        <v>167</v>
      </c>
      <c r="B80" s="100">
        <v>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2</v>
      </c>
      <c r="C81" s="94"/>
      <c r="D81" s="107"/>
      <c r="E81" s="108"/>
      <c r="F81" s="94"/>
    </row>
    <row r="82" spans="1:7" ht="18" x14ac:dyDescent="0.35">
      <c r="A82" s="45" t="s">
        <v>297</v>
      </c>
      <c r="B82" s="100">
        <v>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2</v>
      </c>
      <c r="C83" s="94"/>
      <c r="D83" s="107"/>
      <c r="E83" s="108"/>
      <c r="F83" s="94"/>
    </row>
    <row r="84" spans="1:7" x14ac:dyDescent="0.3">
      <c r="A84" s="336" t="s">
        <v>36</v>
      </c>
      <c r="B84" s="337"/>
      <c r="C84" s="338"/>
      <c r="D84" s="248">
        <f>SUM(B67:C83)</f>
        <v>32</v>
      </c>
    </row>
    <row r="85" spans="1:7" x14ac:dyDescent="0.3">
      <c r="A85" s="336" t="s">
        <v>295</v>
      </c>
      <c r="B85" s="337"/>
      <c r="C85" s="338"/>
      <c r="D85" s="33">
        <f>D84/(COUNT(B67:C83)*2)</f>
        <v>0.94117647058823528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34" t="s">
        <v>211</v>
      </c>
      <c r="B87" s="335"/>
      <c r="C87" s="335"/>
      <c r="D87" s="335"/>
      <c r="E87" s="335"/>
      <c r="F87" s="335"/>
    </row>
    <row r="88" spans="1:7" ht="52.5" customHeight="1" x14ac:dyDescent="0.4">
      <c r="A88" s="50" t="s">
        <v>273</v>
      </c>
      <c r="B88" s="110">
        <v>1</v>
      </c>
      <c r="C88" s="101"/>
      <c r="D88" s="102" t="s">
        <v>411</v>
      </c>
      <c r="E88" s="95"/>
      <c r="F88" s="94"/>
    </row>
    <row r="89" spans="1:7" ht="19.5" x14ac:dyDescent="0.4">
      <c r="A89" s="17" t="s">
        <v>272</v>
      </c>
      <c r="B89" s="110">
        <v>2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2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1</v>
      </c>
      <c r="C91" s="101"/>
      <c r="D91" s="107" t="s">
        <v>420</v>
      </c>
      <c r="E91" s="94"/>
      <c r="F91" s="94"/>
    </row>
    <row r="92" spans="1:7" ht="19.5" x14ac:dyDescent="0.4">
      <c r="A92" s="20" t="s">
        <v>248</v>
      </c>
      <c r="B92" s="110">
        <v>2</v>
      </c>
      <c r="C92" s="101"/>
      <c r="D92" s="107"/>
      <c r="E92" s="94"/>
      <c r="F92" s="94"/>
    </row>
    <row r="93" spans="1:7" ht="36" x14ac:dyDescent="0.35">
      <c r="A93" s="46" t="s">
        <v>230</v>
      </c>
      <c r="B93" s="110">
        <v>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>
        <v>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1</v>
      </c>
      <c r="C95" s="94"/>
      <c r="D95" s="95" t="s">
        <v>421</v>
      </c>
      <c r="E95" s="94"/>
      <c r="F95" s="94"/>
    </row>
    <row r="96" spans="1:7" x14ac:dyDescent="0.3">
      <c r="A96" s="25" t="s">
        <v>282</v>
      </c>
      <c r="B96" s="110">
        <v>2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2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1</v>
      </c>
      <c r="C98" s="94"/>
      <c r="D98" s="95" t="s">
        <v>422</v>
      </c>
      <c r="E98" s="94"/>
      <c r="F98" s="94"/>
    </row>
    <row r="99" spans="1:7" ht="36" x14ac:dyDescent="0.35">
      <c r="A99" s="46" t="s">
        <v>193</v>
      </c>
      <c r="B99" s="110">
        <v>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>
        <v>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2</v>
      </c>
      <c r="C101" s="94"/>
      <c r="D101" s="95"/>
      <c r="E101" s="94"/>
      <c r="F101" s="94"/>
    </row>
    <row r="102" spans="1:7" x14ac:dyDescent="0.3">
      <c r="A102" s="336" t="s">
        <v>36</v>
      </c>
      <c r="B102" s="337"/>
      <c r="C102" s="338"/>
      <c r="D102" s="248">
        <f>SUM(B88:C101)</f>
        <v>24</v>
      </c>
    </row>
    <row r="103" spans="1:7" x14ac:dyDescent="0.3">
      <c r="A103" s="336" t="s">
        <v>295</v>
      </c>
      <c r="B103" s="337"/>
      <c r="C103" s="338"/>
      <c r="D103" s="33">
        <f>D102/(COUNT(B88:C101)*2)</f>
        <v>0.8571428571428571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34" t="s">
        <v>212</v>
      </c>
      <c r="B106" s="335"/>
      <c r="C106" s="335"/>
      <c r="D106" s="335"/>
      <c r="E106" s="335"/>
      <c r="F106" s="335"/>
      <c r="G106" s="126"/>
    </row>
    <row r="107" spans="1:7" s="22" customFormat="1" ht="34.5" x14ac:dyDescent="0.4">
      <c r="A107" s="50" t="s">
        <v>274</v>
      </c>
      <c r="B107" s="110">
        <v>2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2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2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2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2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>
        <v>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2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2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>
        <v>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>
        <v>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2</v>
      </c>
      <c r="C117" s="94"/>
      <c r="D117" s="107"/>
      <c r="E117" s="94"/>
      <c r="F117" s="94"/>
      <c r="G117" s="126"/>
    </row>
    <row r="118" spans="1:7" s="22" customFormat="1" x14ac:dyDescent="0.3">
      <c r="A118" s="336" t="s">
        <v>36</v>
      </c>
      <c r="B118" s="337"/>
      <c r="C118" s="338"/>
      <c r="D118" s="248">
        <f>SUM(B107:C117)</f>
        <v>22</v>
      </c>
      <c r="E118" s="13"/>
      <c r="F118" s="13"/>
      <c r="G118" s="126"/>
    </row>
    <row r="119" spans="1:7" s="22" customFormat="1" x14ac:dyDescent="0.3">
      <c r="A119" s="336" t="s">
        <v>295</v>
      </c>
      <c r="B119" s="337"/>
      <c r="C119" s="338"/>
      <c r="D119" s="33">
        <f>D118/(COUNT(B107:C117)*2)</f>
        <v>1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34" t="s">
        <v>185</v>
      </c>
      <c r="B121" s="335"/>
      <c r="C121" s="335"/>
      <c r="D121" s="335"/>
      <c r="E121" s="335"/>
      <c r="F121" s="335"/>
    </row>
    <row r="122" spans="1:7" x14ac:dyDescent="0.3">
      <c r="A122" s="44" t="s">
        <v>275</v>
      </c>
      <c r="B122" s="111">
        <v>2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2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2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2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2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>
        <v>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>
        <v>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2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>
        <v>1</v>
      </c>
      <c r="C130" s="120" t="str">
        <f>IF(B130=0, -5, "0")</f>
        <v>0</v>
      </c>
      <c r="D130" s="95" t="s">
        <v>430</v>
      </c>
      <c r="E130" s="95"/>
      <c r="F130" s="94"/>
    </row>
    <row r="131" spans="1:7" x14ac:dyDescent="0.3">
      <c r="A131" s="23" t="s">
        <v>276</v>
      </c>
      <c r="B131" s="111">
        <v>2</v>
      </c>
      <c r="C131" s="121"/>
      <c r="D131" s="95"/>
      <c r="E131" s="95"/>
      <c r="F131" s="94"/>
    </row>
    <row r="132" spans="1:7" ht="31.5" x14ac:dyDescent="0.35">
      <c r="A132" s="45" t="s">
        <v>317</v>
      </c>
      <c r="B132" s="111">
        <v>2</v>
      </c>
      <c r="C132" s="120" t="str">
        <f>IF(B132=0, -5, "0")</f>
        <v>0</v>
      </c>
      <c r="D132" s="107" t="s">
        <v>429</v>
      </c>
      <c r="E132" s="102"/>
      <c r="F132" s="94"/>
    </row>
    <row r="133" spans="1:7" x14ac:dyDescent="0.3">
      <c r="A133" s="336" t="s">
        <v>36</v>
      </c>
      <c r="B133" s="337"/>
      <c r="C133" s="338"/>
      <c r="D133" s="248">
        <f>SUM(B122:C132)</f>
        <v>21</v>
      </c>
    </row>
    <row r="134" spans="1:7" x14ac:dyDescent="0.3">
      <c r="A134" s="336" t="s">
        <v>295</v>
      </c>
      <c r="B134" s="337"/>
      <c r="C134" s="338"/>
      <c r="D134" s="32">
        <f>D133/(COUNT(B122:C132)*2)</f>
        <v>0.95454545454545459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34" t="s">
        <v>71</v>
      </c>
      <c r="B136" s="335"/>
      <c r="C136" s="335"/>
      <c r="D136" s="335"/>
      <c r="E136" s="335"/>
      <c r="F136" s="335"/>
    </row>
    <row r="137" spans="1:7" ht="19.5" x14ac:dyDescent="0.4">
      <c r="A137" s="23" t="s">
        <v>302</v>
      </c>
      <c r="B137" s="110">
        <v>1</v>
      </c>
      <c r="C137" s="101"/>
      <c r="D137" s="103" t="s">
        <v>433</v>
      </c>
      <c r="E137" s="94"/>
      <c r="F137" s="94"/>
    </row>
    <row r="138" spans="1:7" ht="18" x14ac:dyDescent="0.35">
      <c r="A138" s="40" t="s">
        <v>127</v>
      </c>
      <c r="B138" s="110">
        <v>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2</v>
      </c>
      <c r="C139" s="95"/>
      <c r="D139" s="103"/>
      <c r="E139" s="94"/>
      <c r="F139" s="94"/>
    </row>
    <row r="140" spans="1:7" ht="30" x14ac:dyDescent="0.3">
      <c r="A140" s="52" t="s">
        <v>278</v>
      </c>
      <c r="B140" s="110">
        <v>1</v>
      </c>
      <c r="C140" s="95"/>
      <c r="D140" s="293" t="s">
        <v>411</v>
      </c>
      <c r="E140" s="94"/>
      <c r="F140" s="94"/>
    </row>
    <row r="141" spans="1:7" s="22" customFormat="1" x14ac:dyDescent="0.3">
      <c r="A141" s="21" t="s">
        <v>303</v>
      </c>
      <c r="B141" s="110">
        <v>2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2</v>
      </c>
      <c r="C142" s="95"/>
      <c r="D142" s="12"/>
      <c r="E142" s="94"/>
      <c r="F142" s="94"/>
    </row>
    <row r="143" spans="1:7" x14ac:dyDescent="0.3">
      <c r="A143" s="23" t="s">
        <v>304</v>
      </c>
      <c r="B143" s="110"/>
      <c r="C143" s="122"/>
      <c r="D143" s="98"/>
      <c r="E143" s="94"/>
      <c r="F143" s="94"/>
    </row>
    <row r="144" spans="1:7" ht="18" x14ac:dyDescent="0.35">
      <c r="A144" s="40" t="s">
        <v>237</v>
      </c>
      <c r="B144" s="110">
        <v>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>
        <v>2</v>
      </c>
      <c r="C145" s="120" t="str">
        <f>IF(B145=0, -5, "0")</f>
        <v>0</v>
      </c>
      <c r="D145" s="129"/>
      <c r="E145" s="94"/>
      <c r="F145" s="94"/>
    </row>
    <row r="146" spans="1:7" x14ac:dyDescent="0.3">
      <c r="A146" s="23" t="s">
        <v>95</v>
      </c>
      <c r="B146" s="110">
        <v>2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2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2</v>
      </c>
      <c r="C148" s="95"/>
      <c r="D148" s="115"/>
      <c r="E148" s="94"/>
      <c r="F148" s="94"/>
    </row>
    <row r="149" spans="1:7" x14ac:dyDescent="0.3">
      <c r="A149" s="336" t="s">
        <v>36</v>
      </c>
      <c r="B149" s="337"/>
      <c r="C149" s="338"/>
      <c r="D149" s="248">
        <f>SUM(B137:C148)</f>
        <v>20</v>
      </c>
    </row>
    <row r="150" spans="1:7" x14ac:dyDescent="0.3">
      <c r="A150" s="336" t="s">
        <v>295</v>
      </c>
      <c r="B150" s="337"/>
      <c r="C150" s="338"/>
      <c r="D150" s="33">
        <f>D149/(COUNT(B137:C148)*2)</f>
        <v>0.90909090909090906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34" t="s">
        <v>217</v>
      </c>
      <c r="B152" s="335"/>
      <c r="C152" s="335"/>
      <c r="D152" s="335"/>
      <c r="E152" s="335"/>
      <c r="F152" s="335"/>
    </row>
    <row r="153" spans="1:7" ht="33" x14ac:dyDescent="0.3">
      <c r="A153" s="50" t="s">
        <v>279</v>
      </c>
      <c r="B153" s="94">
        <v>1</v>
      </c>
      <c r="C153" s="94"/>
      <c r="D153" s="95" t="s">
        <v>436</v>
      </c>
      <c r="E153" s="94"/>
      <c r="F153" s="94"/>
    </row>
    <row r="154" spans="1:7" x14ac:dyDescent="0.3">
      <c r="A154" s="17" t="s">
        <v>149</v>
      </c>
      <c r="B154" s="94">
        <v>2</v>
      </c>
      <c r="C154" s="94"/>
      <c r="D154" s="95"/>
      <c r="E154" s="94"/>
      <c r="F154" s="94"/>
    </row>
    <row r="155" spans="1:7" ht="33.75" x14ac:dyDescent="0.35">
      <c r="A155" s="40" t="s">
        <v>306</v>
      </c>
      <c r="B155" s="94">
        <v>1</v>
      </c>
      <c r="C155" s="120" t="str">
        <f>IF(B155=0, -5, "0")</f>
        <v>0</v>
      </c>
      <c r="D155" s="95" t="s">
        <v>437</v>
      </c>
      <c r="E155" s="94"/>
      <c r="F155" s="94"/>
    </row>
    <row r="156" spans="1:7" ht="33.75" x14ac:dyDescent="0.35">
      <c r="A156" s="40" t="s">
        <v>307</v>
      </c>
      <c r="B156" s="94">
        <v>1</v>
      </c>
      <c r="C156" s="120" t="str">
        <f>IF(B156=0, -5, "0")</f>
        <v>0</v>
      </c>
      <c r="D156" s="95" t="s">
        <v>438</v>
      </c>
      <c r="E156" s="94"/>
      <c r="F156" s="94"/>
    </row>
    <row r="157" spans="1:7" ht="18" x14ac:dyDescent="0.35">
      <c r="A157" s="40" t="s">
        <v>308</v>
      </c>
      <c r="B157" s="94">
        <v>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2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2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2</v>
      </c>
      <c r="C160" s="94"/>
      <c r="D160" s="118"/>
      <c r="E160" s="94"/>
      <c r="F160" s="94"/>
    </row>
    <row r="161" spans="1:7" x14ac:dyDescent="0.3">
      <c r="A161" s="336" t="s">
        <v>36</v>
      </c>
      <c r="B161" s="341"/>
      <c r="C161" s="342"/>
      <c r="D161" s="250">
        <f>SUM(B153:C160)</f>
        <v>13</v>
      </c>
    </row>
    <row r="162" spans="1:7" x14ac:dyDescent="0.3">
      <c r="A162" s="336" t="s">
        <v>295</v>
      </c>
      <c r="B162" s="337"/>
      <c r="C162" s="338"/>
      <c r="D162" s="33">
        <f>D161/(COUNT(B153:C160)*2)</f>
        <v>0.8125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34" t="s">
        <v>77</v>
      </c>
      <c r="B164" s="335"/>
      <c r="C164" s="335"/>
      <c r="D164" s="335"/>
      <c r="E164" s="335"/>
      <c r="F164" s="335"/>
    </row>
    <row r="165" spans="1:7" ht="18" x14ac:dyDescent="0.35">
      <c r="A165" s="40" t="s">
        <v>286</v>
      </c>
      <c r="B165" s="94">
        <v>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2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2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2</v>
      </c>
      <c r="C168" s="94"/>
      <c r="D168" s="94"/>
      <c r="E168" s="95"/>
      <c r="F168" s="94"/>
    </row>
    <row r="169" spans="1:7" x14ac:dyDescent="0.3">
      <c r="A169" s="336" t="s">
        <v>36</v>
      </c>
      <c r="B169" s="337"/>
      <c r="C169" s="338"/>
      <c r="D169" s="248">
        <f>SUM(B165:C168)</f>
        <v>8</v>
      </c>
    </row>
    <row r="170" spans="1:7" x14ac:dyDescent="0.3">
      <c r="A170" s="336" t="s">
        <v>295</v>
      </c>
      <c r="B170" s="337"/>
      <c r="C170" s="338"/>
      <c r="D170" s="33">
        <f>D169/(COUNT(B165:C168)*2)</f>
        <v>1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39" t="s">
        <v>17</v>
      </c>
      <c r="B172" s="340"/>
      <c r="C172" s="340"/>
      <c r="D172" s="340"/>
      <c r="E172" s="340"/>
      <c r="F172" s="340"/>
    </row>
    <row r="173" spans="1:7" x14ac:dyDescent="0.3">
      <c r="A173" s="20" t="s">
        <v>180</v>
      </c>
      <c r="B173" s="94">
        <v>2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2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2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2</v>
      </c>
      <c r="C176" s="94"/>
      <c r="D176" s="95"/>
      <c r="E176" s="95"/>
      <c r="F176" s="94"/>
    </row>
    <row r="177" spans="1:7" x14ac:dyDescent="0.3">
      <c r="A177" s="336" t="s">
        <v>36</v>
      </c>
      <c r="B177" s="337"/>
      <c r="C177" s="338"/>
      <c r="D177" s="248">
        <f>SUM(B173:C176)</f>
        <v>8</v>
      </c>
    </row>
    <row r="178" spans="1:7" x14ac:dyDescent="0.3">
      <c r="A178" s="336" t="s">
        <v>295</v>
      </c>
      <c r="B178" s="337"/>
      <c r="C178" s="338"/>
      <c r="D178" s="33">
        <f>D177/(COUNT(B173:C176)*2)</f>
        <v>1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34" t="s">
        <v>78</v>
      </c>
      <c r="B180" s="335"/>
      <c r="C180" s="335"/>
      <c r="D180" s="335"/>
      <c r="E180" s="335"/>
      <c r="F180" s="335"/>
    </row>
    <row r="181" spans="1:7" x14ac:dyDescent="0.3">
      <c r="A181" s="44" t="s">
        <v>315</v>
      </c>
      <c r="B181" s="94">
        <v>2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2</v>
      </c>
      <c r="C182" s="94"/>
      <c r="D182" s="95"/>
      <c r="E182" s="69"/>
      <c r="F182" s="94"/>
    </row>
    <row r="183" spans="1:7" ht="35.25" customHeight="1" x14ac:dyDescent="0.3">
      <c r="A183" s="17" t="s">
        <v>88</v>
      </c>
      <c r="B183" s="94">
        <v>1</v>
      </c>
      <c r="C183" s="94"/>
      <c r="D183" s="95" t="s">
        <v>440</v>
      </c>
      <c r="E183" s="94"/>
      <c r="F183" s="94"/>
    </row>
    <row r="184" spans="1:7" x14ac:dyDescent="0.3">
      <c r="A184" s="20" t="s">
        <v>238</v>
      </c>
      <c r="B184" s="94">
        <v>2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2</v>
      </c>
      <c r="C185" s="94"/>
      <c r="D185" s="95"/>
      <c r="E185" s="94"/>
      <c r="F185" s="94"/>
    </row>
    <row r="186" spans="1:7" x14ac:dyDescent="0.3">
      <c r="A186" s="336" t="s">
        <v>36</v>
      </c>
      <c r="B186" s="337"/>
      <c r="C186" s="338"/>
      <c r="D186" s="248">
        <f>SUM(B181:C185)</f>
        <v>9</v>
      </c>
    </row>
    <row r="187" spans="1:7" x14ac:dyDescent="0.3">
      <c r="A187" s="336" t="s">
        <v>295</v>
      </c>
      <c r="B187" s="337"/>
      <c r="C187" s="338"/>
      <c r="D187" s="33">
        <f>D186/(COUNT(B181:C185)*2)</f>
        <v>0.9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34" t="s">
        <v>216</v>
      </c>
      <c r="B189" s="335"/>
      <c r="C189" s="335"/>
      <c r="D189" s="335"/>
      <c r="E189" s="335"/>
      <c r="F189" s="335"/>
    </row>
    <row r="190" spans="1:7" x14ac:dyDescent="0.3">
      <c r="A190" s="44" t="s">
        <v>371</v>
      </c>
      <c r="B190" s="94">
        <v>2</v>
      </c>
      <c r="C190" s="94"/>
      <c r="D190" s="94"/>
      <c r="E190" s="94"/>
      <c r="F190" s="94"/>
      <c r="G190" s="13"/>
    </row>
    <row r="191" spans="1:7" ht="18" x14ac:dyDescent="0.35">
      <c r="A191" s="273" t="s">
        <v>316</v>
      </c>
      <c r="B191" s="94">
        <v>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2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1</v>
      </c>
      <c r="C193" s="94"/>
      <c r="D193" s="94" t="s">
        <v>441</v>
      </c>
      <c r="E193" s="94"/>
      <c r="F193" s="94"/>
    </row>
    <row r="194" spans="1:6" x14ac:dyDescent="0.3">
      <c r="A194" s="336" t="s">
        <v>36</v>
      </c>
      <c r="B194" s="337"/>
      <c r="C194" s="338"/>
      <c r="D194" s="54">
        <f>SUM(B190:C193)</f>
        <v>7</v>
      </c>
    </row>
    <row r="195" spans="1:6" x14ac:dyDescent="0.3">
      <c r="A195" s="336" t="s">
        <v>295</v>
      </c>
      <c r="B195" s="337"/>
      <c r="C195" s="338"/>
      <c r="D195" s="33">
        <f>D194/(COUNT(B190:C193)*2)</f>
        <v>0.875</v>
      </c>
    </row>
    <row r="197" spans="1:6" ht="18" x14ac:dyDescent="0.35">
      <c r="A197" s="64" t="s">
        <v>246</v>
      </c>
      <c r="B197" s="63"/>
      <c r="C197" s="63"/>
      <c r="D197" s="295"/>
      <c r="E197" s="286"/>
      <c r="F197" s="287"/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220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0.93220338983050843</v>
      </c>
    </row>
  </sheetData>
  <sheetProtection algorithmName="SHA-512" hashValue="HpracoD2xruOvFKIv8GNnw/ge1WaabfRVW3hfISJaskA9qggmrXQ/ozXTpAsV7EN4BLK6FysJJ959Q6s2l4ixw==" saltValue="+sGoUirDrV3NO8tyNVVr2w==" spinCount="100000" sheet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topLeftCell="A100" zoomScale="60" workbookViewId="0">
      <selection activeCell="C1" sqref="A1:G75"/>
    </sheetView>
  </sheetViews>
  <sheetFormatPr baseColWidth="10" defaultColWidth="11.42578125" defaultRowHeight="16.5" x14ac:dyDescent="0.3"/>
  <cols>
    <col min="1" max="1" width="60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29"/>
      <c r="E1" s="329"/>
      <c r="F1" s="329"/>
      <c r="G1" s="329"/>
    </row>
    <row r="2" spans="1:7" ht="24" x14ac:dyDescent="0.45">
      <c r="C2" s="24">
        <v>1</v>
      </c>
      <c r="D2" s="274"/>
      <c r="E2" s="259"/>
      <c r="F2" s="199"/>
      <c r="G2" s="125"/>
    </row>
    <row r="3" spans="1:7" ht="24" x14ac:dyDescent="0.45">
      <c r="C3" s="24">
        <v>2</v>
      </c>
      <c r="D3" s="274"/>
      <c r="E3" s="259"/>
      <c r="F3" s="199"/>
      <c r="G3" s="125"/>
    </row>
    <row r="4" spans="1:7" ht="24" x14ac:dyDescent="0.45">
      <c r="C4" s="24" t="s">
        <v>32</v>
      </c>
      <c r="D4" s="274"/>
      <c r="E4" s="259"/>
      <c r="F4" s="199"/>
      <c r="G4" s="125"/>
    </row>
    <row r="5" spans="1:7" ht="24" x14ac:dyDescent="0.45">
      <c r="D5" s="274"/>
      <c r="E5" s="259"/>
      <c r="F5" s="199"/>
      <c r="G5" s="125"/>
    </row>
    <row r="6" spans="1:7" ht="24" x14ac:dyDescent="0.45">
      <c r="D6" s="274"/>
      <c r="E6" s="259"/>
      <c r="F6" s="199"/>
      <c r="G6" s="125"/>
    </row>
    <row r="7" spans="1:7" ht="24.75" x14ac:dyDescent="0.45">
      <c r="A7" s="330" t="s">
        <v>179</v>
      </c>
      <c r="B7" s="330"/>
      <c r="C7" s="330"/>
      <c r="D7" s="330"/>
      <c r="E7" s="330"/>
      <c r="F7" s="330"/>
      <c r="G7" s="125"/>
    </row>
    <row r="8" spans="1:7" ht="29.25" x14ac:dyDescent="0.45">
      <c r="A8" s="331" t="str">
        <f>'Page de garde'!D18</f>
        <v>LAFAYETTE</v>
      </c>
      <c r="B8" s="331"/>
      <c r="C8" s="331"/>
      <c r="D8" s="331"/>
      <c r="E8" s="331"/>
      <c r="F8" s="331"/>
      <c r="G8" s="125"/>
    </row>
    <row r="9" spans="1:7" ht="24" x14ac:dyDescent="0.45">
      <c r="A9" s="14" t="s">
        <v>42</v>
      </c>
      <c r="B9" s="332"/>
      <c r="C9" s="332"/>
      <c r="D9" s="332"/>
      <c r="E9" s="332"/>
      <c r="F9" s="332"/>
      <c r="G9" s="125"/>
    </row>
    <row r="10" spans="1:7" ht="24" x14ac:dyDescent="0.45">
      <c r="A10" s="15" t="s">
        <v>44</v>
      </c>
      <c r="B10" s="333"/>
      <c r="C10" s="333"/>
      <c r="D10" s="333"/>
      <c r="E10" s="333"/>
      <c r="F10" s="333"/>
      <c r="G10" s="125"/>
    </row>
    <row r="11" spans="1:7" ht="24" x14ac:dyDescent="0.45">
      <c r="A11" s="14" t="s">
        <v>43</v>
      </c>
      <c r="B11" s="328"/>
      <c r="C11" s="328"/>
      <c r="D11" s="328"/>
      <c r="E11" s="328"/>
      <c r="F11" s="328"/>
      <c r="G11" s="125"/>
    </row>
    <row r="12" spans="1:7" ht="24" x14ac:dyDescent="0.45">
      <c r="A12" s="14" t="s">
        <v>239</v>
      </c>
      <c r="B12" s="326">
        <f>D549</f>
        <v>0</v>
      </c>
      <c r="C12" s="326"/>
      <c r="D12" s="326"/>
      <c r="E12" s="326"/>
      <c r="F12" s="326"/>
      <c r="G12" s="125"/>
    </row>
    <row r="13" spans="1:7" ht="22.5" x14ac:dyDescent="0.45">
      <c r="D13" s="327"/>
      <c r="E13" s="327"/>
      <c r="F13" s="327"/>
      <c r="G13" s="327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10" t="s">
        <v>30</v>
      </c>
      <c r="B17" s="311" t="s">
        <v>31</v>
      </c>
      <c r="C17" s="311"/>
      <c r="D17" s="311" t="s">
        <v>46</v>
      </c>
      <c r="E17" s="312" t="s">
        <v>310</v>
      </c>
      <c r="F17" s="312" t="s">
        <v>358</v>
      </c>
    </row>
    <row r="18" spans="1:8" ht="16.5" customHeight="1" x14ac:dyDescent="0.3">
      <c r="A18" s="310"/>
      <c r="B18" s="41" t="s">
        <v>34</v>
      </c>
      <c r="C18" s="41" t="s">
        <v>33</v>
      </c>
      <c r="D18" s="311"/>
      <c r="E18" s="312"/>
      <c r="F18" s="312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20" t="s">
        <v>379</v>
      </c>
      <c r="B38" s="321"/>
      <c r="C38" s="321"/>
      <c r="D38" s="321"/>
      <c r="E38" s="321"/>
      <c r="F38" s="322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280" t="str">
        <f>IF(D41=1, 2, IF(AND(D41&lt;1,D41&gt;0), 1, "0"))</f>
        <v>0</v>
      </c>
      <c r="C41" s="130"/>
      <c r="D41" s="281" t="str">
        <f>IFERROR(E41/F41,"N.A")</f>
        <v>N.A</v>
      </c>
      <c r="E41" s="282">
        <f>COUNTIF('A1 Exploitation'!F21:F40,"ok")</f>
        <v>0</v>
      </c>
      <c r="F41" s="283">
        <f>COUNTA('A1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x14ac:dyDescent="0.3">
      <c r="A50" s="310" t="s">
        <v>30</v>
      </c>
      <c r="B50" s="311" t="s">
        <v>31</v>
      </c>
      <c r="C50" s="311"/>
      <c r="D50" s="311" t="s">
        <v>46</v>
      </c>
      <c r="E50" s="312" t="s">
        <v>310</v>
      </c>
      <c r="F50" s="312" t="s">
        <v>360</v>
      </c>
      <c r="G50" s="127"/>
    </row>
    <row r="51" spans="1:7" x14ac:dyDescent="0.3">
      <c r="A51" s="310"/>
      <c r="B51" s="41" t="s">
        <v>34</v>
      </c>
      <c r="C51" s="41" t="s">
        <v>33</v>
      </c>
      <c r="D51" s="311"/>
      <c r="E51" s="312"/>
      <c r="F51" s="312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0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62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>
        <v>0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49.5" x14ac:dyDescent="0.3">
      <c r="A82" s="263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0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customHeight="1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4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20" t="s">
        <v>379</v>
      </c>
      <c r="B94" s="321"/>
      <c r="C94" s="321"/>
      <c r="D94" s="321"/>
      <c r="E94" s="321"/>
      <c r="F94" s="322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 t="str">
        <f>IF(D99=1, 2, IF(AND(D99&lt;1,D99&gt;0), 1, "0"))</f>
        <v>0</v>
      </c>
      <c r="C99" s="213"/>
      <c r="D99" s="281" t="str">
        <f>IFERROR(E99/F99,"N.A")</f>
        <v>N.A</v>
      </c>
      <c r="E99" s="282">
        <f>COUNTIF('A1 Exploitation'!F53:F98,"ok")</f>
        <v>0</v>
      </c>
      <c r="F99" s="283">
        <f>COUNTA('A1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x14ac:dyDescent="0.3">
      <c r="A107" s="310" t="s">
        <v>30</v>
      </c>
      <c r="B107" s="311" t="s">
        <v>31</v>
      </c>
      <c r="C107" s="311"/>
      <c r="D107" s="311" t="s">
        <v>46</v>
      </c>
      <c r="E107" s="312" t="s">
        <v>310</v>
      </c>
      <c r="F107" s="312" t="s">
        <v>360</v>
      </c>
    </row>
    <row r="108" spans="1:7" x14ac:dyDescent="0.3">
      <c r="A108" s="310"/>
      <c r="B108" s="41" t="s">
        <v>34</v>
      </c>
      <c r="C108" s="41" t="s">
        <v>33</v>
      </c>
      <c r="D108" s="311"/>
      <c r="E108" s="312"/>
      <c r="F108" s="312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0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65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0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0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8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23" t="s">
        <v>379</v>
      </c>
      <c r="B148" s="324"/>
      <c r="C148" s="324"/>
      <c r="D148" s="325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 t="str">
        <f>IF(D153=1, 2, IF(AND(D153&lt;1,D153&gt;0), 1, "0"))</f>
        <v>0</v>
      </c>
      <c r="C153" s="140"/>
      <c r="D153" s="281" t="str">
        <f>IFERROR(E153/F153,"N.A")</f>
        <v>N.A</v>
      </c>
      <c r="E153" s="282">
        <f>COUNTIF('A1 Exploitation'!F110:F152,"ok")</f>
        <v>0</v>
      </c>
      <c r="F153" s="283">
        <f>COUNTA('A1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x14ac:dyDescent="0.3">
      <c r="A162" s="310" t="s">
        <v>30</v>
      </c>
      <c r="B162" s="311" t="s">
        <v>31</v>
      </c>
      <c r="C162" s="311"/>
      <c r="D162" s="311" t="s">
        <v>46</v>
      </c>
      <c r="E162" s="312" t="s">
        <v>310</v>
      </c>
      <c r="F162" s="312" t="s">
        <v>360</v>
      </c>
      <c r="G162" s="127"/>
    </row>
    <row r="163" spans="1:7" x14ac:dyDescent="0.3">
      <c r="A163" s="310"/>
      <c r="B163" s="41" t="s">
        <v>34</v>
      </c>
      <c r="C163" s="41" t="s">
        <v>33</v>
      </c>
      <c r="D163" s="311"/>
      <c r="E163" s="312"/>
      <c r="F163" s="312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0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0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0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6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61.5" customHeight="1" x14ac:dyDescent="0.3">
      <c r="A194" s="264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16" t="s">
        <v>379</v>
      </c>
      <c r="B195" s="316"/>
      <c r="C195" s="316"/>
      <c r="D195" s="316"/>
      <c r="E195" s="316"/>
      <c r="F195" s="316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 t="str">
        <f>IF(D200=1, 2, IF(AND(D200&lt;1,D200&gt;0), 1, "0"))</f>
        <v>0</v>
      </c>
      <c r="C200" s="130"/>
      <c r="D200" s="281" t="str">
        <f>IFERROR(E200/F200,"N.A")</f>
        <v>N.A</v>
      </c>
      <c r="E200" s="282">
        <f>COUNTIF('A1 Exploitation'!F165:F199,"ok")</f>
        <v>0</v>
      </c>
      <c r="F200" s="283">
        <f>COUNTA('A1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x14ac:dyDescent="0.3">
      <c r="A209" s="310" t="s">
        <v>30</v>
      </c>
      <c r="B209" s="311" t="s">
        <v>31</v>
      </c>
      <c r="C209" s="311"/>
      <c r="D209" s="311" t="s">
        <v>46</v>
      </c>
      <c r="E209" s="312" t="s">
        <v>310</v>
      </c>
      <c r="F209" s="312" t="s">
        <v>360</v>
      </c>
      <c r="G209" s="127"/>
    </row>
    <row r="210" spans="1:7" x14ac:dyDescent="0.3">
      <c r="A210" s="310"/>
      <c r="B210" s="41" t="s">
        <v>34</v>
      </c>
      <c r="C210" s="41" t="s">
        <v>33</v>
      </c>
      <c r="D210" s="311"/>
      <c r="E210" s="312"/>
      <c r="F210" s="312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6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6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38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customHeight="1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16" t="s">
        <v>379</v>
      </c>
      <c r="B256" s="316"/>
      <c r="C256" s="316"/>
      <c r="D256" s="316"/>
      <c r="E256" s="316"/>
      <c r="F256" s="316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 t="str">
        <f>IF(D261=1, 2, IF(AND(D261&lt;1,D261&gt;0), 1, "0"))</f>
        <v>0</v>
      </c>
      <c r="C261" s="140"/>
      <c r="D261" s="281" t="str">
        <f>IFERROR(E261/F261,"N.A")</f>
        <v>N.A</v>
      </c>
      <c r="E261" s="282">
        <f>COUNTIF('A1 Exploitation'!F212:F260,"ok")</f>
        <v>0</v>
      </c>
      <c r="F261" s="283">
        <f>COUNTA('A1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x14ac:dyDescent="0.3">
      <c r="A270" s="310" t="s">
        <v>30</v>
      </c>
      <c r="B270" s="311" t="s">
        <v>31</v>
      </c>
      <c r="C270" s="311"/>
      <c r="D270" s="311" t="s">
        <v>46</v>
      </c>
      <c r="E270" s="312" t="s">
        <v>310</v>
      </c>
      <c r="F270" s="312" t="s">
        <v>360</v>
      </c>
      <c r="G270" s="214"/>
    </row>
    <row r="271" spans="1:7" s="16" customFormat="1" x14ac:dyDescent="0.3">
      <c r="A271" s="310"/>
      <c r="B271" s="41" t="s">
        <v>34</v>
      </c>
      <c r="C271" s="41" t="s">
        <v>33</v>
      </c>
      <c r="D271" s="311"/>
      <c r="E271" s="312"/>
      <c r="F271" s="312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17" t="s">
        <v>396</v>
      </c>
      <c r="B308" s="318"/>
      <c r="C308" s="318"/>
      <c r="D308" s="318"/>
      <c r="E308" s="318"/>
      <c r="F308" s="319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 t="str">
        <f>IF(D313=1, 2, IF(AND(D313&lt;1,D313&gt;0), 1, "0"))</f>
        <v>0</v>
      </c>
      <c r="C313" s="140"/>
      <c r="D313" s="281" t="str">
        <f>IFERROR(E313/F313,"N.A")</f>
        <v>N.A</v>
      </c>
      <c r="E313" s="282">
        <f>COUNTIF('A1 Exploitation'!F273:F312,"ok")</f>
        <v>0</v>
      </c>
      <c r="F313" s="283">
        <f>COUNTA('A1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x14ac:dyDescent="0.3">
      <c r="A322" s="310" t="s">
        <v>30</v>
      </c>
      <c r="B322" s="311" t="s">
        <v>31</v>
      </c>
      <c r="C322" s="311"/>
      <c r="D322" s="311" t="s">
        <v>46</v>
      </c>
      <c r="E322" s="312" t="s">
        <v>310</v>
      </c>
      <c r="F322" s="312" t="s">
        <v>360</v>
      </c>
      <c r="G322" s="127"/>
    </row>
    <row r="323" spans="1:7" x14ac:dyDescent="0.3">
      <c r="A323" s="310"/>
      <c r="B323" s="41" t="s">
        <v>34</v>
      </c>
      <c r="C323" s="41" t="s">
        <v>33</v>
      </c>
      <c r="D323" s="311"/>
      <c r="E323" s="312"/>
      <c r="F323" s="312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17" t="s">
        <v>379</v>
      </c>
      <c r="B349" s="318"/>
      <c r="C349" s="318"/>
      <c r="D349" s="318"/>
      <c r="E349" s="318"/>
      <c r="F349" s="318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 t="str">
        <f>IF(D353=1, 2, IF(AND(D353&lt;1,D353&gt;0), 1, "0"))</f>
        <v>0</v>
      </c>
      <c r="C353" s="130"/>
      <c r="D353" s="281" t="str">
        <f>IFERROR(E353/F353,"N.A")</f>
        <v>N.A</v>
      </c>
      <c r="E353" s="282">
        <f>COUNTIF('A1 Exploitation'!F325:F352,"ok")</f>
        <v>0</v>
      </c>
      <c r="F353" s="283">
        <f>COUNTA('A1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x14ac:dyDescent="0.3">
      <c r="A362" s="310" t="s">
        <v>30</v>
      </c>
      <c r="B362" s="311" t="s">
        <v>31</v>
      </c>
      <c r="C362" s="311"/>
      <c r="D362" s="311" t="s">
        <v>46</v>
      </c>
      <c r="E362" s="312" t="s">
        <v>310</v>
      </c>
      <c r="F362" s="312" t="s">
        <v>360</v>
      </c>
      <c r="G362" s="127"/>
    </row>
    <row r="363" spans="1:7" x14ac:dyDescent="0.3">
      <c r="A363" s="310"/>
      <c r="B363" s="41" t="s">
        <v>34</v>
      </c>
      <c r="C363" s="41" t="s">
        <v>33</v>
      </c>
      <c r="D363" s="311"/>
      <c r="E363" s="312"/>
      <c r="F363" s="312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>
        <v>0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16" t="s">
        <v>379</v>
      </c>
      <c r="B383" s="316"/>
      <c r="C383" s="316"/>
      <c r="D383" s="316"/>
      <c r="E383" s="316"/>
      <c r="F383" s="316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 t="str">
        <f>IF(D386=1, 2, IF(AND(D386&lt;1,D386&gt;0), 1, "0"))</f>
        <v>0</v>
      </c>
      <c r="C386" s="130"/>
      <c r="D386" s="281" t="str">
        <f>IFERROR(E386/F386,"N.A")</f>
        <v>N.A</v>
      </c>
      <c r="E386" s="282">
        <f>COUNTIF('A1 Exploitation'!F365:F385,"ok")</f>
        <v>0</v>
      </c>
      <c r="F386" s="283">
        <f>COUNTA('A1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x14ac:dyDescent="0.3">
      <c r="A395" s="310" t="s">
        <v>30</v>
      </c>
      <c r="B395" s="311" t="s">
        <v>31</v>
      </c>
      <c r="C395" s="311"/>
      <c r="D395" s="311" t="s">
        <v>46</v>
      </c>
      <c r="E395" s="312" t="s">
        <v>310</v>
      </c>
      <c r="F395" s="312" t="s">
        <v>360</v>
      </c>
      <c r="G395" s="127"/>
    </row>
    <row r="396" spans="1:7" x14ac:dyDescent="0.3">
      <c r="A396" s="310"/>
      <c r="B396" s="41" t="s">
        <v>34</v>
      </c>
      <c r="C396" s="41" t="s">
        <v>33</v>
      </c>
      <c r="D396" s="311"/>
      <c r="E396" s="312"/>
      <c r="F396" s="312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16" t="s">
        <v>379</v>
      </c>
      <c r="B435" s="316"/>
      <c r="C435" s="316"/>
      <c r="D435" s="316"/>
      <c r="E435" s="316"/>
      <c r="F435" s="316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 t="str">
        <f>IF(D439=1, 2, IF(AND(D439&lt;1,D439&gt;0), 1, "0"))</f>
        <v>0</v>
      </c>
      <c r="C439" s="130"/>
      <c r="D439" s="281" t="str">
        <f>IFERROR(E439/F439,"N.A")</f>
        <v>N.A</v>
      </c>
      <c r="E439" s="282">
        <f>COUNTIF('A1 Exploitation'!F398:F438,"ok")</f>
        <v>0</v>
      </c>
      <c r="F439" s="283">
        <f>COUNTA('A1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D443/(COUNT(B430:C434,B410:C416,B421:C425,B398:C404,B436:C439)*2)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x14ac:dyDescent="0.3">
      <c r="A448" s="310" t="s">
        <v>30</v>
      </c>
      <c r="B448" s="311" t="s">
        <v>31</v>
      </c>
      <c r="C448" s="311"/>
      <c r="D448" s="311" t="s">
        <v>46</v>
      </c>
      <c r="E448" s="312" t="s">
        <v>310</v>
      </c>
      <c r="F448" s="312" t="s">
        <v>360</v>
      </c>
      <c r="G448" s="127"/>
    </row>
    <row r="449" spans="1:6" x14ac:dyDescent="0.3">
      <c r="A449" s="310"/>
      <c r="B449" s="41" t="s">
        <v>34</v>
      </c>
      <c r="C449" s="41" t="s">
        <v>33</v>
      </c>
      <c r="D449" s="311"/>
      <c r="E449" s="312"/>
      <c r="F449" s="312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33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13" t="s">
        <v>379</v>
      </c>
      <c r="B471" s="314"/>
      <c r="C471" s="314"/>
      <c r="D471" s="314"/>
      <c r="E471" s="314"/>
      <c r="F471" s="314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280" t="str">
        <f>IF(D476=1, 2, IF(AND(D476&lt;1,D476&gt;0), 1, "0"))</f>
        <v>0</v>
      </c>
      <c r="C476" s="140"/>
      <c r="D476" s="281" t="str">
        <f>IFERROR(E475/F475,"N.A")</f>
        <v>N.A</v>
      </c>
      <c r="E476" s="282">
        <f>COUNTIF('A1 Exploitation'!F451:F475,"ok")</f>
        <v>0</v>
      </c>
      <c r="F476" s="283">
        <f>COUNTA('A1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15" t="s">
        <v>367</v>
      </c>
      <c r="B483" s="315"/>
      <c r="C483" s="315"/>
      <c r="D483" s="315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x14ac:dyDescent="0.3">
      <c r="A485" s="310" t="s">
        <v>30</v>
      </c>
      <c r="B485" s="311" t="s">
        <v>31</v>
      </c>
      <c r="C485" s="311"/>
      <c r="D485" s="311" t="s">
        <v>46</v>
      </c>
      <c r="E485" s="312" t="s">
        <v>310</v>
      </c>
      <c r="F485" s="312" t="s">
        <v>360</v>
      </c>
      <c r="G485" s="127"/>
    </row>
    <row r="486" spans="1:7" x14ac:dyDescent="0.3">
      <c r="A486" s="310"/>
      <c r="B486" s="41" t="s">
        <v>34</v>
      </c>
      <c r="C486" s="41" t="s">
        <v>33</v>
      </c>
      <c r="D486" s="311"/>
      <c r="E486" s="312"/>
      <c r="F486" s="312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 t="str">
        <f>IF(D498=1, 2, IF(AND(D498&lt;1,D498&gt;0), 1, "0"))</f>
        <v>0</v>
      </c>
      <c r="C498" s="213"/>
      <c r="D498" s="281" t="str">
        <f>IFERROR(E498/F498,"N.A")</f>
        <v>N.A</v>
      </c>
      <c r="E498" s="282">
        <f>COUNTIF('A1 Exploitation'!F488:F497,"ok")</f>
        <v>0</v>
      </c>
      <c r="F498" s="283">
        <f>COUNTA('A1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x14ac:dyDescent="0.3">
      <c r="A507" s="310" t="s">
        <v>30</v>
      </c>
      <c r="B507" s="311" t="s">
        <v>31</v>
      </c>
      <c r="C507" s="311"/>
      <c r="D507" s="311" t="s">
        <v>46</v>
      </c>
      <c r="E507" s="312" t="s">
        <v>310</v>
      </c>
      <c r="F507" s="312" t="s">
        <v>360</v>
      </c>
      <c r="G507" s="127"/>
    </row>
    <row r="508" spans="1:7" x14ac:dyDescent="0.3">
      <c r="A508" s="310"/>
      <c r="B508" s="41" t="s">
        <v>34</v>
      </c>
      <c r="C508" s="41" t="s">
        <v>33</v>
      </c>
      <c r="D508" s="353"/>
      <c r="E508" s="312"/>
      <c r="F508" s="312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80" t="str">
        <f>IF(D512=1, 2, IF(AND(D512&lt;1,D512&gt;0), 1, "0"))</f>
        <v>0</v>
      </c>
      <c r="C512" s="140"/>
      <c r="D512" s="281" t="str">
        <f>IFERROR(E512/F512,"N.A")</f>
        <v>N.A</v>
      </c>
      <c r="E512" s="284">
        <f>COUNTIF('A1 Exploitation'!F509:F511,"ok")</f>
        <v>0</v>
      </c>
      <c r="F512" s="285">
        <f>COUNTA('A1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x14ac:dyDescent="0.3">
      <c r="A518" s="310" t="s">
        <v>30</v>
      </c>
      <c r="B518" s="311" t="s">
        <v>31</v>
      </c>
      <c r="C518" s="311"/>
      <c r="D518" s="311" t="s">
        <v>46</v>
      </c>
      <c r="E518" s="312" t="s">
        <v>310</v>
      </c>
      <c r="F518" s="312" t="s">
        <v>360</v>
      </c>
      <c r="G518" s="127"/>
    </row>
    <row r="519" spans="1:7" x14ac:dyDescent="0.3">
      <c r="A519" s="310"/>
      <c r="B519" s="41" t="s">
        <v>34</v>
      </c>
      <c r="C519" s="41" t="s">
        <v>33</v>
      </c>
      <c r="D519" s="353"/>
      <c r="E519" s="312"/>
      <c r="F519" s="312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 t="str">
        <f>IF(D532=1, 2, IF(AND(D532&lt;1,D532&gt;0), 1, "0"))</f>
        <v>0</v>
      </c>
      <c r="C532" s="140"/>
      <c r="D532" s="281" t="str">
        <f>IFERROR(E532/F532,"N.A")</f>
        <v>N.A</v>
      </c>
      <c r="E532" s="282">
        <f>COUNTIF('A1 Exploitation'!F520:F531,"ok")</f>
        <v>0</v>
      </c>
      <c r="F532" s="283">
        <f>COUNTIF('A1 Exploitation'!F520:F531,"ok")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x14ac:dyDescent="0.3">
      <c r="A538" s="310" t="s">
        <v>30</v>
      </c>
      <c r="B538" s="311" t="s">
        <v>31</v>
      </c>
      <c r="C538" s="311"/>
      <c r="D538" s="311" t="s">
        <v>46</v>
      </c>
      <c r="E538" s="312" t="s">
        <v>310</v>
      </c>
      <c r="F538" s="312" t="s">
        <v>360</v>
      </c>
      <c r="G538" s="127"/>
    </row>
    <row r="539" spans="1:7" x14ac:dyDescent="0.3">
      <c r="A539" s="310"/>
      <c r="B539" s="41" t="s">
        <v>34</v>
      </c>
      <c r="C539" s="41" t="s">
        <v>33</v>
      </c>
      <c r="D539" s="353"/>
      <c r="E539" s="312"/>
      <c r="F539" s="312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 t="str">
        <f>IF(D543=1, 2, IF(AND(D543&lt;1,D543&gt;0), 1, "0"))</f>
        <v>0</v>
      </c>
      <c r="C543" s="130"/>
      <c r="D543" s="281" t="str">
        <f>IFERROR(E543/F543,"N.A")</f>
        <v>N.A</v>
      </c>
      <c r="E543" s="282">
        <f>COUNTIF('A1 Exploitation'!F540:F542,"ok")</f>
        <v>0</v>
      </c>
      <c r="F543" s="283">
        <f>COUNTA('A2 Technique'!F540:F542)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8RqL43adpLl/grhBrkQuJ6VqSi7rzISsVebsqM4ln7iRSb/qvn4VK3qkQPugfPq3A+Mzbw8DqJPX9LHqYHzf4g==" saltValue="SHNmC/VBLmAeDrETxY2MGA==" spinCount="100000" sheet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0" zoomScale="60" zoomScaleNormal="90" workbookViewId="0">
      <selection activeCell="D197" sqref="D197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29"/>
      <c r="E1" s="329"/>
      <c r="F1" s="329"/>
      <c r="G1" s="329"/>
    </row>
    <row r="2" spans="1:7" s="12" customFormat="1" ht="24" x14ac:dyDescent="0.45">
      <c r="A2" s="11"/>
      <c r="B2" s="24">
        <v>1</v>
      </c>
      <c r="D2" s="249"/>
      <c r="E2" s="249"/>
      <c r="F2" s="249"/>
      <c r="G2" s="125"/>
    </row>
    <row r="3" spans="1:7" s="12" customFormat="1" ht="24" x14ac:dyDescent="0.45">
      <c r="A3" s="11"/>
      <c r="B3" s="24">
        <v>2</v>
      </c>
      <c r="D3" s="249"/>
      <c r="E3" s="249"/>
      <c r="F3" s="249"/>
      <c r="G3" s="125"/>
    </row>
    <row r="4" spans="1:7" s="12" customFormat="1" ht="16.5" customHeight="1" x14ac:dyDescent="0.45">
      <c r="A4" s="11"/>
      <c r="B4" s="24" t="s">
        <v>32</v>
      </c>
      <c r="D4" s="13"/>
      <c r="E4" s="249"/>
      <c r="F4" s="249"/>
      <c r="G4" s="125"/>
    </row>
    <row r="5" spans="1:7" s="12" customFormat="1" ht="16.5" customHeight="1" x14ac:dyDescent="0.45">
      <c r="A5" s="11"/>
      <c r="D5" s="249"/>
      <c r="E5" s="249"/>
      <c r="F5" s="249"/>
      <c r="G5" s="125"/>
    </row>
    <row r="6" spans="1:7" s="12" customFormat="1" ht="37.5" customHeight="1" x14ac:dyDescent="0.45">
      <c r="A6" s="350" t="s">
        <v>50</v>
      </c>
      <c r="B6" s="350"/>
      <c r="C6" s="350"/>
      <c r="D6" s="350"/>
      <c r="E6" s="350"/>
      <c r="F6" s="350"/>
      <c r="G6" s="125"/>
    </row>
    <row r="7" spans="1:7" s="12" customFormat="1" ht="21.75" customHeight="1" x14ac:dyDescent="0.45">
      <c r="A7" s="331" t="str">
        <f>'A2 Exploitation'!A8:F8</f>
        <v>LAFAYETTE</v>
      </c>
      <c r="B7" s="331"/>
      <c r="C7" s="331"/>
      <c r="D7" s="331"/>
      <c r="E7" s="331"/>
      <c r="F7" s="331"/>
      <c r="G7" s="125"/>
    </row>
    <row r="8" spans="1:7" s="12" customFormat="1" ht="24" x14ac:dyDescent="0.45">
      <c r="A8" s="14" t="s">
        <v>42</v>
      </c>
      <c r="B8" s="351">
        <f>'A2 Exploitation'!B9:F9</f>
        <v>0</v>
      </c>
      <c r="C8" s="351"/>
      <c r="D8" s="351"/>
      <c r="E8" s="351"/>
      <c r="F8" s="351"/>
      <c r="G8" s="125"/>
    </row>
    <row r="9" spans="1:7" s="12" customFormat="1" ht="24" x14ac:dyDescent="0.45">
      <c r="A9" s="15" t="s">
        <v>44</v>
      </c>
      <c r="B9" s="352">
        <f>'A2 Exploitation'!B10:F10</f>
        <v>0</v>
      </c>
      <c r="C9" s="352"/>
      <c r="D9" s="352"/>
      <c r="E9" s="352"/>
      <c r="F9" s="352"/>
      <c r="G9" s="125"/>
    </row>
    <row r="10" spans="1:7" s="12" customFormat="1" ht="24" x14ac:dyDescent="0.45">
      <c r="A10" s="14" t="s">
        <v>43</v>
      </c>
      <c r="B10" s="349">
        <f>'A2 Exploitation'!B11:F11</f>
        <v>0</v>
      </c>
      <c r="C10" s="349"/>
      <c r="D10" s="349"/>
      <c r="E10" s="349"/>
      <c r="F10" s="349"/>
      <c r="G10" s="125"/>
    </row>
    <row r="11" spans="1:7" s="12" customFormat="1" ht="24" x14ac:dyDescent="0.45">
      <c r="A11" s="14" t="s">
        <v>294</v>
      </c>
      <c r="B11" s="348">
        <f>D199</f>
        <v>0</v>
      </c>
      <c r="C11" s="348"/>
      <c r="D11" s="348"/>
      <c r="E11" s="348"/>
      <c r="F11" s="348"/>
      <c r="G11" s="125"/>
    </row>
    <row r="12" spans="1:7" s="12" customFormat="1" ht="22.5" x14ac:dyDescent="0.45">
      <c r="A12" s="11"/>
      <c r="D12" s="327"/>
      <c r="E12" s="327"/>
      <c r="F12" s="327"/>
      <c r="G12" s="327"/>
    </row>
    <row r="13" spans="1:7" s="12" customFormat="1" ht="11.25" customHeight="1" x14ac:dyDescent="0.3">
      <c r="A13" s="310" t="s">
        <v>30</v>
      </c>
      <c r="B13" s="311" t="s">
        <v>31</v>
      </c>
      <c r="C13" s="311"/>
      <c r="D13" s="311" t="s">
        <v>46</v>
      </c>
      <c r="E13" s="311" t="s">
        <v>190</v>
      </c>
      <c r="F13" s="311" t="s">
        <v>191</v>
      </c>
      <c r="G13" s="112"/>
    </row>
    <row r="14" spans="1:7" s="12" customFormat="1" ht="12.75" customHeight="1" x14ac:dyDescent="0.3">
      <c r="A14" s="310"/>
      <c r="B14" s="34" t="s">
        <v>34</v>
      </c>
      <c r="C14" s="34" t="s">
        <v>33</v>
      </c>
      <c r="D14" s="311"/>
      <c r="E14" s="311"/>
      <c r="F14" s="311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43" t="s">
        <v>0</v>
      </c>
      <c r="B16" s="344"/>
      <c r="C16" s="344"/>
      <c r="D16" s="344"/>
      <c r="E16" s="344"/>
      <c r="F16" s="344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45" t="s">
        <v>36</v>
      </c>
      <c r="B22" s="341"/>
      <c r="C22" s="342"/>
      <c r="D22" s="250">
        <f>SUM(B17:C21)</f>
        <v>0</v>
      </c>
    </row>
    <row r="23" spans="1:7" x14ac:dyDescent="0.3">
      <c r="A23" s="336" t="s">
        <v>295</v>
      </c>
      <c r="B23" s="337"/>
      <c r="C23" s="338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34" t="s">
        <v>4</v>
      </c>
      <c r="B25" s="335"/>
      <c r="C25" s="335"/>
      <c r="D25" s="335"/>
      <c r="E25" s="335"/>
      <c r="F25" s="335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36" t="s">
        <v>36</v>
      </c>
      <c r="B33" s="337"/>
      <c r="C33" s="338"/>
      <c r="D33" s="248">
        <f>SUM(B26:C32)</f>
        <v>0</v>
      </c>
    </row>
    <row r="34" spans="1:7" x14ac:dyDescent="0.3">
      <c r="A34" s="336" t="s">
        <v>295</v>
      </c>
      <c r="B34" s="337"/>
      <c r="C34" s="338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34" t="s">
        <v>219</v>
      </c>
      <c r="B36" s="335"/>
      <c r="C36" s="335"/>
      <c r="D36" s="335"/>
      <c r="E36" s="335"/>
      <c r="F36" s="335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36" t="s">
        <v>36</v>
      </c>
      <c r="B42" s="337"/>
      <c r="C42" s="338"/>
      <c r="D42" s="248">
        <f>SUM(B37:C41)</f>
        <v>0</v>
      </c>
      <c r="E42" s="13"/>
      <c r="F42" s="13"/>
      <c r="G42" s="126"/>
    </row>
    <row r="43" spans="1:7" s="22" customFormat="1" x14ac:dyDescent="0.3">
      <c r="A43" s="336" t="s">
        <v>295</v>
      </c>
      <c r="B43" s="337"/>
      <c r="C43" s="338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6" t="s">
        <v>21</v>
      </c>
      <c r="B45" s="347"/>
      <c r="C45" s="347"/>
      <c r="D45" s="347"/>
      <c r="E45" s="347"/>
      <c r="F45" s="347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36" t="s">
        <v>36</v>
      </c>
      <c r="B52" s="337"/>
      <c r="C52" s="338"/>
      <c r="D52" s="248">
        <f>SUM(B46:C51)</f>
        <v>0</v>
      </c>
    </row>
    <row r="53" spans="1:7" x14ac:dyDescent="0.3">
      <c r="A53" s="336" t="s">
        <v>295</v>
      </c>
      <c r="B53" s="337"/>
      <c r="C53" s="338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34" t="s">
        <v>8</v>
      </c>
      <c r="B55" s="335"/>
      <c r="C55" s="335"/>
      <c r="D55" s="335"/>
      <c r="E55" s="335"/>
      <c r="F55" s="335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36" t="s">
        <v>36</v>
      </c>
      <c r="B63" s="337"/>
      <c r="C63" s="338"/>
      <c r="D63" s="248">
        <f>SUM(B56:C62)</f>
        <v>0</v>
      </c>
    </row>
    <row r="64" spans="1:7" x14ac:dyDescent="0.3">
      <c r="A64" s="336" t="s">
        <v>295</v>
      </c>
      <c r="B64" s="337"/>
      <c r="C64" s="338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34" t="s">
        <v>130</v>
      </c>
      <c r="B66" s="335"/>
      <c r="C66" s="335"/>
      <c r="D66" s="335"/>
      <c r="E66" s="335"/>
      <c r="F66" s="335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36" t="s">
        <v>36</v>
      </c>
      <c r="B84" s="337"/>
      <c r="C84" s="338"/>
      <c r="D84" s="248">
        <f>SUM(B67:C83)</f>
        <v>0</v>
      </c>
    </row>
    <row r="85" spans="1:7" x14ac:dyDescent="0.3">
      <c r="A85" s="336" t="s">
        <v>295</v>
      </c>
      <c r="B85" s="337"/>
      <c r="C85" s="338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34" t="s">
        <v>211</v>
      </c>
      <c r="B87" s="335"/>
      <c r="C87" s="335"/>
      <c r="D87" s="335"/>
      <c r="E87" s="335"/>
      <c r="F87" s="335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36" t="s">
        <v>36</v>
      </c>
      <c r="B102" s="337"/>
      <c r="C102" s="338"/>
      <c r="D102" s="248">
        <f>SUM(B88:C101)</f>
        <v>0</v>
      </c>
    </row>
    <row r="103" spans="1:7" x14ac:dyDescent="0.3">
      <c r="A103" s="336" t="s">
        <v>295</v>
      </c>
      <c r="B103" s="337"/>
      <c r="C103" s="338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34" t="s">
        <v>212</v>
      </c>
      <c r="B106" s="335"/>
      <c r="C106" s="335"/>
      <c r="D106" s="335"/>
      <c r="E106" s="335"/>
      <c r="F106" s="335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36" t="s">
        <v>36</v>
      </c>
      <c r="B118" s="337"/>
      <c r="C118" s="338"/>
      <c r="D118" s="248">
        <f>SUM(B107:C117)</f>
        <v>0</v>
      </c>
      <c r="E118" s="13"/>
      <c r="F118" s="13"/>
      <c r="G118" s="126"/>
    </row>
    <row r="119" spans="1:7" s="22" customFormat="1" x14ac:dyDescent="0.3">
      <c r="A119" s="336" t="s">
        <v>295</v>
      </c>
      <c r="B119" s="337"/>
      <c r="C119" s="338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34" t="s">
        <v>185</v>
      </c>
      <c r="B121" s="335"/>
      <c r="C121" s="335"/>
      <c r="D121" s="335"/>
      <c r="E121" s="335"/>
      <c r="F121" s="335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6" t="s">
        <v>36</v>
      </c>
      <c r="B133" s="337"/>
      <c r="C133" s="338"/>
      <c r="D133" s="248">
        <f>SUM(B122:C132)</f>
        <v>0</v>
      </c>
    </row>
    <row r="134" spans="1:7" x14ac:dyDescent="0.3">
      <c r="A134" s="336" t="s">
        <v>295</v>
      </c>
      <c r="B134" s="337"/>
      <c r="C134" s="338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34" t="s">
        <v>71</v>
      </c>
      <c r="B136" s="335"/>
      <c r="C136" s="335"/>
      <c r="D136" s="335"/>
      <c r="E136" s="335"/>
      <c r="F136" s="335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36" t="s">
        <v>36</v>
      </c>
      <c r="B149" s="337"/>
      <c r="C149" s="338"/>
      <c r="D149" s="248">
        <f>SUM(B137:C148)</f>
        <v>0</v>
      </c>
    </row>
    <row r="150" spans="1:7" x14ac:dyDescent="0.3">
      <c r="A150" s="336" t="s">
        <v>295</v>
      </c>
      <c r="B150" s="337"/>
      <c r="C150" s="338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34" t="s">
        <v>217</v>
      </c>
      <c r="B152" s="335"/>
      <c r="C152" s="335"/>
      <c r="D152" s="335"/>
      <c r="E152" s="335"/>
      <c r="F152" s="335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36" t="s">
        <v>36</v>
      </c>
      <c r="B161" s="341"/>
      <c r="C161" s="342"/>
      <c r="D161" s="250">
        <f>SUM(B153:C160)</f>
        <v>0</v>
      </c>
    </row>
    <row r="162" spans="1:7" x14ac:dyDescent="0.3">
      <c r="A162" s="336" t="s">
        <v>295</v>
      </c>
      <c r="B162" s="337"/>
      <c r="C162" s="338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34" t="s">
        <v>77</v>
      </c>
      <c r="B164" s="335"/>
      <c r="C164" s="335"/>
      <c r="D164" s="335"/>
      <c r="E164" s="335"/>
      <c r="F164" s="335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36" t="s">
        <v>36</v>
      </c>
      <c r="B169" s="337"/>
      <c r="C169" s="338"/>
      <c r="D169" s="248">
        <f>SUM(B165:C168)</f>
        <v>0</v>
      </c>
    </row>
    <row r="170" spans="1:7" x14ac:dyDescent="0.3">
      <c r="A170" s="336" t="s">
        <v>295</v>
      </c>
      <c r="B170" s="337"/>
      <c r="C170" s="338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39" t="s">
        <v>17</v>
      </c>
      <c r="B172" s="340"/>
      <c r="C172" s="340"/>
      <c r="D172" s="340"/>
      <c r="E172" s="340"/>
      <c r="F172" s="340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36" t="s">
        <v>36</v>
      </c>
      <c r="B177" s="337"/>
      <c r="C177" s="338"/>
      <c r="D177" s="248">
        <f>SUM(B173:C176)</f>
        <v>0</v>
      </c>
    </row>
    <row r="178" spans="1:7" x14ac:dyDescent="0.3">
      <c r="A178" s="336" t="s">
        <v>295</v>
      </c>
      <c r="B178" s="337"/>
      <c r="C178" s="338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34" t="s">
        <v>78</v>
      </c>
      <c r="B180" s="335"/>
      <c r="C180" s="335"/>
      <c r="D180" s="335"/>
      <c r="E180" s="335"/>
      <c r="F180" s="335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36" t="s">
        <v>36</v>
      </c>
      <c r="B186" s="337"/>
      <c r="C186" s="338"/>
      <c r="D186" s="248">
        <f>SUM(B181:C185)</f>
        <v>0</v>
      </c>
    </row>
    <row r="187" spans="1:7" x14ac:dyDescent="0.3">
      <c r="A187" s="336" t="s">
        <v>295</v>
      </c>
      <c r="B187" s="337"/>
      <c r="C187" s="338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34" t="s">
        <v>216</v>
      </c>
      <c r="B189" s="335"/>
      <c r="C189" s="335"/>
      <c r="D189" s="335"/>
      <c r="E189" s="335"/>
      <c r="F189" s="335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36" t="s">
        <v>36</v>
      </c>
      <c r="B194" s="337"/>
      <c r="C194" s="338"/>
      <c r="D194" s="54">
        <f>SUM(B190:C193)</f>
        <v>0</v>
      </c>
    </row>
    <row r="195" spans="1:6" x14ac:dyDescent="0.3">
      <c r="A195" s="336" t="s">
        <v>295</v>
      </c>
      <c r="B195" s="337"/>
      <c r="C195" s="338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96" t="e">
        <f>E197*100/F197</f>
        <v>#DIV/0!</v>
      </c>
      <c r="E197" s="286">
        <f>COUNTIF('A1 Technique'!F17:F193,"ok")</f>
        <v>0</v>
      </c>
      <c r="F197" s="287">
        <f>COUNTA('A1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ovCugtqAqQz2KOnyIFN7KIxE7fFBtVN4aiT5xewUCTn8ZRipf5j4CirXlyyb59MqYx1kOxE91SnqEyu9hV1Yug==" saltValue="shDGZ9gpoGGHdnC1nRN7Vg==" spinCount="100000" sheet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60" workbookViewId="0">
      <selection activeCell="C1" sqref="C1:C1048576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29"/>
      <c r="E1" s="329"/>
      <c r="F1" s="329"/>
      <c r="G1" s="329"/>
    </row>
    <row r="2" spans="1:7" ht="24" x14ac:dyDescent="0.45">
      <c r="C2" s="24">
        <v>1</v>
      </c>
      <c r="D2" s="259"/>
      <c r="E2" s="249"/>
      <c r="F2" s="199"/>
      <c r="G2" s="125"/>
    </row>
    <row r="3" spans="1:7" ht="24" x14ac:dyDescent="0.45">
      <c r="C3" s="24">
        <v>2</v>
      </c>
      <c r="D3" s="259"/>
      <c r="E3" s="249"/>
      <c r="F3" s="199"/>
      <c r="G3" s="125"/>
    </row>
    <row r="4" spans="1:7" ht="24" x14ac:dyDescent="0.45">
      <c r="C4" s="24" t="s">
        <v>32</v>
      </c>
      <c r="D4" s="259"/>
      <c r="E4" s="249"/>
      <c r="F4" s="199"/>
      <c r="G4" s="125"/>
    </row>
    <row r="5" spans="1:7" ht="24" x14ac:dyDescent="0.45">
      <c r="D5" s="259"/>
      <c r="E5" s="249"/>
      <c r="F5" s="199"/>
      <c r="G5" s="125"/>
    </row>
    <row r="6" spans="1:7" ht="24" x14ac:dyDescent="0.45">
      <c r="D6" s="259"/>
      <c r="E6" s="249"/>
      <c r="F6" s="199"/>
      <c r="G6" s="125"/>
    </row>
    <row r="7" spans="1:7" ht="24.75" x14ac:dyDescent="0.45">
      <c r="A7" s="330" t="s">
        <v>179</v>
      </c>
      <c r="B7" s="330"/>
      <c r="C7" s="330"/>
      <c r="D7" s="330"/>
      <c r="E7" s="330"/>
      <c r="F7" s="330"/>
      <c r="G7" s="125"/>
    </row>
    <row r="8" spans="1:7" ht="29.25" x14ac:dyDescent="0.45">
      <c r="A8" s="331" t="str">
        <f>'Page de garde'!D18</f>
        <v>LAFAYETTE</v>
      </c>
      <c r="B8" s="331"/>
      <c r="C8" s="331"/>
      <c r="D8" s="331"/>
      <c r="E8" s="331"/>
      <c r="F8" s="331"/>
      <c r="G8" s="125"/>
    </row>
    <row r="9" spans="1:7" ht="24" x14ac:dyDescent="0.45">
      <c r="A9" s="14" t="s">
        <v>42</v>
      </c>
      <c r="B9" s="332"/>
      <c r="C9" s="332"/>
      <c r="D9" s="332"/>
      <c r="E9" s="332"/>
      <c r="F9" s="332"/>
      <c r="G9" s="125"/>
    </row>
    <row r="10" spans="1:7" ht="24" x14ac:dyDescent="0.45">
      <c r="A10" s="15" t="s">
        <v>44</v>
      </c>
      <c r="B10" s="333"/>
      <c r="C10" s="333"/>
      <c r="D10" s="333"/>
      <c r="E10" s="333"/>
      <c r="F10" s="333"/>
      <c r="G10" s="125"/>
    </row>
    <row r="11" spans="1:7" ht="24" x14ac:dyDescent="0.45">
      <c r="A11" s="14" t="s">
        <v>43</v>
      </c>
      <c r="B11" s="328"/>
      <c r="C11" s="328"/>
      <c r="D11" s="328"/>
      <c r="E11" s="328"/>
      <c r="F11" s="328"/>
      <c r="G11" s="125"/>
    </row>
    <row r="12" spans="1:7" ht="24" x14ac:dyDescent="0.45">
      <c r="A12" s="14" t="s">
        <v>239</v>
      </c>
      <c r="B12" s="326">
        <f>D549</f>
        <v>0</v>
      </c>
      <c r="C12" s="326"/>
      <c r="D12" s="326"/>
      <c r="E12" s="326"/>
      <c r="F12" s="326"/>
      <c r="G12" s="125"/>
    </row>
    <row r="13" spans="1:7" ht="22.5" x14ac:dyDescent="0.45">
      <c r="D13" s="327"/>
      <c r="E13" s="327"/>
      <c r="F13" s="327"/>
      <c r="G13" s="327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10" t="s">
        <v>30</v>
      </c>
      <c r="B17" s="311" t="s">
        <v>31</v>
      </c>
      <c r="C17" s="311"/>
      <c r="D17" s="311" t="s">
        <v>46</v>
      </c>
      <c r="E17" s="312" t="s">
        <v>310</v>
      </c>
      <c r="F17" s="312" t="s">
        <v>358</v>
      </c>
    </row>
    <row r="18" spans="1:8" ht="16.5" customHeight="1" x14ac:dyDescent="0.3">
      <c r="A18" s="310"/>
      <c r="B18" s="41" t="s">
        <v>34</v>
      </c>
      <c r="C18" s="41" t="s">
        <v>33</v>
      </c>
      <c r="D18" s="311"/>
      <c r="E18" s="312"/>
      <c r="F18" s="312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20" t="s">
        <v>379</v>
      </c>
      <c r="B38" s="321"/>
      <c r="C38" s="321"/>
      <c r="D38" s="321"/>
      <c r="E38" s="321"/>
      <c r="F38" s="322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280" t="str">
        <f>IF(D41=1, 2, IF(AND(D41&lt;1,D41&gt;0), 1, "0"))</f>
        <v>0</v>
      </c>
      <c r="C41" s="130"/>
      <c r="D41" s="281" t="str">
        <f>IFERROR(E41/F41,"N.A")</f>
        <v>N.A</v>
      </c>
      <c r="E41" s="282">
        <f>COUNTIF('A2 Exploitation'!F21:F40,"ok")</f>
        <v>0</v>
      </c>
      <c r="F41" s="283">
        <f>COUNTA('A2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x14ac:dyDescent="0.3">
      <c r="A50" s="310" t="s">
        <v>30</v>
      </c>
      <c r="B50" s="311" t="s">
        <v>31</v>
      </c>
      <c r="C50" s="311"/>
      <c r="D50" s="311" t="s">
        <v>46</v>
      </c>
      <c r="E50" s="312" t="s">
        <v>310</v>
      </c>
      <c r="F50" s="312" t="s">
        <v>360</v>
      </c>
      <c r="G50" s="127"/>
    </row>
    <row r="51" spans="1:7" x14ac:dyDescent="0.3">
      <c r="A51" s="310"/>
      <c r="B51" s="41" t="s">
        <v>34</v>
      </c>
      <c r="C51" s="41" t="s">
        <v>33</v>
      </c>
      <c r="D51" s="311"/>
      <c r="E51" s="312"/>
      <c r="F51" s="312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>
        <v>0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49.5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20" t="s">
        <v>379</v>
      </c>
      <c r="B94" s="321"/>
      <c r="C94" s="321"/>
      <c r="D94" s="321"/>
      <c r="E94" s="321"/>
      <c r="F94" s="322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 t="str">
        <f>IF(D99=1, 2, IF(AND(D99&lt;1,D99&gt;0), 1, "0"))</f>
        <v>0</v>
      </c>
      <c r="C99" s="213"/>
      <c r="D99" s="281" t="str">
        <f>IFERROR(E99/F99,"N.A")</f>
        <v>N.A</v>
      </c>
      <c r="E99" s="282">
        <f>COUNTIF('A2 Exploitation'!F53:F98,"ok")</f>
        <v>0</v>
      </c>
      <c r="F99" s="283">
        <f>COUNTA('A2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x14ac:dyDescent="0.3">
      <c r="A107" s="310" t="s">
        <v>30</v>
      </c>
      <c r="B107" s="311" t="s">
        <v>31</v>
      </c>
      <c r="C107" s="311"/>
      <c r="D107" s="311" t="s">
        <v>46</v>
      </c>
      <c r="E107" s="312" t="s">
        <v>310</v>
      </c>
      <c r="F107" s="312" t="s">
        <v>360</v>
      </c>
    </row>
    <row r="108" spans="1:7" x14ac:dyDescent="0.3">
      <c r="A108" s="310"/>
      <c r="B108" s="41" t="s">
        <v>34</v>
      </c>
      <c r="C108" s="41" t="s">
        <v>33</v>
      </c>
      <c r="D108" s="311"/>
      <c r="E108" s="312"/>
      <c r="F108" s="312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23" t="s">
        <v>379</v>
      </c>
      <c r="B148" s="324"/>
      <c r="C148" s="324"/>
      <c r="D148" s="325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 t="str">
        <f>IF(D153=1, 2, IF(AND(D153&lt;1,D153&gt;0), 1, "0"))</f>
        <v>0</v>
      </c>
      <c r="C153" s="140"/>
      <c r="D153" s="281" t="str">
        <f>IFERROR(E153/F153,"N.A")</f>
        <v>N.A</v>
      </c>
      <c r="E153" s="282">
        <f>COUNTIF('A2 Exploitation'!F110:F152,"ok")</f>
        <v>0</v>
      </c>
      <c r="F153" s="283">
        <f>COUNTA('A2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x14ac:dyDescent="0.3">
      <c r="A162" s="310" t="s">
        <v>30</v>
      </c>
      <c r="B162" s="311" t="s">
        <v>31</v>
      </c>
      <c r="C162" s="311"/>
      <c r="D162" s="311" t="s">
        <v>46</v>
      </c>
      <c r="E162" s="312" t="s">
        <v>310</v>
      </c>
      <c r="F162" s="312" t="s">
        <v>360</v>
      </c>
      <c r="G162" s="127"/>
    </row>
    <row r="163" spans="1:7" x14ac:dyDescent="0.3">
      <c r="A163" s="310"/>
      <c r="B163" s="41" t="s">
        <v>34</v>
      </c>
      <c r="C163" s="41" t="s">
        <v>33</v>
      </c>
      <c r="D163" s="311"/>
      <c r="E163" s="312"/>
      <c r="F163" s="312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16" t="s">
        <v>379</v>
      </c>
      <c r="B195" s="316"/>
      <c r="C195" s="316"/>
      <c r="D195" s="316"/>
      <c r="E195" s="316"/>
      <c r="F195" s="316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 t="str">
        <f>IF(D200=1, 2, IF(AND(D200&lt;1,D200&gt;0), 1, "0"))</f>
        <v>0</v>
      </c>
      <c r="C200" s="130"/>
      <c r="D200" s="281" t="str">
        <f>IFERROR(E200/F200,"N.A")</f>
        <v>N.A</v>
      </c>
      <c r="E200" s="282">
        <f>COUNTIF('A2 Exploitation'!F165:F199,"ok")</f>
        <v>0</v>
      </c>
      <c r="F200" s="283">
        <f>COUNTA('A2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x14ac:dyDescent="0.3">
      <c r="A209" s="310" t="s">
        <v>30</v>
      </c>
      <c r="B209" s="311" t="s">
        <v>31</v>
      </c>
      <c r="C209" s="311"/>
      <c r="D209" s="311" t="s">
        <v>46</v>
      </c>
      <c r="E209" s="312" t="s">
        <v>310</v>
      </c>
      <c r="F209" s="312" t="s">
        <v>360</v>
      </c>
      <c r="G209" s="127"/>
    </row>
    <row r="210" spans="1:7" x14ac:dyDescent="0.3">
      <c r="A210" s="310"/>
      <c r="B210" s="41" t="s">
        <v>34</v>
      </c>
      <c r="C210" s="41" t="s">
        <v>33</v>
      </c>
      <c r="D210" s="311"/>
      <c r="E210" s="312"/>
      <c r="F210" s="312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16" t="s">
        <v>379</v>
      </c>
      <c r="B256" s="316"/>
      <c r="C256" s="316"/>
      <c r="D256" s="316"/>
      <c r="E256" s="316"/>
      <c r="F256" s="316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 t="str">
        <f>IF(D261=1, 2, IF(AND(D261&lt;1,D261&gt;0), 1, "0"))</f>
        <v>0</v>
      </c>
      <c r="C261" s="140"/>
      <c r="D261" s="281" t="str">
        <f>IFERROR(E261/F261,"N.A")</f>
        <v>N.A</v>
      </c>
      <c r="E261" s="282">
        <f>COUNTIF('A2 Exploitation'!F212:F260,"ok")</f>
        <v>0</v>
      </c>
      <c r="F261" s="283">
        <f>COUNTA('A2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x14ac:dyDescent="0.3">
      <c r="A270" s="310" t="s">
        <v>30</v>
      </c>
      <c r="B270" s="311" t="s">
        <v>31</v>
      </c>
      <c r="C270" s="311"/>
      <c r="D270" s="311" t="s">
        <v>46</v>
      </c>
      <c r="E270" s="312" t="s">
        <v>310</v>
      </c>
      <c r="F270" s="312" t="s">
        <v>360</v>
      </c>
      <c r="G270" s="214"/>
    </row>
    <row r="271" spans="1:7" s="16" customFormat="1" x14ac:dyDescent="0.3">
      <c r="A271" s="310"/>
      <c r="B271" s="41" t="s">
        <v>34</v>
      </c>
      <c r="C271" s="41" t="s">
        <v>33</v>
      </c>
      <c r="D271" s="311"/>
      <c r="E271" s="312"/>
      <c r="F271" s="312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17" t="s">
        <v>396</v>
      </c>
      <c r="B308" s="318"/>
      <c r="C308" s="318"/>
      <c r="D308" s="318"/>
      <c r="E308" s="318"/>
      <c r="F308" s="319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 t="str">
        <f>IF(D313=1, 2, IF(AND(D313&lt;1,D313&gt;0), 1, "0"))</f>
        <v>0</v>
      </c>
      <c r="C313" s="140"/>
      <c r="D313" s="281" t="str">
        <f>IFERROR(E313/F313,"N.A")</f>
        <v>N.A</v>
      </c>
      <c r="E313" s="282">
        <f>COUNTIF('A2 Exploitation'!F273:F312,"ok")</f>
        <v>0</v>
      </c>
      <c r="F313" s="283">
        <f>COUNTA('A2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x14ac:dyDescent="0.3">
      <c r="A322" s="310" t="s">
        <v>30</v>
      </c>
      <c r="B322" s="311" t="s">
        <v>31</v>
      </c>
      <c r="C322" s="311"/>
      <c r="D322" s="311" t="s">
        <v>46</v>
      </c>
      <c r="E322" s="312" t="s">
        <v>310</v>
      </c>
      <c r="F322" s="312" t="s">
        <v>360</v>
      </c>
      <c r="G322" s="127"/>
    </row>
    <row r="323" spans="1:7" x14ac:dyDescent="0.3">
      <c r="A323" s="310"/>
      <c r="B323" s="41" t="s">
        <v>34</v>
      </c>
      <c r="C323" s="41" t="s">
        <v>33</v>
      </c>
      <c r="D323" s="311"/>
      <c r="E323" s="312"/>
      <c r="F323" s="312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17" t="s">
        <v>379</v>
      </c>
      <c r="B349" s="318"/>
      <c r="C349" s="318"/>
      <c r="D349" s="318"/>
      <c r="E349" s="318"/>
      <c r="F349" s="318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 t="str">
        <f>IF(D353=1, 2, IF(AND(D353&lt;1,D353&gt;0), 1, "0"))</f>
        <v>0</v>
      </c>
      <c r="C353" s="130"/>
      <c r="D353" s="281" t="str">
        <f>IFERROR(E353/F353,"N.A")</f>
        <v>N.A</v>
      </c>
      <c r="E353" s="282">
        <f>COUNTIF('A2 Exploitation'!F325:F352,"ok")</f>
        <v>0</v>
      </c>
      <c r="F353" s="283">
        <f>COUNTA('A2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x14ac:dyDescent="0.3">
      <c r="A362" s="310" t="s">
        <v>30</v>
      </c>
      <c r="B362" s="311" t="s">
        <v>31</v>
      </c>
      <c r="C362" s="311"/>
      <c r="D362" s="311" t="s">
        <v>46</v>
      </c>
      <c r="E362" s="312" t="s">
        <v>310</v>
      </c>
      <c r="F362" s="312" t="s">
        <v>360</v>
      </c>
      <c r="G362" s="127"/>
    </row>
    <row r="363" spans="1:7" x14ac:dyDescent="0.3">
      <c r="A363" s="310"/>
      <c r="B363" s="41" t="s">
        <v>34</v>
      </c>
      <c r="C363" s="41" t="s">
        <v>33</v>
      </c>
      <c r="D363" s="311"/>
      <c r="E363" s="312"/>
      <c r="F363" s="312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>
        <v>0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16" t="s">
        <v>379</v>
      </c>
      <c r="B383" s="316"/>
      <c r="C383" s="316"/>
      <c r="D383" s="316"/>
      <c r="E383" s="316"/>
      <c r="F383" s="316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 t="str">
        <f>IF(D386=1, 2, IF(AND(D386&lt;1,D386&gt;0), 1, "0"))</f>
        <v>0</v>
      </c>
      <c r="C386" s="130"/>
      <c r="D386" s="281" t="str">
        <f>IFERROR(E386/F386,"N.A")</f>
        <v>N.A</v>
      </c>
      <c r="E386" s="282">
        <f>COUNTIF('A2 Exploitation'!F365:F385,"ok")</f>
        <v>0</v>
      </c>
      <c r="F386" s="283">
        <f>COUNTA('A2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x14ac:dyDescent="0.3">
      <c r="A395" s="310" t="s">
        <v>30</v>
      </c>
      <c r="B395" s="311" t="s">
        <v>31</v>
      </c>
      <c r="C395" s="311"/>
      <c r="D395" s="311" t="s">
        <v>46</v>
      </c>
      <c r="E395" s="312" t="s">
        <v>310</v>
      </c>
      <c r="F395" s="312" t="s">
        <v>360</v>
      </c>
      <c r="G395" s="127"/>
    </row>
    <row r="396" spans="1:7" x14ac:dyDescent="0.3">
      <c r="A396" s="310"/>
      <c r="B396" s="41" t="s">
        <v>34</v>
      </c>
      <c r="C396" s="41" t="s">
        <v>33</v>
      </c>
      <c r="D396" s="311"/>
      <c r="E396" s="312"/>
      <c r="F396" s="312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16" t="s">
        <v>379</v>
      </c>
      <c r="B435" s="316"/>
      <c r="C435" s="316"/>
      <c r="D435" s="316"/>
      <c r="E435" s="316"/>
      <c r="F435" s="316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 t="str">
        <f>IF(D439=1, 2, IF(AND(D439&lt;1,D439&gt;0), 1, "0"))</f>
        <v>0</v>
      </c>
      <c r="C439" s="130"/>
      <c r="D439" s="281" t="str">
        <f>IFERROR(E439/F439,"N.A")</f>
        <v>N.A</v>
      </c>
      <c r="E439" s="282">
        <f>COUNTIF('A2 Exploitation'!F398:F438,"ok")</f>
        <v>0</v>
      </c>
      <c r="F439" s="283">
        <f>COUNTA('A2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D443/(COUNT(B430:C434,B410:C416,B421:C425,B398:C404,B436:C439)*2)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x14ac:dyDescent="0.3">
      <c r="A448" s="310" t="s">
        <v>30</v>
      </c>
      <c r="B448" s="311" t="s">
        <v>31</v>
      </c>
      <c r="C448" s="311"/>
      <c r="D448" s="311" t="s">
        <v>46</v>
      </c>
      <c r="E448" s="312" t="s">
        <v>310</v>
      </c>
      <c r="F448" s="312" t="s">
        <v>360</v>
      </c>
      <c r="G448" s="127"/>
    </row>
    <row r="449" spans="1:6" x14ac:dyDescent="0.3">
      <c r="A449" s="310"/>
      <c r="B449" s="41" t="s">
        <v>34</v>
      </c>
      <c r="C449" s="41" t="s">
        <v>33</v>
      </c>
      <c r="D449" s="311"/>
      <c r="E449" s="312"/>
      <c r="F449" s="312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13" t="s">
        <v>379</v>
      </c>
      <c r="B471" s="314"/>
      <c r="C471" s="314"/>
      <c r="D471" s="314"/>
      <c r="E471" s="314"/>
      <c r="F471" s="314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280" t="str">
        <f>IF(D476=1, 2, IF(AND(D476&lt;1,D476&gt;0), 1, "0"))</f>
        <v>0</v>
      </c>
      <c r="C476" s="140"/>
      <c r="D476" s="281" t="str">
        <f>IFERROR(E475/F475,"N.A")</f>
        <v>N.A</v>
      </c>
      <c r="E476" s="282">
        <f>COUNTIF('A2 Exploitation'!F451:F475,"ok")</f>
        <v>0</v>
      </c>
      <c r="F476" s="283">
        <f>COUNTA('A2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15" t="s">
        <v>367</v>
      </c>
      <c r="B483" s="315"/>
      <c r="C483" s="315"/>
      <c r="D483" s="315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x14ac:dyDescent="0.3">
      <c r="A485" s="310" t="s">
        <v>30</v>
      </c>
      <c r="B485" s="311" t="s">
        <v>31</v>
      </c>
      <c r="C485" s="311"/>
      <c r="D485" s="311" t="s">
        <v>46</v>
      </c>
      <c r="E485" s="312" t="s">
        <v>310</v>
      </c>
      <c r="F485" s="312" t="s">
        <v>360</v>
      </c>
      <c r="G485" s="127"/>
    </row>
    <row r="486" spans="1:7" x14ac:dyDescent="0.3">
      <c r="A486" s="310"/>
      <c r="B486" s="41" t="s">
        <v>34</v>
      </c>
      <c r="C486" s="41" t="s">
        <v>33</v>
      </c>
      <c r="D486" s="311"/>
      <c r="E486" s="312"/>
      <c r="F486" s="312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 t="str">
        <f>IF(D498=1, 2, IF(AND(D498&lt;1,D498&gt;0), 1, "0"))</f>
        <v>0</v>
      </c>
      <c r="C498" s="213"/>
      <c r="D498" s="281" t="str">
        <f>IFERROR(E498/F498,"N.A")</f>
        <v>N.A</v>
      </c>
      <c r="E498" s="282">
        <f>COUNTIF('A2 Exploitation'!F488:F497,"ok")</f>
        <v>0</v>
      </c>
      <c r="F498" s="283">
        <f>COUNTA('A2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x14ac:dyDescent="0.3">
      <c r="A507" s="310" t="s">
        <v>30</v>
      </c>
      <c r="B507" s="311" t="s">
        <v>31</v>
      </c>
      <c r="C507" s="311"/>
      <c r="D507" s="311" t="s">
        <v>46</v>
      </c>
      <c r="E507" s="312" t="s">
        <v>310</v>
      </c>
      <c r="F507" s="312" t="s">
        <v>360</v>
      </c>
      <c r="G507" s="127"/>
    </row>
    <row r="508" spans="1:7" x14ac:dyDescent="0.3">
      <c r="A508" s="310"/>
      <c r="B508" s="41" t="s">
        <v>34</v>
      </c>
      <c r="C508" s="41" t="s">
        <v>33</v>
      </c>
      <c r="D508" s="311"/>
      <c r="E508" s="312"/>
      <c r="F508" s="312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130" t="str">
        <f>IF(D512=1, 2, IF(AND(D512&lt;1,D512&gt;0), 1, "0"))</f>
        <v>0</v>
      </c>
      <c r="C512" s="140"/>
      <c r="D512" s="251" t="str">
        <f>IFERROR(E512/F512,"N.A")</f>
        <v>N.A</v>
      </c>
      <c r="E512" s="254">
        <f>COUNTIF('A2 Exploitation'!F509:F511,"ok")</f>
        <v>0</v>
      </c>
      <c r="F512" s="255">
        <f>COUNTA('A2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x14ac:dyDescent="0.3">
      <c r="A518" s="310" t="s">
        <v>30</v>
      </c>
      <c r="B518" s="311" t="s">
        <v>31</v>
      </c>
      <c r="C518" s="311"/>
      <c r="D518" s="311" t="s">
        <v>46</v>
      </c>
      <c r="E518" s="312" t="s">
        <v>310</v>
      </c>
      <c r="F518" s="312" t="s">
        <v>360</v>
      </c>
      <c r="G518" s="127"/>
    </row>
    <row r="519" spans="1:7" x14ac:dyDescent="0.3">
      <c r="A519" s="310"/>
      <c r="B519" s="41" t="s">
        <v>34</v>
      </c>
      <c r="C519" s="41" t="s">
        <v>33</v>
      </c>
      <c r="D519" s="311"/>
      <c r="E519" s="312"/>
      <c r="F519" s="312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 t="str">
        <f>IF(D532=1, 2, IF(AND(D532&lt;1,D532&gt;0), 1, "0"))</f>
        <v>0</v>
      </c>
      <c r="C532" s="140"/>
      <c r="D532" s="281" t="str">
        <f>IFERROR(E532/F532,"N.A")</f>
        <v>N.A</v>
      </c>
      <c r="E532" s="282">
        <f>COUNTIF('A2 Exploitation'!F520:F531,"ok")</f>
        <v>0</v>
      </c>
      <c r="F532" s="283">
        <f>COUNTA('A2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x14ac:dyDescent="0.3">
      <c r="A538" s="310" t="s">
        <v>30</v>
      </c>
      <c r="B538" s="311" t="s">
        <v>31</v>
      </c>
      <c r="C538" s="311"/>
      <c r="D538" s="311" t="s">
        <v>46</v>
      </c>
      <c r="E538" s="312" t="s">
        <v>310</v>
      </c>
      <c r="F538" s="312" t="s">
        <v>360</v>
      </c>
      <c r="G538" s="127"/>
    </row>
    <row r="539" spans="1:7" x14ac:dyDescent="0.3">
      <c r="A539" s="310"/>
      <c r="B539" s="41" t="s">
        <v>34</v>
      </c>
      <c r="C539" s="41" t="s">
        <v>33</v>
      </c>
      <c r="D539" s="311"/>
      <c r="E539" s="312"/>
      <c r="F539" s="312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 t="str">
        <f>IF(D543=1, 2, IF(AND(D543&lt;1,D543&gt;0), 1, "0"))</f>
        <v>0</v>
      </c>
      <c r="C543" s="130"/>
      <c r="D543" s="281" t="str">
        <f>IFERROR(E543/F543,"N.A")</f>
        <v>N.A</v>
      </c>
      <c r="E543" s="282">
        <f>COUNTIF('A2 Exploitation'!F540:F542,"ok")</f>
        <v>0</v>
      </c>
      <c r="F543" s="283">
        <f>COUNTA('A2 Exploitation'!F540:F542)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z0kOfZKy3ACFJTJjHc6qMWDYuqTijP/MjfscLkDikUtsBAnHfnB82L4+q26nNB9SXfeWlOUkjH/NXNWLffBxvQ==" saltValue="/e3fCYJI0ejFao9gtNKKEw==" spinCount="100000" sheet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1"/>
  <dimension ref="A1:G199"/>
  <sheetViews>
    <sheetView view="pageBreakPreview" topLeftCell="A170" zoomScale="60" zoomScaleNormal="90" workbookViewId="0">
      <selection activeCell="D197" sqref="D197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29"/>
      <c r="E1" s="329"/>
      <c r="F1" s="329"/>
      <c r="G1" s="329"/>
    </row>
    <row r="2" spans="1:7" s="12" customFormat="1" ht="24" x14ac:dyDescent="0.45">
      <c r="A2" s="11"/>
      <c r="B2" s="24">
        <v>1</v>
      </c>
      <c r="D2" s="93"/>
      <c r="E2" s="93"/>
      <c r="F2" s="93"/>
      <c r="G2" s="125"/>
    </row>
    <row r="3" spans="1:7" s="12" customFormat="1" ht="24" x14ac:dyDescent="0.45">
      <c r="A3" s="11"/>
      <c r="B3" s="24">
        <v>2</v>
      </c>
      <c r="D3" s="93"/>
      <c r="E3" s="93"/>
      <c r="F3" s="93"/>
      <c r="G3" s="125"/>
    </row>
    <row r="4" spans="1:7" s="12" customFormat="1" ht="16.5" customHeight="1" x14ac:dyDescent="0.45">
      <c r="A4" s="11"/>
      <c r="B4" s="24" t="s">
        <v>32</v>
      </c>
      <c r="D4" s="13"/>
      <c r="E4" s="93"/>
      <c r="F4" s="93"/>
      <c r="G4" s="125"/>
    </row>
    <row r="5" spans="1:7" s="12" customFormat="1" ht="16.5" customHeight="1" x14ac:dyDescent="0.45">
      <c r="A5" s="11"/>
      <c r="D5" s="93"/>
      <c r="E5" s="93"/>
      <c r="F5" s="93"/>
      <c r="G5" s="125"/>
    </row>
    <row r="6" spans="1:7" s="12" customFormat="1" ht="37.5" customHeight="1" x14ac:dyDescent="0.45">
      <c r="A6" s="350" t="s">
        <v>50</v>
      </c>
      <c r="B6" s="350"/>
      <c r="C6" s="350"/>
      <c r="D6" s="350"/>
      <c r="E6" s="350"/>
      <c r="F6" s="350"/>
      <c r="G6" s="125"/>
    </row>
    <row r="7" spans="1:7" s="12" customFormat="1" ht="21.75" customHeight="1" x14ac:dyDescent="0.45">
      <c r="A7" s="331" t="str">
        <f>'A3 Exploitation'!A8:F8</f>
        <v>LAFAYETTE</v>
      </c>
      <c r="B7" s="331"/>
      <c r="C7" s="331"/>
      <c r="D7" s="331"/>
      <c r="E7" s="331"/>
      <c r="F7" s="331"/>
      <c r="G7" s="125"/>
    </row>
    <row r="8" spans="1:7" s="12" customFormat="1" ht="24" x14ac:dyDescent="0.45">
      <c r="A8" s="14" t="s">
        <v>42</v>
      </c>
      <c r="B8" s="351">
        <f>'A3 Exploitation'!B9:F9</f>
        <v>0</v>
      </c>
      <c r="C8" s="351"/>
      <c r="D8" s="351"/>
      <c r="E8" s="351"/>
      <c r="F8" s="351"/>
      <c r="G8" s="125"/>
    </row>
    <row r="9" spans="1:7" s="12" customFormat="1" ht="24" x14ac:dyDescent="0.45">
      <c r="A9" s="15" t="s">
        <v>44</v>
      </c>
      <c r="B9" s="352">
        <f>'A3 Exploitation'!B10:F10</f>
        <v>0</v>
      </c>
      <c r="C9" s="352"/>
      <c r="D9" s="352"/>
      <c r="E9" s="352"/>
      <c r="F9" s="352"/>
      <c r="G9" s="125"/>
    </row>
    <row r="10" spans="1:7" s="12" customFormat="1" ht="24" x14ac:dyDescent="0.45">
      <c r="A10" s="14" t="s">
        <v>43</v>
      </c>
      <c r="B10" s="349">
        <f>'A3 Exploitation'!B11:F11</f>
        <v>0</v>
      </c>
      <c r="C10" s="349"/>
      <c r="D10" s="349"/>
      <c r="E10" s="349"/>
      <c r="F10" s="349"/>
      <c r="G10" s="125"/>
    </row>
    <row r="11" spans="1:7" s="12" customFormat="1" ht="24" x14ac:dyDescent="0.45">
      <c r="A11" s="14" t="s">
        <v>294</v>
      </c>
      <c r="B11" s="348">
        <f>D199</f>
        <v>0</v>
      </c>
      <c r="C11" s="348"/>
      <c r="D11" s="348"/>
      <c r="E11" s="348"/>
      <c r="F11" s="348"/>
      <c r="G11" s="125"/>
    </row>
    <row r="12" spans="1:7" s="12" customFormat="1" ht="22.5" x14ac:dyDescent="0.45">
      <c r="A12" s="11"/>
      <c r="D12" s="327"/>
      <c r="E12" s="327"/>
      <c r="F12" s="327"/>
      <c r="G12" s="327"/>
    </row>
    <row r="13" spans="1:7" s="12" customFormat="1" ht="11.25" customHeight="1" x14ac:dyDescent="0.3">
      <c r="A13" s="310" t="s">
        <v>30</v>
      </c>
      <c r="B13" s="311" t="s">
        <v>31</v>
      </c>
      <c r="C13" s="311"/>
      <c r="D13" s="311" t="s">
        <v>46</v>
      </c>
      <c r="E13" s="311" t="s">
        <v>190</v>
      </c>
      <c r="F13" s="311" t="s">
        <v>191</v>
      </c>
      <c r="G13" s="112"/>
    </row>
    <row r="14" spans="1:7" s="12" customFormat="1" ht="12.75" customHeight="1" x14ac:dyDescent="0.3">
      <c r="A14" s="310"/>
      <c r="B14" s="34" t="s">
        <v>34</v>
      </c>
      <c r="C14" s="34" t="s">
        <v>33</v>
      </c>
      <c r="D14" s="311"/>
      <c r="E14" s="311"/>
      <c r="F14" s="311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43" t="s">
        <v>0</v>
      </c>
      <c r="B16" s="344"/>
      <c r="C16" s="344"/>
      <c r="D16" s="344"/>
      <c r="E16" s="344"/>
      <c r="F16" s="344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45" t="s">
        <v>36</v>
      </c>
      <c r="B22" s="341"/>
      <c r="C22" s="342"/>
      <c r="D22" s="92">
        <f>SUM(B17:C21)</f>
        <v>0</v>
      </c>
    </row>
    <row r="23" spans="1:7" x14ac:dyDescent="0.3">
      <c r="A23" s="336" t="s">
        <v>295</v>
      </c>
      <c r="B23" s="337"/>
      <c r="C23" s="338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34" t="s">
        <v>4</v>
      </c>
      <c r="B25" s="335"/>
      <c r="C25" s="335"/>
      <c r="D25" s="335"/>
      <c r="E25" s="335"/>
      <c r="F25" s="335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36" t="s">
        <v>36</v>
      </c>
      <c r="B33" s="337"/>
      <c r="C33" s="338"/>
      <c r="D33" s="91">
        <f>SUM(B26:C32)</f>
        <v>0</v>
      </c>
    </row>
    <row r="34" spans="1:7" x14ac:dyDescent="0.3">
      <c r="A34" s="336" t="s">
        <v>295</v>
      </c>
      <c r="B34" s="337"/>
      <c r="C34" s="338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34" t="s">
        <v>219</v>
      </c>
      <c r="B36" s="335"/>
      <c r="C36" s="335"/>
      <c r="D36" s="335"/>
      <c r="E36" s="335"/>
      <c r="F36" s="335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36" t="s">
        <v>36</v>
      </c>
      <c r="B42" s="337"/>
      <c r="C42" s="338"/>
      <c r="D42" s="91">
        <f>SUM(B37:C41)</f>
        <v>0</v>
      </c>
      <c r="E42" s="13"/>
      <c r="F42" s="13"/>
      <c r="G42" s="126"/>
    </row>
    <row r="43" spans="1:7" s="22" customFormat="1" x14ac:dyDescent="0.3">
      <c r="A43" s="336" t="s">
        <v>295</v>
      </c>
      <c r="B43" s="337"/>
      <c r="C43" s="338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6" t="s">
        <v>21</v>
      </c>
      <c r="B45" s="347"/>
      <c r="C45" s="347"/>
      <c r="D45" s="347"/>
      <c r="E45" s="347"/>
      <c r="F45" s="347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36" t="s">
        <v>36</v>
      </c>
      <c r="B52" s="337"/>
      <c r="C52" s="338"/>
      <c r="D52" s="91">
        <f>SUM(B46:C51)</f>
        <v>0</v>
      </c>
    </row>
    <row r="53" spans="1:7" x14ac:dyDescent="0.3">
      <c r="A53" s="336" t="s">
        <v>295</v>
      </c>
      <c r="B53" s="337"/>
      <c r="C53" s="338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34" t="s">
        <v>8</v>
      </c>
      <c r="B55" s="335"/>
      <c r="C55" s="335"/>
      <c r="D55" s="335"/>
      <c r="E55" s="335"/>
      <c r="F55" s="335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36" t="s">
        <v>36</v>
      </c>
      <c r="B63" s="337"/>
      <c r="C63" s="338"/>
      <c r="D63" s="91">
        <f>SUM(B56:C62)</f>
        <v>0</v>
      </c>
    </row>
    <row r="64" spans="1:7" x14ac:dyDescent="0.3">
      <c r="A64" s="336" t="s">
        <v>295</v>
      </c>
      <c r="B64" s="337"/>
      <c r="C64" s="338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34" t="s">
        <v>130</v>
      </c>
      <c r="B66" s="335"/>
      <c r="C66" s="335"/>
      <c r="D66" s="335"/>
      <c r="E66" s="335"/>
      <c r="F66" s="335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36" t="s">
        <v>36</v>
      </c>
      <c r="B84" s="337"/>
      <c r="C84" s="338"/>
      <c r="D84" s="91">
        <f>SUM(B67:C83)</f>
        <v>0</v>
      </c>
    </row>
    <row r="85" spans="1:7" x14ac:dyDescent="0.3">
      <c r="A85" s="336" t="s">
        <v>295</v>
      </c>
      <c r="B85" s="337"/>
      <c r="C85" s="338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34" t="s">
        <v>211</v>
      </c>
      <c r="B87" s="335"/>
      <c r="C87" s="335"/>
      <c r="D87" s="335"/>
      <c r="E87" s="335"/>
      <c r="F87" s="335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36" t="s">
        <v>36</v>
      </c>
      <c r="B102" s="337"/>
      <c r="C102" s="338"/>
      <c r="D102" s="91">
        <f>SUM(B88:C101)</f>
        <v>0</v>
      </c>
    </row>
    <row r="103" spans="1:7" x14ac:dyDescent="0.3">
      <c r="A103" s="336" t="s">
        <v>295</v>
      </c>
      <c r="B103" s="337"/>
      <c r="C103" s="338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34" t="s">
        <v>212</v>
      </c>
      <c r="B106" s="335"/>
      <c r="C106" s="335"/>
      <c r="D106" s="335"/>
      <c r="E106" s="335"/>
      <c r="F106" s="335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36" t="s">
        <v>36</v>
      </c>
      <c r="B118" s="337"/>
      <c r="C118" s="338"/>
      <c r="D118" s="91">
        <f>SUM(B107:C117)</f>
        <v>0</v>
      </c>
      <c r="E118" s="13"/>
      <c r="F118" s="13"/>
      <c r="G118" s="126"/>
    </row>
    <row r="119" spans="1:7" s="22" customFormat="1" x14ac:dyDescent="0.3">
      <c r="A119" s="336" t="s">
        <v>295</v>
      </c>
      <c r="B119" s="337"/>
      <c r="C119" s="338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34" t="s">
        <v>185</v>
      </c>
      <c r="B121" s="335"/>
      <c r="C121" s="335"/>
      <c r="D121" s="335"/>
      <c r="E121" s="335"/>
      <c r="F121" s="335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6" t="s">
        <v>36</v>
      </c>
      <c r="B133" s="337"/>
      <c r="C133" s="338"/>
      <c r="D133" s="91">
        <f>SUM(B122:C132)</f>
        <v>0</v>
      </c>
    </row>
    <row r="134" spans="1:7" x14ac:dyDescent="0.3">
      <c r="A134" s="336" t="s">
        <v>295</v>
      </c>
      <c r="B134" s="337"/>
      <c r="C134" s="338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34" t="s">
        <v>71</v>
      </c>
      <c r="B136" s="335"/>
      <c r="C136" s="335"/>
      <c r="D136" s="335"/>
      <c r="E136" s="335"/>
      <c r="F136" s="335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36" t="s">
        <v>36</v>
      </c>
      <c r="B149" s="337"/>
      <c r="C149" s="338"/>
      <c r="D149" s="91">
        <f>SUM(B137:C148)</f>
        <v>0</v>
      </c>
    </row>
    <row r="150" spans="1:7" x14ac:dyDescent="0.3">
      <c r="A150" s="336" t="s">
        <v>295</v>
      </c>
      <c r="B150" s="337"/>
      <c r="C150" s="338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34" t="s">
        <v>217</v>
      </c>
      <c r="B152" s="335"/>
      <c r="C152" s="335"/>
      <c r="D152" s="335"/>
      <c r="E152" s="335"/>
      <c r="F152" s="335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36" t="s">
        <v>36</v>
      </c>
      <c r="B161" s="341"/>
      <c r="C161" s="342"/>
      <c r="D161" s="92">
        <f>SUM(B153:C160)</f>
        <v>0</v>
      </c>
    </row>
    <row r="162" spans="1:7" x14ac:dyDescent="0.3">
      <c r="A162" s="336" t="s">
        <v>295</v>
      </c>
      <c r="B162" s="337"/>
      <c r="C162" s="338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34" t="s">
        <v>77</v>
      </c>
      <c r="B164" s="335"/>
      <c r="C164" s="335"/>
      <c r="D164" s="335"/>
      <c r="E164" s="335"/>
      <c r="F164" s="335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36" t="s">
        <v>36</v>
      </c>
      <c r="B169" s="337"/>
      <c r="C169" s="338"/>
      <c r="D169" s="91">
        <f>SUM(B165:C168)</f>
        <v>0</v>
      </c>
    </row>
    <row r="170" spans="1:7" x14ac:dyDescent="0.3">
      <c r="A170" s="336" t="s">
        <v>295</v>
      </c>
      <c r="B170" s="337"/>
      <c r="C170" s="338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39" t="s">
        <v>17</v>
      </c>
      <c r="B172" s="340"/>
      <c r="C172" s="340"/>
      <c r="D172" s="340"/>
      <c r="E172" s="340"/>
      <c r="F172" s="340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36" t="s">
        <v>36</v>
      </c>
      <c r="B177" s="337"/>
      <c r="C177" s="338"/>
      <c r="D177" s="91">
        <f>SUM(B173:C176)</f>
        <v>0</v>
      </c>
    </row>
    <row r="178" spans="1:7" x14ac:dyDescent="0.3">
      <c r="A178" s="336" t="s">
        <v>295</v>
      </c>
      <c r="B178" s="337"/>
      <c r="C178" s="338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34" t="s">
        <v>78</v>
      </c>
      <c r="B180" s="335"/>
      <c r="C180" s="335"/>
      <c r="D180" s="335"/>
      <c r="E180" s="335"/>
      <c r="F180" s="335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36" t="s">
        <v>36</v>
      </c>
      <c r="B186" s="337"/>
      <c r="C186" s="338"/>
      <c r="D186" s="91">
        <f>SUM(B181:C185)</f>
        <v>0</v>
      </c>
    </row>
    <row r="187" spans="1:7" x14ac:dyDescent="0.3">
      <c r="A187" s="336" t="s">
        <v>295</v>
      </c>
      <c r="B187" s="337"/>
      <c r="C187" s="338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34" t="s">
        <v>216</v>
      </c>
      <c r="B189" s="335"/>
      <c r="C189" s="335"/>
      <c r="D189" s="335"/>
      <c r="E189" s="335"/>
      <c r="F189" s="335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36" t="s">
        <v>36</v>
      </c>
      <c r="B194" s="337"/>
      <c r="C194" s="338"/>
      <c r="D194" s="54">
        <f>SUM(B190:C193)</f>
        <v>0</v>
      </c>
    </row>
    <row r="195" spans="1:6" x14ac:dyDescent="0.3">
      <c r="A195" s="336" t="s">
        <v>295</v>
      </c>
      <c r="B195" s="337"/>
      <c r="C195" s="338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96" t="e">
        <f>E197*100/F197</f>
        <v>#DIV/0!</v>
      </c>
      <c r="E197" s="286">
        <f>COUNTIF('A2 Technique'!F17:F193,"ok")</f>
        <v>0</v>
      </c>
      <c r="F197" s="287">
        <f>COUNTA('A2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elorLwRsjlVqtnvVgeTgKvNzOBd5rbc/182D7RIiYQOfybnSy0DZvhtPtTe6jGOoGI6YXWXUifJvMDeT/vvXEQ==" saltValue="TzLAuupN1+JV2F7jv7pTog==" spinCount="100000" sheet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70" zoomScaleSheetLayoutView="70" workbookViewId="0">
      <selection activeCell="C1" sqref="C1:C1048576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29"/>
      <c r="E1" s="329"/>
      <c r="F1" s="329"/>
      <c r="G1" s="329"/>
    </row>
    <row r="2" spans="1:7" ht="24" x14ac:dyDescent="0.45">
      <c r="C2" s="24">
        <v>1</v>
      </c>
      <c r="D2" s="259"/>
      <c r="E2" s="246"/>
      <c r="F2" s="199"/>
      <c r="G2" s="125"/>
    </row>
    <row r="3" spans="1:7" ht="24" x14ac:dyDescent="0.45">
      <c r="C3" s="24">
        <v>2</v>
      </c>
      <c r="D3" s="259"/>
      <c r="E3" s="246"/>
      <c r="F3" s="199"/>
      <c r="G3" s="125"/>
    </row>
    <row r="4" spans="1:7" ht="24" x14ac:dyDescent="0.45">
      <c r="C4" s="24" t="s">
        <v>32</v>
      </c>
      <c r="D4" s="259"/>
      <c r="E4" s="246"/>
      <c r="F4" s="199"/>
      <c r="G4" s="125"/>
    </row>
    <row r="5" spans="1:7" ht="24" x14ac:dyDescent="0.45">
      <c r="D5" s="259"/>
      <c r="E5" s="246"/>
      <c r="F5" s="199"/>
      <c r="G5" s="125"/>
    </row>
    <row r="6" spans="1:7" ht="24" x14ac:dyDescent="0.45">
      <c r="D6" s="259"/>
      <c r="E6" s="246"/>
      <c r="F6" s="199"/>
      <c r="G6" s="125"/>
    </row>
    <row r="7" spans="1:7" ht="24.75" x14ac:dyDescent="0.45">
      <c r="A7" s="330" t="s">
        <v>179</v>
      </c>
      <c r="B7" s="330"/>
      <c r="C7" s="330"/>
      <c r="D7" s="330"/>
      <c r="E7" s="330"/>
      <c r="F7" s="330"/>
      <c r="G7" s="125"/>
    </row>
    <row r="8" spans="1:7" ht="29.25" x14ac:dyDescent="0.45">
      <c r="A8" s="331" t="str">
        <f>'Page de garde'!D18</f>
        <v>LAFAYETTE</v>
      </c>
      <c r="B8" s="331"/>
      <c r="C8" s="331"/>
      <c r="D8" s="331"/>
      <c r="E8" s="331"/>
      <c r="F8" s="331"/>
      <c r="G8" s="125"/>
    </row>
    <row r="9" spans="1:7" ht="24" x14ac:dyDescent="0.45">
      <c r="A9" s="14" t="s">
        <v>42</v>
      </c>
      <c r="B9" s="332"/>
      <c r="C9" s="332"/>
      <c r="D9" s="332"/>
      <c r="E9" s="332"/>
      <c r="F9" s="332"/>
      <c r="G9" s="125"/>
    </row>
    <row r="10" spans="1:7" ht="24" x14ac:dyDescent="0.45">
      <c r="A10" s="15" t="s">
        <v>44</v>
      </c>
      <c r="B10" s="333"/>
      <c r="C10" s="333"/>
      <c r="D10" s="333"/>
      <c r="E10" s="333"/>
      <c r="F10" s="333"/>
      <c r="G10" s="125"/>
    </row>
    <row r="11" spans="1:7" ht="24" x14ac:dyDescent="0.45">
      <c r="A11" s="14" t="s">
        <v>43</v>
      </c>
      <c r="B11" s="328"/>
      <c r="C11" s="328"/>
      <c r="D11" s="328"/>
      <c r="E11" s="328"/>
      <c r="F11" s="328"/>
      <c r="G11" s="125"/>
    </row>
    <row r="12" spans="1:7" ht="24" x14ac:dyDescent="0.45">
      <c r="A12" s="14" t="s">
        <v>239</v>
      </c>
      <c r="B12" s="326">
        <f>D549</f>
        <v>0</v>
      </c>
      <c r="C12" s="326"/>
      <c r="D12" s="326"/>
      <c r="E12" s="326"/>
      <c r="F12" s="326"/>
      <c r="G12" s="125"/>
    </row>
    <row r="13" spans="1:7" ht="22.5" x14ac:dyDescent="0.45">
      <c r="D13" s="327"/>
      <c r="E13" s="327"/>
      <c r="F13" s="327"/>
      <c r="G13" s="327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10" t="s">
        <v>30</v>
      </c>
      <c r="B17" s="311" t="s">
        <v>31</v>
      </c>
      <c r="C17" s="311"/>
      <c r="D17" s="311" t="s">
        <v>46</v>
      </c>
      <c r="E17" s="312" t="s">
        <v>310</v>
      </c>
      <c r="F17" s="312" t="s">
        <v>358</v>
      </c>
    </row>
    <row r="18" spans="1:8" ht="16.5" customHeight="1" x14ac:dyDescent="0.3">
      <c r="A18" s="310"/>
      <c r="B18" s="41" t="s">
        <v>34</v>
      </c>
      <c r="C18" s="41" t="s">
        <v>33</v>
      </c>
      <c r="D18" s="311"/>
      <c r="E18" s="312"/>
      <c r="F18" s="312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20" t="s">
        <v>379</v>
      </c>
      <c r="B38" s="321"/>
      <c r="C38" s="321"/>
      <c r="D38" s="321"/>
      <c r="E38" s="321"/>
      <c r="F38" s="322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280" t="str">
        <f>IF(D41=1, 2, IF(AND(D41&lt;1,D41&gt;0), 1, "0"))</f>
        <v>0</v>
      </c>
      <c r="C41" s="130"/>
      <c r="D41" s="281" t="str">
        <f>IFERROR(E41/F41,"N.A")</f>
        <v>N.A</v>
      </c>
      <c r="E41" s="282">
        <f>COUNTIF('A3 Exploitation'!F21:F40,"ok")</f>
        <v>0</v>
      </c>
      <c r="F41" s="283">
        <f>COUNTA('A3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ht="16.5" customHeight="1" x14ac:dyDescent="0.3">
      <c r="A50" s="310" t="s">
        <v>30</v>
      </c>
      <c r="B50" s="311" t="s">
        <v>31</v>
      </c>
      <c r="C50" s="311"/>
      <c r="D50" s="311" t="s">
        <v>46</v>
      </c>
      <c r="E50" s="312" t="s">
        <v>310</v>
      </c>
      <c r="F50" s="312" t="s">
        <v>360</v>
      </c>
      <c r="G50" s="127"/>
    </row>
    <row r="51" spans="1:7" ht="16.5" customHeight="1" x14ac:dyDescent="0.3">
      <c r="A51" s="310"/>
      <c r="B51" s="41" t="s">
        <v>34</v>
      </c>
      <c r="C51" s="41" t="s">
        <v>33</v>
      </c>
      <c r="D51" s="311"/>
      <c r="E51" s="312"/>
      <c r="F51" s="312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>
        <v>0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49.5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20" t="s">
        <v>379</v>
      </c>
      <c r="B94" s="321"/>
      <c r="C94" s="321"/>
      <c r="D94" s="321"/>
      <c r="E94" s="321"/>
      <c r="F94" s="322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 t="str">
        <f>IF(D99=1, 2, IF(AND(D99&lt;1,D99&gt;0), 1, "0"))</f>
        <v>0</v>
      </c>
      <c r="C99" s="213"/>
      <c r="D99" s="281" t="str">
        <f>IFERROR(E99/F99,"N.A")</f>
        <v>N.A</v>
      </c>
      <c r="E99" s="282">
        <f>COUNTIF('A3 Exploitation'!F53:F98,"ok")</f>
        <v>0</v>
      </c>
      <c r="F99" s="283">
        <f>COUNTA('A3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ht="16.5" customHeight="1" x14ac:dyDescent="0.3">
      <c r="A107" s="310" t="s">
        <v>30</v>
      </c>
      <c r="B107" s="311" t="s">
        <v>31</v>
      </c>
      <c r="C107" s="311"/>
      <c r="D107" s="311" t="s">
        <v>46</v>
      </c>
      <c r="E107" s="312" t="s">
        <v>310</v>
      </c>
      <c r="F107" s="312" t="s">
        <v>360</v>
      </c>
    </row>
    <row r="108" spans="1:7" ht="16.5" customHeight="1" x14ac:dyDescent="0.3">
      <c r="A108" s="310"/>
      <c r="B108" s="41" t="s">
        <v>34</v>
      </c>
      <c r="C108" s="41" t="s">
        <v>33</v>
      </c>
      <c r="D108" s="311"/>
      <c r="E108" s="312"/>
      <c r="F108" s="312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23" t="s">
        <v>379</v>
      </c>
      <c r="B148" s="324"/>
      <c r="C148" s="324"/>
      <c r="D148" s="325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 t="str">
        <f>IF(D153=1, 2, IF(AND(D153&lt;1,D153&gt;0), 1, "0"))</f>
        <v>0</v>
      </c>
      <c r="C153" s="140"/>
      <c r="D153" s="281" t="str">
        <f>IFERROR(E153/F153,"N.A")</f>
        <v>N.A</v>
      </c>
      <c r="E153" s="282">
        <f>COUNTIF('A3 Exploitation'!F110:F152,"ok")</f>
        <v>0</v>
      </c>
      <c r="F153" s="283">
        <f>COUNTA('A3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ht="16.5" customHeight="1" x14ac:dyDescent="0.3">
      <c r="A162" s="310" t="s">
        <v>30</v>
      </c>
      <c r="B162" s="311" t="s">
        <v>31</v>
      </c>
      <c r="C162" s="311"/>
      <c r="D162" s="311" t="s">
        <v>46</v>
      </c>
      <c r="E162" s="312" t="s">
        <v>310</v>
      </c>
      <c r="F162" s="312" t="s">
        <v>360</v>
      </c>
      <c r="G162" s="127"/>
    </row>
    <row r="163" spans="1:7" ht="16.5" customHeight="1" x14ac:dyDescent="0.3">
      <c r="A163" s="310"/>
      <c r="B163" s="41" t="s">
        <v>34</v>
      </c>
      <c r="C163" s="41" t="s">
        <v>33</v>
      </c>
      <c r="D163" s="311"/>
      <c r="E163" s="312"/>
      <c r="F163" s="312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16" t="s">
        <v>379</v>
      </c>
      <c r="B195" s="316"/>
      <c r="C195" s="316"/>
      <c r="D195" s="316"/>
      <c r="E195" s="316"/>
      <c r="F195" s="316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 t="str">
        <f>IF(D200=1, 2, IF(AND(D200&lt;1,D200&gt;0), 1, "0"))</f>
        <v>0</v>
      </c>
      <c r="C200" s="130"/>
      <c r="D200" s="281" t="str">
        <f>IFERROR(E200/F200,"N.A")</f>
        <v>N.A</v>
      </c>
      <c r="E200" s="282">
        <f>COUNTIF('A3 Exploitation'!F165:F199,"ok")</f>
        <v>0</v>
      </c>
      <c r="F200" s="283">
        <f>COUNTA('A3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ht="16.5" customHeight="1" x14ac:dyDescent="0.3">
      <c r="A209" s="310" t="s">
        <v>30</v>
      </c>
      <c r="B209" s="311" t="s">
        <v>31</v>
      </c>
      <c r="C209" s="311"/>
      <c r="D209" s="311" t="s">
        <v>46</v>
      </c>
      <c r="E209" s="312" t="s">
        <v>310</v>
      </c>
      <c r="F209" s="312" t="s">
        <v>360</v>
      </c>
      <c r="G209" s="127"/>
    </row>
    <row r="210" spans="1:7" ht="16.5" customHeight="1" x14ac:dyDescent="0.3">
      <c r="A210" s="310"/>
      <c r="B210" s="41" t="s">
        <v>34</v>
      </c>
      <c r="C210" s="41" t="s">
        <v>33</v>
      </c>
      <c r="D210" s="311"/>
      <c r="E210" s="312"/>
      <c r="F210" s="312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16" t="s">
        <v>379</v>
      </c>
      <c r="B256" s="316"/>
      <c r="C256" s="316"/>
      <c r="D256" s="316"/>
      <c r="E256" s="316"/>
      <c r="F256" s="316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 t="str">
        <f>IF(D261=1, 2, IF(AND(D261&lt;1,D261&gt;0), 1, "0"))</f>
        <v>0</v>
      </c>
      <c r="C261" s="140"/>
      <c r="D261" s="281" t="str">
        <f>IFERROR(E261/F261,"N.A")</f>
        <v>N.A</v>
      </c>
      <c r="E261" s="282">
        <f>COUNTIF('A3 Exploitation'!F212:F260,"ok")</f>
        <v>0</v>
      </c>
      <c r="F261" s="283">
        <f>COUNTA('A3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ht="16.5" customHeight="1" x14ac:dyDescent="0.3">
      <c r="A270" s="310" t="s">
        <v>30</v>
      </c>
      <c r="B270" s="311" t="s">
        <v>31</v>
      </c>
      <c r="C270" s="311"/>
      <c r="D270" s="311" t="s">
        <v>46</v>
      </c>
      <c r="E270" s="312" t="s">
        <v>310</v>
      </c>
      <c r="F270" s="312" t="s">
        <v>360</v>
      </c>
      <c r="G270" s="214"/>
    </row>
    <row r="271" spans="1:7" s="16" customFormat="1" ht="16.5" customHeight="1" x14ac:dyDescent="0.3">
      <c r="A271" s="310"/>
      <c r="B271" s="41" t="s">
        <v>34</v>
      </c>
      <c r="C271" s="41" t="s">
        <v>33</v>
      </c>
      <c r="D271" s="311"/>
      <c r="E271" s="312"/>
      <c r="F271" s="312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17" t="s">
        <v>396</v>
      </c>
      <c r="B308" s="318"/>
      <c r="C308" s="318"/>
      <c r="D308" s="318"/>
      <c r="E308" s="318"/>
      <c r="F308" s="319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 t="str">
        <f>IF(D313=1, 2, IF(AND(D313&lt;1,D313&gt;0), 1, "0"))</f>
        <v>0</v>
      </c>
      <c r="C313" s="140"/>
      <c r="D313" s="281" t="str">
        <f>IFERROR(E313/F313,"N.A")</f>
        <v>N.A</v>
      </c>
      <c r="E313" s="282">
        <f>COUNTIF('A3 Exploitation'!F273:F312,"ok")</f>
        <v>0</v>
      </c>
      <c r="F313" s="283">
        <f>COUNTA('A3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ht="16.5" customHeight="1" x14ac:dyDescent="0.3">
      <c r="A322" s="310" t="s">
        <v>30</v>
      </c>
      <c r="B322" s="311" t="s">
        <v>31</v>
      </c>
      <c r="C322" s="311"/>
      <c r="D322" s="311" t="s">
        <v>46</v>
      </c>
      <c r="E322" s="312" t="s">
        <v>310</v>
      </c>
      <c r="F322" s="312" t="s">
        <v>360</v>
      </c>
      <c r="G322" s="127"/>
    </row>
    <row r="323" spans="1:7" ht="16.5" customHeight="1" x14ac:dyDescent="0.3">
      <c r="A323" s="310"/>
      <c r="B323" s="41" t="s">
        <v>34</v>
      </c>
      <c r="C323" s="41" t="s">
        <v>33</v>
      </c>
      <c r="D323" s="311"/>
      <c r="E323" s="312"/>
      <c r="F323" s="312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17" t="s">
        <v>379</v>
      </c>
      <c r="B349" s="318"/>
      <c r="C349" s="318"/>
      <c r="D349" s="318"/>
      <c r="E349" s="318"/>
      <c r="F349" s="318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 t="str">
        <f>IF(D353=1, 2, IF(AND(D353&lt;1,D353&gt;0), 1, "0"))</f>
        <v>0</v>
      </c>
      <c r="C353" s="130"/>
      <c r="D353" s="281" t="str">
        <f>IFERROR(E353/F353,"N.A")</f>
        <v>N.A</v>
      </c>
      <c r="E353" s="282">
        <f>COUNTIF('A3 Exploitation'!F325:F352,"ok")</f>
        <v>0</v>
      </c>
      <c r="F353" s="283">
        <f>COUNTA('A3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ht="16.5" customHeight="1" x14ac:dyDescent="0.3">
      <c r="A362" s="310" t="s">
        <v>30</v>
      </c>
      <c r="B362" s="311" t="s">
        <v>31</v>
      </c>
      <c r="C362" s="311"/>
      <c r="D362" s="311" t="s">
        <v>46</v>
      </c>
      <c r="E362" s="312" t="s">
        <v>310</v>
      </c>
      <c r="F362" s="312" t="s">
        <v>360</v>
      </c>
      <c r="G362" s="127"/>
    </row>
    <row r="363" spans="1:7" ht="16.5" customHeight="1" x14ac:dyDescent="0.3">
      <c r="A363" s="310"/>
      <c r="B363" s="41" t="s">
        <v>34</v>
      </c>
      <c r="C363" s="41" t="s">
        <v>33</v>
      </c>
      <c r="D363" s="311"/>
      <c r="E363" s="312"/>
      <c r="F363" s="312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>
        <v>0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16" t="s">
        <v>379</v>
      </c>
      <c r="B383" s="316"/>
      <c r="C383" s="316"/>
      <c r="D383" s="316"/>
      <c r="E383" s="316"/>
      <c r="F383" s="316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 t="str">
        <f>IF(D386=1, 2, IF(AND(D386&lt;1,D386&gt;0), 1, "0"))</f>
        <v>0</v>
      </c>
      <c r="C386" s="130"/>
      <c r="D386" s="281" t="str">
        <f>IFERROR(E386/F386,"N.A")</f>
        <v>N.A</v>
      </c>
      <c r="E386" s="282">
        <f>COUNTIF('A3 Exploitation'!F365:F385,"ok")</f>
        <v>0</v>
      </c>
      <c r="F386" s="283">
        <f>COUNTA('A3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ht="16.5" customHeight="1" x14ac:dyDescent="0.3">
      <c r="A395" s="310" t="s">
        <v>30</v>
      </c>
      <c r="B395" s="311" t="s">
        <v>31</v>
      </c>
      <c r="C395" s="311"/>
      <c r="D395" s="311" t="s">
        <v>46</v>
      </c>
      <c r="E395" s="312" t="s">
        <v>310</v>
      </c>
      <c r="F395" s="312" t="s">
        <v>360</v>
      </c>
      <c r="G395" s="127"/>
    </row>
    <row r="396" spans="1:7" ht="16.5" customHeight="1" x14ac:dyDescent="0.3">
      <c r="A396" s="310"/>
      <c r="B396" s="41" t="s">
        <v>34</v>
      </c>
      <c r="C396" s="41" t="s">
        <v>33</v>
      </c>
      <c r="D396" s="311"/>
      <c r="E396" s="312"/>
      <c r="F396" s="312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16" t="s">
        <v>379</v>
      </c>
      <c r="B435" s="316"/>
      <c r="C435" s="316"/>
      <c r="D435" s="316"/>
      <c r="E435" s="316"/>
      <c r="F435" s="316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 t="str">
        <f>IF(D439=1, 2, IF(AND(D439&lt;1,D439&gt;0), 1, "0"))</f>
        <v>0</v>
      </c>
      <c r="C439" s="130"/>
      <c r="D439" s="281" t="str">
        <f>IFERROR(E439/F439,"N.A")</f>
        <v>N.A</v>
      </c>
      <c r="E439" s="282">
        <f>COUNTIF('A3 Exploitation'!F398:F438,"ok")</f>
        <v>0</v>
      </c>
      <c r="F439" s="283">
        <f>COUNTA('A3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D443/(COUNT(B430:C434,B410:C416,B421:C425,B398:C404,B436:C439)*2)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ht="16.5" customHeight="1" x14ac:dyDescent="0.3">
      <c r="A448" s="310" t="s">
        <v>30</v>
      </c>
      <c r="B448" s="311" t="s">
        <v>31</v>
      </c>
      <c r="C448" s="311"/>
      <c r="D448" s="311" t="s">
        <v>46</v>
      </c>
      <c r="E448" s="312" t="s">
        <v>310</v>
      </c>
      <c r="F448" s="312" t="s">
        <v>360</v>
      </c>
      <c r="G448" s="127"/>
    </row>
    <row r="449" spans="1:6" ht="16.5" customHeight="1" x14ac:dyDescent="0.3">
      <c r="A449" s="310"/>
      <c r="B449" s="41" t="s">
        <v>34</v>
      </c>
      <c r="C449" s="41" t="s">
        <v>33</v>
      </c>
      <c r="D449" s="311"/>
      <c r="E449" s="312"/>
      <c r="F449" s="312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13" t="s">
        <v>379</v>
      </c>
      <c r="B471" s="314"/>
      <c r="C471" s="314"/>
      <c r="D471" s="314"/>
      <c r="E471" s="314"/>
      <c r="F471" s="314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280" t="str">
        <f>IF(D476=1, 2, IF(AND(D476&lt;1,D476&gt;0), 1, "0"))</f>
        <v>0</v>
      </c>
      <c r="C476" s="140"/>
      <c r="D476" s="281" t="str">
        <f>IFERROR(E475/F475,"N.A")</f>
        <v>N.A</v>
      </c>
      <c r="E476" s="282">
        <f>COUNTIF('A3 Exploitation'!F451:F475,"ok")</f>
        <v>0</v>
      </c>
      <c r="F476" s="283">
        <f>COUNTA('A3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15" t="s">
        <v>367</v>
      </c>
      <c r="B483" s="315"/>
      <c r="C483" s="315"/>
      <c r="D483" s="315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ht="16.5" customHeight="1" x14ac:dyDescent="0.3">
      <c r="A485" s="310" t="s">
        <v>30</v>
      </c>
      <c r="B485" s="311" t="s">
        <v>31</v>
      </c>
      <c r="C485" s="311"/>
      <c r="D485" s="311" t="s">
        <v>46</v>
      </c>
      <c r="E485" s="312" t="s">
        <v>310</v>
      </c>
      <c r="F485" s="312" t="s">
        <v>360</v>
      </c>
      <c r="G485" s="127"/>
    </row>
    <row r="486" spans="1:7" ht="16.5" customHeight="1" x14ac:dyDescent="0.3">
      <c r="A486" s="310"/>
      <c r="B486" s="41" t="s">
        <v>34</v>
      </c>
      <c r="C486" s="41" t="s">
        <v>33</v>
      </c>
      <c r="D486" s="311"/>
      <c r="E486" s="312"/>
      <c r="F486" s="312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 t="str">
        <f>IF(D498=1, 2, IF(AND(D498&lt;1,D498&gt;0), 1, "0"))</f>
        <v>0</v>
      </c>
      <c r="C498" s="213"/>
      <c r="D498" s="281" t="str">
        <f>IFERROR(E498/F498,"N.A")</f>
        <v>N.A</v>
      </c>
      <c r="E498" s="282">
        <f>COUNTIF('A3 Exploitation'!F488:F497,"ok")</f>
        <v>0</v>
      </c>
      <c r="F498" s="283">
        <f>COUNTA('A3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ht="16.5" customHeight="1" x14ac:dyDescent="0.3">
      <c r="A507" s="310" t="s">
        <v>30</v>
      </c>
      <c r="B507" s="311" t="s">
        <v>31</v>
      </c>
      <c r="C507" s="311"/>
      <c r="D507" s="311" t="s">
        <v>46</v>
      </c>
      <c r="E507" s="312" t="s">
        <v>310</v>
      </c>
      <c r="F507" s="312" t="s">
        <v>360</v>
      </c>
      <c r="G507" s="127"/>
    </row>
    <row r="508" spans="1:7" ht="16.5" customHeight="1" x14ac:dyDescent="0.3">
      <c r="A508" s="310"/>
      <c r="B508" s="41" t="s">
        <v>34</v>
      </c>
      <c r="C508" s="41" t="s">
        <v>33</v>
      </c>
      <c r="D508" s="311"/>
      <c r="E508" s="312"/>
      <c r="F508" s="312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80" t="str">
        <f>IF(D512=1, 2, IF(AND(D512&lt;1,D512&gt;0), 1, "0"))</f>
        <v>0</v>
      </c>
      <c r="C512" s="140"/>
      <c r="D512" s="281" t="str">
        <f>IFERROR(E512/F512,"N.A")</f>
        <v>N.A</v>
      </c>
      <c r="E512" s="284">
        <f>COUNTIF('A3 Exploitation'!F509:F511,"ok")</f>
        <v>0</v>
      </c>
      <c r="F512" s="285">
        <f>COUNTA('A3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ht="16.5" customHeight="1" x14ac:dyDescent="0.3">
      <c r="A518" s="310" t="s">
        <v>30</v>
      </c>
      <c r="B518" s="311" t="s">
        <v>31</v>
      </c>
      <c r="C518" s="311"/>
      <c r="D518" s="311" t="s">
        <v>46</v>
      </c>
      <c r="E518" s="312" t="s">
        <v>310</v>
      </c>
      <c r="F518" s="312" t="s">
        <v>360</v>
      </c>
      <c r="G518" s="127"/>
    </row>
    <row r="519" spans="1:7" ht="16.5" customHeight="1" x14ac:dyDescent="0.3">
      <c r="A519" s="310"/>
      <c r="B519" s="41" t="s">
        <v>34</v>
      </c>
      <c r="C519" s="41" t="s">
        <v>33</v>
      </c>
      <c r="D519" s="311"/>
      <c r="E519" s="312"/>
      <c r="F519" s="312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 t="str">
        <f>IF(D532=1, 2, IF(AND(D532&lt;1,D532&gt;0), 1, "0"))</f>
        <v>0</v>
      </c>
      <c r="C532" s="140"/>
      <c r="D532" s="281" t="str">
        <f>IFERROR(E532/F532,"N.A")</f>
        <v>N.A</v>
      </c>
      <c r="E532" s="282">
        <f>COUNTIF('A3 Exploitation'!F520:F531,"ok")</f>
        <v>0</v>
      </c>
      <c r="F532" s="283">
        <f>COUNTA('A3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ht="16.5" customHeight="1" x14ac:dyDescent="0.3">
      <c r="A538" s="310" t="s">
        <v>30</v>
      </c>
      <c r="B538" s="311" t="s">
        <v>31</v>
      </c>
      <c r="C538" s="311"/>
      <c r="D538" s="311" t="s">
        <v>46</v>
      </c>
      <c r="E538" s="312" t="s">
        <v>310</v>
      </c>
      <c r="F538" s="312" t="s">
        <v>360</v>
      </c>
      <c r="G538" s="127"/>
    </row>
    <row r="539" spans="1:7" ht="16.5" customHeight="1" x14ac:dyDescent="0.3">
      <c r="A539" s="310"/>
      <c r="B539" s="41" t="s">
        <v>34</v>
      </c>
      <c r="C539" s="41" t="s">
        <v>33</v>
      </c>
      <c r="D539" s="311"/>
      <c r="E539" s="312"/>
      <c r="F539" s="312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 t="str">
        <f>IF(D543=1, 2, IF(AND(D543&lt;1,D543&gt;0), 1, "0"))</f>
        <v>0</v>
      </c>
      <c r="C543" s="130"/>
      <c r="D543" s="281" t="str">
        <f>IFERROR(E543/F543,"N.A")</f>
        <v>N.A</v>
      </c>
      <c r="E543" s="282">
        <f>COUNTIF('A3 Exploitation'!F540:F542,"ok")</f>
        <v>0</v>
      </c>
      <c r="F543" s="283">
        <f>COUNTA('A3 Technique'!F540:F542)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aA+uNBp0Dh86AtBQEF40cgv8lANz7GwBJuqwgH1LWCu9Dz9yvxV/KG9WnxfQNbQAq7484pecdlaJYiQDJOFxow==" saltValue="7WnangV0HbNp3t0e6onFvg==" spinCount="100000" sheet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0" zoomScale="60" zoomScaleNormal="90" workbookViewId="0">
      <selection activeCell="D197" sqref="D197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29"/>
      <c r="E1" s="329"/>
      <c r="F1" s="329"/>
      <c r="G1" s="329"/>
    </row>
    <row r="2" spans="1:7" s="12" customFormat="1" ht="24" x14ac:dyDescent="0.45">
      <c r="A2" s="11"/>
      <c r="B2" s="24">
        <v>1</v>
      </c>
      <c r="D2" s="246"/>
      <c r="E2" s="246"/>
      <c r="F2" s="246"/>
      <c r="G2" s="125"/>
    </row>
    <row r="3" spans="1:7" s="12" customFormat="1" ht="24" x14ac:dyDescent="0.45">
      <c r="A3" s="11"/>
      <c r="B3" s="24">
        <v>2</v>
      </c>
      <c r="D3" s="246"/>
      <c r="E3" s="246"/>
      <c r="F3" s="246"/>
      <c r="G3" s="125"/>
    </row>
    <row r="4" spans="1:7" s="12" customFormat="1" ht="16.5" customHeight="1" x14ac:dyDescent="0.45">
      <c r="A4" s="11"/>
      <c r="B4" s="24" t="s">
        <v>32</v>
      </c>
      <c r="D4" s="13"/>
      <c r="E4" s="246"/>
      <c r="F4" s="246"/>
      <c r="G4" s="125"/>
    </row>
    <row r="5" spans="1:7" s="12" customFormat="1" ht="16.5" customHeight="1" x14ac:dyDescent="0.45">
      <c r="A5" s="11"/>
      <c r="D5" s="246"/>
      <c r="E5" s="246"/>
      <c r="F5" s="246"/>
      <c r="G5" s="125"/>
    </row>
    <row r="6" spans="1:7" s="12" customFormat="1" ht="37.5" customHeight="1" x14ac:dyDescent="0.45">
      <c r="A6" s="350" t="s">
        <v>50</v>
      </c>
      <c r="B6" s="350"/>
      <c r="C6" s="350"/>
      <c r="D6" s="350"/>
      <c r="E6" s="350"/>
      <c r="F6" s="350"/>
      <c r="G6" s="125"/>
    </row>
    <row r="7" spans="1:7" s="12" customFormat="1" ht="21.75" customHeight="1" x14ac:dyDescent="0.45">
      <c r="A7" s="331" t="e">
        <f>#REF!</f>
        <v>#REF!</v>
      </c>
      <c r="B7" s="331"/>
      <c r="C7" s="331"/>
      <c r="D7" s="331"/>
      <c r="E7" s="331"/>
      <c r="F7" s="331"/>
      <c r="G7" s="125"/>
    </row>
    <row r="8" spans="1:7" s="12" customFormat="1" ht="24" x14ac:dyDescent="0.45">
      <c r="A8" s="14" t="s">
        <v>42</v>
      </c>
      <c r="B8" s="351">
        <f>'A4 Exploitation'!B9:F9</f>
        <v>0</v>
      </c>
      <c r="C8" s="351"/>
      <c r="D8" s="351"/>
      <c r="E8" s="351"/>
      <c r="F8" s="351"/>
      <c r="G8" s="125"/>
    </row>
    <row r="9" spans="1:7" s="12" customFormat="1" ht="24" x14ac:dyDescent="0.45">
      <c r="A9" s="15" t="s">
        <v>44</v>
      </c>
      <c r="B9" s="352">
        <f>'A4 Exploitation'!B10:F10</f>
        <v>0</v>
      </c>
      <c r="C9" s="352"/>
      <c r="D9" s="352"/>
      <c r="E9" s="352"/>
      <c r="F9" s="352"/>
      <c r="G9" s="125"/>
    </row>
    <row r="10" spans="1:7" s="12" customFormat="1" ht="24" x14ac:dyDescent="0.45">
      <c r="A10" s="14" t="s">
        <v>43</v>
      </c>
      <c r="B10" s="349">
        <f>'A4 Exploitation'!A8:F8</f>
        <v>0</v>
      </c>
      <c r="C10" s="349"/>
      <c r="D10" s="349"/>
      <c r="E10" s="349"/>
      <c r="F10" s="349"/>
      <c r="G10" s="125"/>
    </row>
    <row r="11" spans="1:7" s="12" customFormat="1" ht="24" x14ac:dyDescent="0.45">
      <c r="A11" s="14" t="s">
        <v>294</v>
      </c>
      <c r="B11" s="348">
        <f>D199</f>
        <v>0</v>
      </c>
      <c r="C11" s="348"/>
      <c r="D11" s="348"/>
      <c r="E11" s="348"/>
      <c r="F11" s="348"/>
      <c r="G11" s="125"/>
    </row>
    <row r="12" spans="1:7" s="12" customFormat="1" ht="22.5" x14ac:dyDescent="0.45">
      <c r="A12" s="11"/>
      <c r="D12" s="327"/>
      <c r="E12" s="327"/>
      <c r="F12" s="327"/>
      <c r="G12" s="327"/>
    </row>
    <row r="13" spans="1:7" s="12" customFormat="1" ht="11.25" customHeight="1" x14ac:dyDescent="0.3">
      <c r="A13" s="310" t="s">
        <v>30</v>
      </c>
      <c r="B13" s="311" t="s">
        <v>31</v>
      </c>
      <c r="C13" s="311"/>
      <c r="D13" s="311" t="s">
        <v>46</v>
      </c>
      <c r="E13" s="311" t="s">
        <v>190</v>
      </c>
      <c r="F13" s="311" t="s">
        <v>191</v>
      </c>
      <c r="G13" s="112"/>
    </row>
    <row r="14" spans="1:7" s="12" customFormat="1" ht="12.75" customHeight="1" x14ac:dyDescent="0.3">
      <c r="A14" s="310"/>
      <c r="B14" s="34" t="s">
        <v>34</v>
      </c>
      <c r="C14" s="34" t="s">
        <v>33</v>
      </c>
      <c r="D14" s="311"/>
      <c r="E14" s="311"/>
      <c r="F14" s="311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43" t="s">
        <v>0</v>
      </c>
      <c r="B16" s="344"/>
      <c r="C16" s="344"/>
      <c r="D16" s="344"/>
      <c r="E16" s="344"/>
      <c r="F16" s="344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45" t="s">
        <v>36</v>
      </c>
      <c r="B22" s="341"/>
      <c r="C22" s="342"/>
      <c r="D22" s="245">
        <f>SUM(B17:C21)</f>
        <v>0</v>
      </c>
    </row>
    <row r="23" spans="1:7" x14ac:dyDescent="0.3">
      <c r="A23" s="336" t="s">
        <v>295</v>
      </c>
      <c r="B23" s="337"/>
      <c r="C23" s="338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34" t="s">
        <v>4</v>
      </c>
      <c r="B25" s="335"/>
      <c r="C25" s="335"/>
      <c r="D25" s="335"/>
      <c r="E25" s="335"/>
      <c r="F25" s="335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36" t="s">
        <v>36</v>
      </c>
      <c r="B33" s="337"/>
      <c r="C33" s="338"/>
      <c r="D33" s="244">
        <f>SUM(B26:C32)</f>
        <v>0</v>
      </c>
    </row>
    <row r="34" spans="1:7" x14ac:dyDescent="0.3">
      <c r="A34" s="336" t="s">
        <v>295</v>
      </c>
      <c r="B34" s="337"/>
      <c r="C34" s="338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34" t="s">
        <v>219</v>
      </c>
      <c r="B36" s="335"/>
      <c r="C36" s="335"/>
      <c r="D36" s="335"/>
      <c r="E36" s="335"/>
      <c r="F36" s="335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36" t="s">
        <v>36</v>
      </c>
      <c r="B42" s="337"/>
      <c r="C42" s="338"/>
      <c r="D42" s="244">
        <f>SUM(B37:C41)</f>
        <v>0</v>
      </c>
      <c r="E42" s="13"/>
      <c r="F42" s="13"/>
      <c r="G42" s="126"/>
    </row>
    <row r="43" spans="1:7" s="22" customFormat="1" x14ac:dyDescent="0.3">
      <c r="A43" s="336" t="s">
        <v>295</v>
      </c>
      <c r="B43" s="337"/>
      <c r="C43" s="338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6" t="s">
        <v>21</v>
      </c>
      <c r="B45" s="347"/>
      <c r="C45" s="347"/>
      <c r="D45" s="347"/>
      <c r="E45" s="347"/>
      <c r="F45" s="347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36" t="s">
        <v>36</v>
      </c>
      <c r="B52" s="337"/>
      <c r="C52" s="338"/>
      <c r="D52" s="244">
        <f>SUM(B46:C51)</f>
        <v>0</v>
      </c>
    </row>
    <row r="53" spans="1:7" x14ac:dyDescent="0.3">
      <c r="A53" s="336" t="s">
        <v>295</v>
      </c>
      <c r="B53" s="337"/>
      <c r="C53" s="338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34" t="s">
        <v>8</v>
      </c>
      <c r="B55" s="335"/>
      <c r="C55" s="335"/>
      <c r="D55" s="335"/>
      <c r="E55" s="335"/>
      <c r="F55" s="335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36" t="s">
        <v>36</v>
      </c>
      <c r="B63" s="337"/>
      <c r="C63" s="338"/>
      <c r="D63" s="244">
        <f>SUM(B56:C62)</f>
        <v>0</v>
      </c>
    </row>
    <row r="64" spans="1:7" x14ac:dyDescent="0.3">
      <c r="A64" s="336" t="s">
        <v>295</v>
      </c>
      <c r="B64" s="337"/>
      <c r="C64" s="338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34" t="s">
        <v>130</v>
      </c>
      <c r="B66" s="335"/>
      <c r="C66" s="335"/>
      <c r="D66" s="335"/>
      <c r="E66" s="335"/>
      <c r="F66" s="335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36" t="s">
        <v>36</v>
      </c>
      <c r="B84" s="337"/>
      <c r="C84" s="338"/>
      <c r="D84" s="244">
        <f>SUM(B67:C83)</f>
        <v>0</v>
      </c>
    </row>
    <row r="85" spans="1:7" x14ac:dyDescent="0.3">
      <c r="A85" s="336" t="s">
        <v>295</v>
      </c>
      <c r="B85" s="337"/>
      <c r="C85" s="338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34" t="s">
        <v>211</v>
      </c>
      <c r="B87" s="335"/>
      <c r="C87" s="335"/>
      <c r="D87" s="335"/>
      <c r="E87" s="335"/>
      <c r="F87" s="335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36" t="s">
        <v>36</v>
      </c>
      <c r="B102" s="337"/>
      <c r="C102" s="338"/>
      <c r="D102" s="244">
        <f>SUM(B88:C101)</f>
        <v>0</v>
      </c>
    </row>
    <row r="103" spans="1:7" x14ac:dyDescent="0.3">
      <c r="A103" s="336" t="s">
        <v>295</v>
      </c>
      <c r="B103" s="337"/>
      <c r="C103" s="338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34" t="s">
        <v>212</v>
      </c>
      <c r="B106" s="335"/>
      <c r="C106" s="335"/>
      <c r="D106" s="335"/>
      <c r="E106" s="335"/>
      <c r="F106" s="335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36" t="s">
        <v>36</v>
      </c>
      <c r="B118" s="337"/>
      <c r="C118" s="338"/>
      <c r="D118" s="244">
        <f>SUM(B107:C117)</f>
        <v>0</v>
      </c>
      <c r="E118" s="13"/>
      <c r="F118" s="13"/>
      <c r="G118" s="126"/>
    </row>
    <row r="119" spans="1:7" s="22" customFormat="1" x14ac:dyDescent="0.3">
      <c r="A119" s="336" t="s">
        <v>295</v>
      </c>
      <c r="B119" s="337"/>
      <c r="C119" s="338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34" t="s">
        <v>185</v>
      </c>
      <c r="B121" s="335"/>
      <c r="C121" s="335"/>
      <c r="D121" s="335"/>
      <c r="E121" s="335"/>
      <c r="F121" s="335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6" t="s">
        <v>36</v>
      </c>
      <c r="B133" s="337"/>
      <c r="C133" s="338"/>
      <c r="D133" s="244">
        <f>SUM(B122:C132)</f>
        <v>0</v>
      </c>
    </row>
    <row r="134" spans="1:7" x14ac:dyDescent="0.3">
      <c r="A134" s="336" t="s">
        <v>295</v>
      </c>
      <c r="B134" s="337"/>
      <c r="C134" s="338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34" t="s">
        <v>71</v>
      </c>
      <c r="B136" s="335"/>
      <c r="C136" s="335"/>
      <c r="D136" s="335"/>
      <c r="E136" s="335"/>
      <c r="F136" s="335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36" t="s">
        <v>36</v>
      </c>
      <c r="B149" s="337"/>
      <c r="C149" s="338"/>
      <c r="D149" s="244">
        <f>SUM(B137:C148)</f>
        <v>0</v>
      </c>
    </row>
    <row r="150" spans="1:7" x14ac:dyDescent="0.3">
      <c r="A150" s="336" t="s">
        <v>295</v>
      </c>
      <c r="B150" s="337"/>
      <c r="C150" s="338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34" t="s">
        <v>217</v>
      </c>
      <c r="B152" s="335"/>
      <c r="C152" s="335"/>
      <c r="D152" s="335"/>
      <c r="E152" s="335"/>
      <c r="F152" s="335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36" t="s">
        <v>36</v>
      </c>
      <c r="B161" s="341"/>
      <c r="C161" s="342"/>
      <c r="D161" s="245">
        <f>SUM(B153:C160)</f>
        <v>0</v>
      </c>
    </row>
    <row r="162" spans="1:7" x14ac:dyDescent="0.3">
      <c r="A162" s="336" t="s">
        <v>295</v>
      </c>
      <c r="B162" s="337"/>
      <c r="C162" s="338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34" t="s">
        <v>77</v>
      </c>
      <c r="B164" s="335"/>
      <c r="C164" s="335"/>
      <c r="D164" s="335"/>
      <c r="E164" s="335"/>
      <c r="F164" s="335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36" t="s">
        <v>36</v>
      </c>
      <c r="B169" s="337"/>
      <c r="C169" s="338"/>
      <c r="D169" s="244">
        <f>SUM(B165:C168)</f>
        <v>0</v>
      </c>
    </row>
    <row r="170" spans="1:7" x14ac:dyDescent="0.3">
      <c r="A170" s="336" t="s">
        <v>295</v>
      </c>
      <c r="B170" s="337"/>
      <c r="C170" s="338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39" t="s">
        <v>17</v>
      </c>
      <c r="B172" s="340"/>
      <c r="C172" s="340"/>
      <c r="D172" s="340"/>
      <c r="E172" s="340"/>
      <c r="F172" s="340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36" t="s">
        <v>36</v>
      </c>
      <c r="B177" s="337"/>
      <c r="C177" s="338"/>
      <c r="D177" s="244">
        <f>SUM(B173:C176)</f>
        <v>0</v>
      </c>
    </row>
    <row r="178" spans="1:7" x14ac:dyDescent="0.3">
      <c r="A178" s="336" t="s">
        <v>295</v>
      </c>
      <c r="B178" s="337"/>
      <c r="C178" s="338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34" t="s">
        <v>78</v>
      </c>
      <c r="B180" s="335"/>
      <c r="C180" s="335"/>
      <c r="D180" s="335"/>
      <c r="E180" s="335"/>
      <c r="F180" s="335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36" t="s">
        <v>36</v>
      </c>
      <c r="B186" s="337"/>
      <c r="C186" s="338"/>
      <c r="D186" s="244">
        <f>SUM(B181:C185)</f>
        <v>0</v>
      </c>
    </row>
    <row r="187" spans="1:7" x14ac:dyDescent="0.3">
      <c r="A187" s="336" t="s">
        <v>295</v>
      </c>
      <c r="B187" s="337"/>
      <c r="C187" s="338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34" t="s">
        <v>216</v>
      </c>
      <c r="B189" s="335"/>
      <c r="C189" s="335"/>
      <c r="D189" s="335"/>
      <c r="E189" s="335"/>
      <c r="F189" s="335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36" t="s">
        <v>36</v>
      </c>
      <c r="B194" s="337"/>
      <c r="C194" s="338"/>
      <c r="D194" s="54">
        <f>SUM(B190:C193)</f>
        <v>0</v>
      </c>
    </row>
    <row r="195" spans="1:6" x14ac:dyDescent="0.3">
      <c r="A195" s="336" t="s">
        <v>295</v>
      </c>
      <c r="B195" s="337"/>
      <c r="C195" s="338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96" t="e">
        <f>E197*100/F197</f>
        <v>#DIV/0!</v>
      </c>
      <c r="E197" s="286">
        <f>COUNTIF('A3 Technique'!F17:F193,"ok")</f>
        <v>0</v>
      </c>
      <c r="F197" s="287">
        <f>COUNTA('A3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Mca4tFuxb7UTnN2bS0Xt/soD9f1xmPeAnAxl9XvZa2TWZEaK6c/3JANLPZVjeCSGSoEhoTvY9Xn/7JbzQufYFA==" saltValue="YoHDiEXXgUemm5Bb36B4ug==" spinCount="100000" sheet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13</vt:i4>
      </vt:variant>
      <vt:variant>
        <vt:lpstr>Plages nommées</vt:lpstr>
      </vt:variant>
      <vt:variant>
        <vt:i4>12</vt:i4>
      </vt:variant>
    </vt:vector>
  </HeadingPairs>
  <TitlesOfParts>
    <vt:vector size="25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A5 Exploitation</vt:lpstr>
      <vt:lpstr>A5 Technique</vt:lpstr>
      <vt:lpstr>A6 Exploitation</vt:lpstr>
      <vt:lpstr>A6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  <vt:lpstr>'A5 Exploitation'!Zone_d_impression</vt:lpstr>
      <vt:lpstr>'A5 Technique'!Zone_d_impression</vt:lpstr>
      <vt:lpstr>'A6 Exploitation'!Zone_d_impression</vt:lpstr>
      <vt:lpstr>'A6 Technique'!Zone_d_impression</vt:lpstr>
    </vt:vector>
  </TitlesOfParts>
  <Company>Quali-Consult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Quali-Consult</cp:lastModifiedBy>
  <cp:lastPrinted>2018-02-22T14:54:44Z</cp:lastPrinted>
  <dcterms:created xsi:type="dcterms:W3CDTF">2015-10-03T07:44:26Z</dcterms:created>
  <dcterms:modified xsi:type="dcterms:W3CDTF">2018-07-11T17:27:16Z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