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 2017/Audits magasins UHD 2017/Market/CM Lafayette/11-novembre 2017/Audit CM Lafayette novembre 2017/"/>
    </mc:Choice>
  </mc:AlternateContent>
  <bookViews>
    <workbookView xWindow="0" yWindow="0" windowWidth="20490" windowHeight="7755" tabRatio="913"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9" i="29"/>
  <c r="B174" i="29"/>
  <c r="B173" i="29"/>
  <c r="B170" i="29"/>
  <c r="B165" i="29"/>
  <c r="B164" i="29"/>
  <c r="B161" i="29"/>
  <c r="B156" i="29"/>
  <c r="B155" i="29"/>
  <c r="B152" i="29"/>
  <c r="B147" i="29"/>
  <c r="B146" i="29"/>
  <c r="B143" i="29"/>
  <c r="B138" i="29"/>
  <c r="B137" i="29"/>
  <c r="B134" i="29"/>
  <c r="B48" i="29"/>
  <c r="B47" i="29"/>
  <c r="B46" i="29"/>
  <c r="B44" i="29"/>
  <c r="B39" i="29"/>
  <c r="B38" i="29"/>
  <c r="B35" i="29"/>
  <c r="C222"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D148" i="21" s="1"/>
  <c r="D149" i="21" s="1"/>
  <c r="C131" i="21"/>
  <c r="C129" i="21"/>
  <c r="C127" i="21"/>
  <c r="C126" i="21"/>
  <c r="C115" i="21"/>
  <c r="C114" i="21"/>
  <c r="C111" i="21"/>
  <c r="C99" i="21"/>
  <c r="C98" i="21"/>
  <c r="C93" i="21"/>
  <c r="C92" i="21"/>
  <c r="C81" i="21"/>
  <c r="C79" i="21"/>
  <c r="C76" i="21"/>
  <c r="C75" i="21"/>
  <c r="C74" i="21"/>
  <c r="C60" i="21"/>
  <c r="C59" i="21"/>
  <c r="C55" i="2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D346" i="26"/>
  <c r="C341" i="26"/>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48" i="23" l="1"/>
  <c r="D149" i="23" s="1"/>
  <c r="D54" i="22"/>
  <c r="D55" i="22" s="1"/>
  <c r="D206" i="20"/>
  <c r="D207" i="20" s="1"/>
  <c r="D263" i="22"/>
  <c r="D264" i="22" s="1"/>
  <c r="D318" i="22"/>
  <c r="D319" i="22" s="1"/>
  <c r="D336" i="22"/>
  <c r="D337" i="22" s="1"/>
  <c r="D186" i="26"/>
  <c r="D187" i="26" s="1"/>
  <c r="D229" i="26"/>
  <c r="D230" i="26" s="1"/>
  <c r="D83" i="21"/>
  <c r="D84" i="21" s="1"/>
  <c r="D132" i="21"/>
  <c r="D133" i="21" s="1"/>
  <c r="D160" i="21"/>
  <c r="D161" i="21" s="1"/>
  <c r="D83" i="23"/>
  <c r="D84" i="23" s="1"/>
  <c r="D132" i="23"/>
  <c r="D133" i="23" s="1"/>
  <c r="D229" i="22"/>
  <c r="D230" i="22" s="1"/>
  <c r="D81" i="20"/>
  <c r="D82" i="20" s="1"/>
  <c r="D206" i="22"/>
  <c r="D207" i="22" s="1"/>
  <c r="D285" i="24"/>
  <c r="D37" i="26"/>
  <c r="D110" i="26"/>
  <c r="D111" i="26" s="1"/>
  <c r="D62" i="21"/>
  <c r="D63" i="21" s="1"/>
  <c r="D117" i="27"/>
  <c r="D118" i="27" s="1"/>
  <c r="D242" i="20"/>
  <c r="D243" i="20" s="1"/>
  <c r="D146" i="22"/>
  <c r="D147" i="22" s="1"/>
  <c r="D37" i="18"/>
  <c r="D379" i="18"/>
  <c r="D380" i="18" s="1"/>
  <c r="D399" i="18"/>
  <c r="D134" i="20"/>
  <c r="D135" i="20" s="1"/>
  <c r="D146" i="20"/>
  <c r="D147" i="20" s="1"/>
  <c r="D491" i="20"/>
  <c r="D492" i="20" s="1"/>
  <c r="B171" i="29" s="1"/>
  <c r="D81" i="22"/>
  <c r="D96" i="22" s="1"/>
  <c r="D97" i="22" s="1"/>
  <c r="D110" i="22"/>
  <c r="D111" i="22" s="1"/>
  <c r="D285" i="22"/>
  <c r="D286" i="22" s="1"/>
  <c r="D429" i="22"/>
  <c r="D432" i="22" s="1"/>
  <c r="D433" i="22" s="1"/>
  <c r="B136" i="29" s="1"/>
  <c r="D491" i="22"/>
  <c r="D492" i="22" s="1"/>
  <c r="B172" i="29" s="1"/>
  <c r="D491" i="24"/>
  <c r="D492" i="24" s="1"/>
  <c r="D285" i="26"/>
  <c r="D117" i="21"/>
  <c r="D118" i="21" s="1"/>
  <c r="D62" i="23"/>
  <c r="D63" i="23" s="1"/>
  <c r="D83" i="25"/>
  <c r="D84" i="25" s="1"/>
  <c r="D132" i="25"/>
  <c r="D133" i="25" s="1"/>
  <c r="D148" i="25"/>
  <c r="D149" i="25" s="1"/>
  <c r="D451" i="24"/>
  <c r="D452" i="24" s="1"/>
  <c r="D443" i="24"/>
  <c r="D263" i="20"/>
  <c r="D264" i="20" s="1"/>
  <c r="D451" i="22"/>
  <c r="D452" i="22" s="1"/>
  <c r="B145" i="29" s="1"/>
  <c r="D318" i="26"/>
  <c r="D336" i="26"/>
  <c r="D337" i="26" s="1"/>
  <c r="D429" i="26"/>
  <c r="D430" i="26" s="1"/>
  <c r="D186" i="20"/>
  <c r="D187" i="20" s="1"/>
  <c r="D229" i="20"/>
  <c r="D230" i="20" s="1"/>
  <c r="D285" i="20"/>
  <c r="D286" i="20" s="1"/>
  <c r="D318" i="20"/>
  <c r="D319" i="20" s="1"/>
  <c r="D336" i="20"/>
  <c r="D337" i="20" s="1"/>
  <c r="D429" i="20"/>
  <c r="D430" i="20" s="1"/>
  <c r="D37" i="22"/>
  <c r="D40" i="22" s="1"/>
  <c r="D41" i="22" s="1"/>
  <c r="D134" i="22"/>
  <c r="D135" i="22" s="1"/>
  <c r="D186" i="22"/>
  <c r="D187" i="22" s="1"/>
  <c r="D379" i="22"/>
  <c r="D380" i="22" s="1"/>
  <c r="D388" i="22"/>
  <c r="D389" i="22" s="1"/>
  <c r="D399" i="22"/>
  <c r="D400" i="22" s="1"/>
  <c r="D81" i="24"/>
  <c r="D134" i="24"/>
  <c r="D135" i="24" s="1"/>
  <c r="D146" i="24"/>
  <c r="D147" i="24" s="1"/>
  <c r="D206" i="24"/>
  <c r="D207" i="24" s="1"/>
  <c r="D318" i="24"/>
  <c r="D336" i="24"/>
  <c r="D337" i="24" s="1"/>
  <c r="D379" i="24"/>
  <c r="D380" i="24" s="1"/>
  <c r="D388" i="24"/>
  <c r="D389" i="24" s="1"/>
  <c r="D399" i="24"/>
  <c r="D429" i="24"/>
  <c r="D430" i="24" s="1"/>
  <c r="D54" i="26"/>
  <c r="D55" i="26" s="1"/>
  <c r="D81" i="26"/>
  <c r="D134" i="26"/>
  <c r="D135" i="26" s="1"/>
  <c r="D146" i="26"/>
  <c r="D147" i="26" s="1"/>
  <c r="D206" i="26"/>
  <c r="D207" i="26" s="1"/>
  <c r="D242" i="26"/>
  <c r="D243" i="26" s="1"/>
  <c r="D263" i="26"/>
  <c r="D264" i="26" s="1"/>
  <c r="D379" i="26"/>
  <c r="D380" i="26" s="1"/>
  <c r="D388" i="26"/>
  <c r="D389" i="26" s="1"/>
  <c r="D399" i="26"/>
  <c r="D400" i="26" s="1"/>
  <c r="D451" i="26"/>
  <c r="D452" i="26" s="1"/>
  <c r="D101" i="21"/>
  <c r="D102" i="21" s="1"/>
  <c r="D101" i="23"/>
  <c r="D102" i="23" s="1"/>
  <c r="D117" i="23"/>
  <c r="D118" i="23" s="1"/>
  <c r="D160" i="23"/>
  <c r="D161" i="23" s="1"/>
  <c r="D101" i="25"/>
  <c r="D102" i="25" s="1"/>
  <c r="D117" i="25"/>
  <c r="D118" i="25" s="1"/>
  <c r="D160" i="25"/>
  <c r="D161" i="25" s="1"/>
  <c r="D101" i="27"/>
  <c r="D102" i="27" s="1"/>
  <c r="D160" i="27"/>
  <c r="D161" i="27" s="1"/>
  <c r="D491" i="18"/>
  <c r="D492" i="18" s="1"/>
  <c r="D160" i="19"/>
  <c r="D161" i="19" s="1"/>
  <c r="D451" i="18"/>
  <c r="D452" i="18" s="1"/>
  <c r="D429" i="18"/>
  <c r="D432" i="18" s="1"/>
  <c r="D433" i="18" s="1"/>
  <c r="D62" i="19"/>
  <c r="D63" i="19"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4" i="25"/>
  <c r="D194" i="23"/>
  <c r="D194" i="21"/>
  <c r="D194" i="19"/>
  <c r="D286" i="26"/>
  <c r="D288" i="26"/>
  <c r="D289" i="26" s="1"/>
  <c r="D321" i="26"/>
  <c r="D322" i="26" s="1"/>
  <c r="D319" i="26"/>
  <c r="D432" i="26"/>
  <c r="D433" i="26" s="1"/>
  <c r="D501" i="26"/>
  <c r="D82" i="26"/>
  <c r="D164" i="26"/>
  <c r="D38" i="26"/>
  <c r="D347" i="26"/>
  <c r="D449" i="26"/>
  <c r="D286" i="24"/>
  <c r="D288" i="24"/>
  <c r="D289" i="24" s="1"/>
  <c r="D245" i="24"/>
  <c r="D246" i="24" s="1"/>
  <c r="D243" i="24"/>
  <c r="D164" i="24"/>
  <c r="D189" i="24"/>
  <c r="D190" i="24" s="1"/>
  <c r="D400" i="24"/>
  <c r="D96" i="24"/>
  <c r="D97" i="24" s="1"/>
  <c r="D82" i="24"/>
  <c r="D321" i="24"/>
  <c r="D322" i="24" s="1"/>
  <c r="D319" i="24"/>
  <c r="D432" i="24"/>
  <c r="D433" i="24" s="1"/>
  <c r="D38" i="24"/>
  <c r="D347" i="24"/>
  <c r="D347" i="22"/>
  <c r="D501" i="22"/>
  <c r="B181" i="29" s="1"/>
  <c r="D164" i="22"/>
  <c r="D243" i="22"/>
  <c r="D449" i="22"/>
  <c r="D321" i="20"/>
  <c r="D322" i="20" s="1"/>
  <c r="D349" i="20"/>
  <c r="D350" i="20" s="1"/>
  <c r="D501" i="20"/>
  <c r="B180" i="29" s="1"/>
  <c r="D164" i="20"/>
  <c r="D400" i="20"/>
  <c r="D402" i="20"/>
  <c r="D403" i="20" s="1"/>
  <c r="D451" i="20"/>
  <c r="D452" i="20" s="1"/>
  <c r="B144" i="29" s="1"/>
  <c r="D347" i="20"/>
  <c r="D40" i="20"/>
  <c r="D41" i="20" s="1"/>
  <c r="D449" i="20"/>
  <c r="D501" i="18"/>
  <c r="D164" i="18"/>
  <c r="D189" i="18"/>
  <c r="D190" i="18" s="1"/>
  <c r="D400" i="18"/>
  <c r="D402" i="18"/>
  <c r="D403" i="18" s="1"/>
  <c r="D38" i="18"/>
  <c r="D347" i="18"/>
  <c r="D449" i="18"/>
  <c r="D321" i="22" l="1"/>
  <c r="D322" i="22" s="1"/>
  <c r="B109" i="29" s="1"/>
  <c r="D430" i="22"/>
  <c r="D82" i="22"/>
  <c r="D349" i="22"/>
  <c r="D350" i="22" s="1"/>
  <c r="B118" i="29" s="1"/>
  <c r="D288" i="22"/>
  <c r="D289" i="22" s="1"/>
  <c r="B100" i="29" s="1"/>
  <c r="D189" i="22"/>
  <c r="D190" i="22" s="1"/>
  <c r="B82" i="29" s="1"/>
  <c r="D245" i="22"/>
  <c r="D246" i="22" s="1"/>
  <c r="B91" i="29" s="1"/>
  <c r="D432" i="20"/>
  <c r="D433" i="20" s="1"/>
  <c r="B135" i="29" s="1"/>
  <c r="D245" i="20"/>
  <c r="D246" i="20" s="1"/>
  <c r="B90" i="29" s="1"/>
  <c r="D189" i="20"/>
  <c r="D190" i="20" s="1"/>
  <c r="B81" i="29" s="1"/>
  <c r="D96" i="20"/>
  <c r="D97" i="20" s="1"/>
  <c r="B63" i="29" s="1"/>
  <c r="D149" i="20"/>
  <c r="D150" i="20" s="1"/>
  <c r="B72" i="29" s="1"/>
  <c r="D149" i="26"/>
  <c r="D150" i="26" s="1"/>
  <c r="D245" i="26"/>
  <c r="D246" i="26" s="1"/>
  <c r="D38" i="22"/>
  <c r="D402" i="26"/>
  <c r="D403" i="26" s="1"/>
  <c r="D189" i="26"/>
  <c r="D190" i="26" s="1"/>
  <c r="D96" i="26"/>
  <c r="D97" i="26" s="1"/>
  <c r="D402" i="22"/>
  <c r="D403" i="22" s="1"/>
  <c r="B127" i="29" s="1"/>
  <c r="D349" i="24"/>
  <c r="D350" i="24" s="1"/>
  <c r="D288" i="20"/>
  <c r="D289" i="20" s="1"/>
  <c r="B99" i="29" s="1"/>
  <c r="D149" i="22"/>
  <c r="D150" i="22" s="1"/>
  <c r="B73" i="29" s="1"/>
  <c r="D402" i="24"/>
  <c r="D403" i="24" s="1"/>
  <c r="B128" i="29" s="1"/>
  <c r="D149" i="24"/>
  <c r="D150" i="24" s="1"/>
  <c r="D197" i="21"/>
  <c r="D198" i="21" s="1"/>
  <c r="B11" i="21" s="1"/>
  <c r="D197" i="23"/>
  <c r="D198" i="23" s="1"/>
  <c r="B11" i="23" s="1"/>
  <c r="D197" i="25"/>
  <c r="D198" i="25" s="1"/>
  <c r="B11" i="25" s="1"/>
  <c r="D197" i="27"/>
  <c r="D198" i="27" s="1"/>
  <c r="B11" i="27" s="1"/>
  <c r="D349" i="26"/>
  <c r="D350" i="26" s="1"/>
  <c r="D430" i="18"/>
  <c r="D349" i="18"/>
  <c r="D350" i="18" s="1"/>
  <c r="B116" i="29" s="1"/>
  <c r="D319" i="18"/>
  <c r="D288" i="18"/>
  <c r="D289" i="18" s="1"/>
  <c r="B98" i="29" s="1"/>
  <c r="D245" i="18"/>
  <c r="D246" i="18" s="1"/>
  <c r="B89" i="29" s="1"/>
  <c r="D197" i="19"/>
  <c r="D198" i="19" s="1"/>
  <c r="B11" i="19" s="1"/>
  <c r="D149" i="18"/>
  <c r="D150" i="18" s="1"/>
  <c r="B71" i="29" s="1"/>
  <c r="D96" i="18"/>
  <c r="D97" i="18" s="1"/>
  <c r="B125" i="29"/>
  <c r="B53" i="29"/>
  <c r="B93" i="29"/>
  <c r="B75" i="29"/>
  <c r="B101" i="29"/>
  <c r="B55" i="29"/>
  <c r="B126" i="29"/>
  <c r="B80" i="29"/>
  <c r="B107" i="29"/>
  <c r="A8" i="16"/>
  <c r="B192" i="29"/>
  <c r="B129" i="29"/>
  <c r="B120" i="29"/>
  <c r="B119" i="29"/>
  <c r="B117" i="29"/>
  <c r="B111" i="29"/>
  <c r="B110" i="29"/>
  <c r="B108" i="29"/>
  <c r="B102" i="29"/>
  <c r="B92" i="29"/>
  <c r="B84" i="29"/>
  <c r="B83" i="29"/>
  <c r="B74" i="29"/>
  <c r="B66" i="29"/>
  <c r="B65" i="29"/>
  <c r="B64" i="29"/>
  <c r="B57" i="29"/>
  <c r="B56" i="29"/>
  <c r="B54" i="29"/>
  <c r="D504" i="22" l="1"/>
  <c r="D505" i="22" s="1"/>
  <c r="B37" i="29" s="1"/>
  <c r="D504" i="20"/>
  <c r="D505" i="20" s="1"/>
  <c r="B12" i="20" s="1"/>
  <c r="D504" i="24"/>
  <c r="D505" i="24" s="1"/>
  <c r="B12" i="24" s="1"/>
  <c r="B191" i="29"/>
  <c r="D504" i="26"/>
  <c r="D505" i="26" s="1"/>
  <c r="B12" i="26" s="1"/>
  <c r="D504" i="18"/>
  <c r="D505" i="18" s="1"/>
  <c r="B12" i="18" s="1"/>
  <c r="B188" i="29"/>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12" i="22" l="1"/>
  <c r="B36"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D429" i="16" s="1"/>
  <c r="C413" i="16"/>
  <c r="D415" i="16" s="1"/>
  <c r="D416" i="16" s="1"/>
  <c r="A406" i="16"/>
  <c r="C396" i="16"/>
  <c r="C395" i="16"/>
  <c r="C387" i="16"/>
  <c r="C384" i="16"/>
  <c r="C374" i="16"/>
  <c r="C369" i="16"/>
  <c r="A353" i="16"/>
  <c r="A325" i="16"/>
  <c r="C315" i="16"/>
  <c r="A292" i="16"/>
  <c r="C279" i="16"/>
  <c r="A249" i="16"/>
  <c r="C236" i="16"/>
  <c r="C235" i="16"/>
  <c r="C224" i="16"/>
  <c r="C211" i="16"/>
  <c r="C204" i="16"/>
  <c r="C203" i="16"/>
  <c r="C195" i="16"/>
  <c r="A193" i="16"/>
  <c r="D491" i="16" l="1"/>
  <c r="D492" i="16" s="1"/>
  <c r="B169" i="29" s="1"/>
  <c r="D451" i="16"/>
  <c r="D452" i="16" s="1"/>
  <c r="B142" i="29" s="1"/>
  <c r="D432" i="16"/>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<sst xmlns="http://schemas.openxmlformats.org/spreadsheetml/2006/main" count="4490" uniqueCount="707">
  <si>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</si>
  <si>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</si>
  <si>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</si>
  <si>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</si>
  <si>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</si>
  <si>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</si>
  <si>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</si>
  <si>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</si>
  <si>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</si>
  <si>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</si>
  <si>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</si>
  <si>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</si>
  <si>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</si>
  <si>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</si>
  <si>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</si>
  <si>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</si>
  <si>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</si>
  <si>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</si>
  <si>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</si>
  <si>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</si>
  <si>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</si>
  <si>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</si>
  <si>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</si>
  <si>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</si>
  <si>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</si>
  <si>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</si>
  <si>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</si>
  <si>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</si>
  <si>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</si>
  <si>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</si>
  <si>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</si>
  <si>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</si>
  <si>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</si>
  <si>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</si>
  <si>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</si>
  <si>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</si>
  <si>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</si>
  <si>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</si>
  <si>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</si>
  <si>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</si>
  <si>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</si>
  <si>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</si>
  <si>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</si>
  <si>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</si>
  <si>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</si>
  <si>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</si>
  <si>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</si>
  <si>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</si>
  <si>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</si>
  <si>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</si>
  <si>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</si>
  <si>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</si>
  <si>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</si>
  <si>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</si>
  <si>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</si>
  <si>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</si>
  <si>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</si>
  <si>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</si>
  <si>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</si>
  <si>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</si>
  <si>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</si>
  <si>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</si>
  <si>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</si>
  <si>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</si>
  <si>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</si>
  <si>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</si>
  <si>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</si>
  <si>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</si>
  <si>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</si>
  <si>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</si>
  <si>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</si>
  <si>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</si>
  <si>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</si>
  <si>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</si>
  <si>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</si>
  <si>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</si>
  <si>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</si>
  <si>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</si>
  <si>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</si>
  <si>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</si>
  <si>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</si>
  <si>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</si>
  <si>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</si>
  <si>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</si>
  <si>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</si>
  <si>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</si>
  <si>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</si>
  <si>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</si>
  <si>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</si>
  <si>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</si>
  <si>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</si>
  <si>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</si>
  <si>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</si>
  <si>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</si>
  <si>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</si>
  <si>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</si>
  <si>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</si>
  <si>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</si>
  <si>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</si>
  <si>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</si>
  <si>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</si>
  <si>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</si>
  <si>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</si>
  <si>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</si>
  <si>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</si>
  <si>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</si>
  <si>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</si>
  <si>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</si>
  <si>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</si>
  <si>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</si>
  <si>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</si>
  <si>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</si>
  <si>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</si>
  <si>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</si>
  <si>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</si>
  <si>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</si>
  <si>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</si>
  <si>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</si>
  <si>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</si>
  <si>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</si>
  <si>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</si>
  <si>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</si>
  <si>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</si>
  <si>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</si>
  <si>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</si>
  <si>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</si>
  <si>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</si>
  <si>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</si>
  <si>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</si>
  <si>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</si>
  <si>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</si>
  <si>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</si>
  <si>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</si>
  <si>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</si>
  <si>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</si>
  <si>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</si>
  <si>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</si>
  <si>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</si>
  <si>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</si>
  <si>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</si>
  <si>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</si>
  <si>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</si>
  <si>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</si>
  <si>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</si>
  <si>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</si>
  <si>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</si>
  <si>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</si>
  <si>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</si>
  <si>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</si>
  <si>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</si>
  <si>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</si>
  <si>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</si>
  <si>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</si>
  <si>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</si>
  <si>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</si>
  <si>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</si>
  <si>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</si>
  <si>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</si>
  <si>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</si>
  <si>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</si>
  <si>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</si>
  <si>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</si>
  <si>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</si>
  <si>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</si>
  <si>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</si>
  <si>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</si>
  <si>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</si>
  <si>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</si>
  <si>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</si>
  <si>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</si>
  <si>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</si>
  <si>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</si>
  <si>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</si>
  <si>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</si>
  <si>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</si>
  <si>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</si>
  <si>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</si>
  <si>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</si>
  <si>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</si>
  <si>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</si>
  <si>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</si>
  <si>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</si>
  <si>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</si>
  <si>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</si>
  <si>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</si>
  <si>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</si>
  <si>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</si>
  <si>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</si>
  <si>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</si>
  <si>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</si>
  <si>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</si>
  <si>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</si>
  <si>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</si>
  <si>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</si>
  <si>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</si>
  <si>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</si>
  <si>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</si>
  <si>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</si>
  <si>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</si>
  <si>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</si>
  <si>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</si>
  <si>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</si>
  <si>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</si>
  <si>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</si>
  <si>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</si>
  <si>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</si>
  <si>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</si>
  <si>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</si>
  <si>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</si>
  <si>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</si>
  <si>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</si>
  <si>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</si>
  <si>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</si>
  <si>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</si>
  <si>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</si>
  <si>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</si>
  <si>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</si>
  <si>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</si>
  <si>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</si>
  <si>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</si>
  <si>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</si>
  <si>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</si>
  <si>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</si>
  <si>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</si>
  <si>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</si>
  <si>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</si>
  <si>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</si>
  <si>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</si>
  <si>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</si>
  <si>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</si>
  <si>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</si>
  <si>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</si>
  <si>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</si>
  <si>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</si>
  <si>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</si>
  <si>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</si>
  <si>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</si>
  <si>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</si>
  <si>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</si>
  <si>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</si>
  <si>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</si>
  <si>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</si>
  <si>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</si>
  <si>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</si>
  <si>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</si>
  <si>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</si>
  <si>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</si>
  <si>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</si>
  <si>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</si>
  <si>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</si>
  <si>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</si>
  <si>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</si>
  <si>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</si>
  <si>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</si>
  <si>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</si>
  <si>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</si>
  <si>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</si>
  <si>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</si>
  <si>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</si>
  <si>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</si>
  <si>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</si>
  <si>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</si>
  <si>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</si>
  <si>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</si>
  <si>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</si>
  <si>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</si>
  <si>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</si>
  <si>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</si>
  <si>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</si>
  <si>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</si>
  <si>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</si>
  <si>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</si>
  <si>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</si>
  <si>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</si>
  <si>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</si>
  <si>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</si>
  <si>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</si>
  <si>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</si>
  <si>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</si>
  <si>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</si>
  <si>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</si>
  <si>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</si>
  <si>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</si>
  <si>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</si>
  <si>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</si>
  <si>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</si>
  <si>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</si>
  <si>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</si>
  <si>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</si>
  <si>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</si>
  <si>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</si>
  <si>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</si>
  <si>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</si>
  <si>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</si>
  <si>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</si>
  <si>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</si>
  <si>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</si>
  <si>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</si>
  <si>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</si>
  <si>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</si>
  <si>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</si>
  <si>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</si>
  <si>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</si>
  <si>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</si>
  <si>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</si>
  <si>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</si>
  <si>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</si>
  <si>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</si>
  <si>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</si>
  <si>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</si>
  <si>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</si>
  <si>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</si>
  <si>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</si>
  <si>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</si>
  <si>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</si>
  <si>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</si>
  <si>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</si>
  <si>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</si>
  <si>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</si>
  <si>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</si>
  <si>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</si>
  <si>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</si>
  <si>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</si>
  <si>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</si>
  <si>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</si>
  <si>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</si>
  <si>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</si>
  <si>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</si>
  <si>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</si>
  <si>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</si>
  <si>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</si>
  <si>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</si>
  <si>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</si>
  <si>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</si>
  <si>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</si>
  <si>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</si>
  <si>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</si>
  <si>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</si>
  <si>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</si>
  <si>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</si>
  <si>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</si>
  <si>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</si>
  <si>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</si>
  <si>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</si>
  <si>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</si>
  <si>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</si>
  <si>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</si>
  <si>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</si>
  <si>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</si>
  <si>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</si>
  <si>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</si>
  <si>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</si>
  <si>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</si>
  <si>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</si>
  <si>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</si>
  <si>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</si>
  <si>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</si>
  <si>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</si>
  <si>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</si>
  <si>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</si>
  <si>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</si>
  <si>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</si>
  <si>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</si>
  <si>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</si>
  <si>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</si>
  <si>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</si>
  <si>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</si>
  <si>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</si>
  <si>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</si>
  <si>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</si>
  <si>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</si>
  <si>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</si>
  <si>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</si>
  <si>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</si>
  <si>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</si>
  <si>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</si>
  <si>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</si>
  <si>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</si>
  <si>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</si>
  <si>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</si>
  <si>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</si>
  <si>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</si>
  <si>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</si>
  <si>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</si>
  <si>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</si>
  <si>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</si>
  <si>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</si>
  <si>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</si>
  <si>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</si>
  <si>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</si>
  <si>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</si>
  <si>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</si>
  <si>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</si>
  <si>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</si>
  <si>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</si>
  <si>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</si>
  <si>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</si>
  <si>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</si>
  <si>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</si>
  <si>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</si>
  <si>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</si>
  <si>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</si>
  <si>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</si>
  <si>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</si>
  <si>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</si>
  <si>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</si>
  <si>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</si>
  <si>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</si>
  <si>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</si>
  <si>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</si>
  <si>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</si>
  <si>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Lafayette</t>
  </si>
  <si>
    <t>Dr Mejed Heni -  M. Bilel Hamdi</t>
  </si>
  <si>
    <t>M. Kamel, Mme Mabrouka et les chefs rayons</t>
  </si>
  <si>
    <t>Un étui est prévoir</t>
  </si>
  <si>
    <t>La charte vestimentaire n'était pas respectée: absence de badge, port de tenue entièrement civile.</t>
  </si>
  <si>
    <t>Renforcer le dépoussiérage</t>
  </si>
  <si>
    <t>Les retours sont éliminés sur le champs. Les stockages ne sont pas tolérés.</t>
  </si>
  <si>
    <t>Les prises de températures à deux fois par jour devraient être espacés de 12h environ.</t>
  </si>
  <si>
    <t>Entreposage des mandarines épluchées dans un récipient sale avec des barqettes de fraises non lavées.</t>
  </si>
  <si>
    <t>Locaux globalement propres</t>
  </si>
  <si>
    <t>Renforcer le nettoyage des cerceaux</t>
  </si>
  <si>
    <t>Les œufs sont lavés et cassés loin du laboratoire. Les fruits par contre sont lavés dans la plonge. Les mêmes opératrices assurent le lavage et la préparation des crèmes et des produits finis. La séparation dans le temps est en cours. Des instructions sont à afficher.</t>
  </si>
  <si>
    <t>Marquer le niveau des volumes nécessaires dans les bacs de décontamination (10 L , 20L …)</t>
  </si>
  <si>
    <t xml:space="preserve"> Cette donnée doit être enregistrées quotidiennement </t>
  </si>
  <si>
    <t>Respecter le remplissage des cases dans les tableaux de traçabilité.</t>
  </si>
  <si>
    <t>Les refroidissements doivent avoir lieu dans le batteur avant de stocker les crèmes dans la chambre froide.</t>
  </si>
  <si>
    <t>Les crèmes sont refroidies la nuit dans le laboratoire. La températures de fin de refoidissement et la durée de cette étape ne sont pas surveillées ni maîtrisées.</t>
  </si>
  <si>
    <t>Identifier les thermomètres par rayon</t>
  </si>
  <si>
    <t>2 opératrices avec ongles longs ont été obervées dans le laboratoire. Renfrocer le contrôle de l'hygiène des mains.</t>
  </si>
  <si>
    <t>Adopter le nouveau mode d'enregistrement (P et S)</t>
  </si>
  <si>
    <t>Le plan doit être mis à jour, le produit indiqué n'est pas celui utilisé (Agrinet et Désogerme)</t>
  </si>
  <si>
    <t>Correct</t>
  </si>
  <si>
    <t>Propre</t>
  </si>
  <si>
    <t>Bien</t>
  </si>
  <si>
    <t>L'étiquetage des "cake farci datte" ne mentionne pas la présence des sésames. Aussi celui des makroudh de la maison Essaada.
Exiger la conformité réglementaire et renforcer le contrôle avant exposition. Les produits dont l'étiquetage n'est pas conforme ne doivent pas être exposés.</t>
  </si>
  <si>
    <t>Le meuble des desserts: les gâteaux devraient être exposés à un niveau haut afin de prévenir les égouttages des liquides depuis les autres produits (fruits, salades…)</t>
  </si>
  <si>
    <t>Assurer un contrôle quotidien des produits dans la chambre.</t>
  </si>
  <si>
    <t>Les plaques du plafond du stand ne sont pas propres.</t>
  </si>
  <si>
    <t>Les cuisses de poulet destinées à la cuisson étaient entreposés dans le four présentant une température de 45°C et une portière maintenue ouverte. La cuisson avait été interrompue.</t>
  </si>
  <si>
    <t>La cuisson est une étape critique, sa maîtrise est essentielle. Assurer une surveillance rapprochée de ce procédé.</t>
  </si>
  <si>
    <t>Identifier le thermomètre.</t>
  </si>
  <si>
    <t>Le 1er , le 2 et le 3 mars, les temépratures de cuisson n'avaient pas été enregistrées.</t>
  </si>
  <si>
    <t>Enregistrer les températures de cuisson à chaque cycle.</t>
  </si>
  <si>
    <t>La friteuse n'était pas propre voir ligne 115</t>
  </si>
  <si>
    <t>Les doses d'eau de Javel et les volumes d'eau n'étaient pas enregistrés les 7, 8 et 9 du mois.</t>
  </si>
  <si>
    <t>Les quantités de sandwiches n'étaient pas enregistrées dans les fiches.</t>
  </si>
  <si>
    <t>Les barbes n'étaient pas bien rasées.</t>
  </si>
  <si>
    <t>La propreté des meubles est moyenne.</t>
  </si>
  <si>
    <t>Les DLC de certains produits ne sont pas connues car les étiquettes d'origine avaient été éliminées.</t>
  </si>
  <si>
    <t>Etiquetage de tous les produits par la date de l'audit en tant que date d'entame</t>
  </si>
  <si>
    <t>Assurer l'étiquetage de la date exacte de l'entame du produit pour maîtriser la durée de vie et la traçabilité.</t>
  </si>
  <si>
    <t>La maîtrise de la traçabilité des produits est perdue car les dates d'entame sont fausses.</t>
  </si>
  <si>
    <t>Respecter le remplissage des cases.</t>
  </si>
  <si>
    <t>Scan et élimination immédiate</t>
  </si>
  <si>
    <t>Identifier le thermomètre de chaque rayon</t>
  </si>
  <si>
    <t>Addition de 50 g / kg</t>
  </si>
  <si>
    <t>Les durées des vies risqent d'être dépassées car la date d'abattage n'est pas enregistrée dans la fiche de traçabilité</t>
  </si>
  <si>
    <t>Respecter le remplissage des cases dans le tableau de traçabilité. Les quantités de tous les articles issus d'une MP doivent être enregistrées même les parages.</t>
  </si>
  <si>
    <t>Le port des bijoux est interdit</t>
  </si>
  <si>
    <t>La barbe doit être rasée quotidiennement</t>
  </si>
  <si>
    <t>Le pistolet de la station de nettoyage est sale. La plonge manque de propreté.</t>
  </si>
  <si>
    <t>Adopter le nouveau mode d'enegistrement (P et S)</t>
  </si>
  <si>
    <t>Meuble usé (voir technique)</t>
  </si>
  <si>
    <t>Les températures de stockage dans la chambre froide des volailles ne sont pas enregistrées.
Les températures à cœur des produits ne sont pas enregistrées.
Respecter le remplissage des cases. Noter les températures de stockage au cœur des produits stockés et exposés</t>
  </si>
  <si>
    <t>Le mur de glace est obligatoire</t>
  </si>
  <si>
    <t>Indiquer les quantités des produits exposés dans le rayon des surgelés en kg.</t>
  </si>
  <si>
    <t>Exiger le rasage quotidien des barbes</t>
  </si>
  <si>
    <t>Stagnation d'eau dans la chambre</t>
  </si>
  <si>
    <t>Les linéaires manquaient de propreté</t>
  </si>
  <si>
    <t>Le chef rayon était abent le jour de l'audit. Audit mené en présence de Mme Mabrouka</t>
  </si>
  <si>
    <t>Self service par le client</t>
  </si>
  <si>
    <t>Renforcer le nettoyage du sol de la chambre froide.</t>
  </si>
  <si>
    <t>Le rayon ne dispose pas de thermomètre.</t>
  </si>
  <si>
    <t xml:space="preserve">Fournir un thermomètre </t>
  </si>
  <si>
    <t>Seules les températures des meubles sont enregsitrées</t>
  </si>
  <si>
    <t>Le meuble des yaourts présentaient des traces de fuites de produits ainsi que des moisissures sur les porte-étiquettes.</t>
  </si>
  <si>
    <t>Renforcer les contrôles et les actions de nettoyage en cours de jounée</t>
  </si>
  <si>
    <t>Dépassement des la DLUO de 3 sacs de choux de Bruxelle depuis le 03/03/2017</t>
  </si>
  <si>
    <t>Les contrôles quotidiens doivent être plus rigoureux.</t>
  </si>
  <si>
    <t>Le badge n'était pas porté</t>
  </si>
  <si>
    <t>Le meuble des produits surgelés présentait des restes de liquide congelé (cola…)</t>
  </si>
  <si>
    <t>La réception du sous-sol n'est pas correctement rangée (photo). La férraille et les palettes diverses étaient présentes.</t>
  </si>
  <si>
    <t>Le monte-charge devient usé. L'état de propreté est moyen.</t>
  </si>
  <si>
    <t>Les contrôles des produits en provenance de l'entrepôt ne sont pas réalisés en raison de l'horaire des livraisons qui coincide avec la fermeture du magasin.</t>
  </si>
  <si>
    <t>Peinture écaillée et traces de rouille dans la plonge</t>
  </si>
  <si>
    <t>Peinture écaillée et traces de rouille dans la chambre froide</t>
  </si>
  <si>
    <t>La hotte n'était pas fonctionnelle le jour de l'audit.</t>
  </si>
  <si>
    <t>Peinture écaillée dans le meuble froid</t>
  </si>
  <si>
    <t>Le tube néonn'était pas protégé</t>
  </si>
  <si>
    <t>T° produit 8,8 / Affichée: 5,5°C</t>
  </si>
  <si>
    <t>Le meuble en rotin était usé.</t>
  </si>
  <si>
    <t>L'état de conformité des outils sensibles est enregistré 2 fois par mois. Le CCP n'est pas maîtrisé.</t>
  </si>
  <si>
    <t>Mois de février 2017: Les DF et DLC des produits ne sont pas systématiquement notées. Les lots des ingrédients ne sont pas enregistrés.
Les quantités des crèmes et des produits fabriqués avec ne sont pas systématiquement enregistrés.</t>
  </si>
  <si>
    <t>Stockage d'une barquette de pâte non identifiées et moisie sur les étagères (voir photo)</t>
  </si>
  <si>
    <t>Les plaques du plafond du stand ne sont pas stables. Certaines sont partiellement démontées.</t>
  </si>
  <si>
    <t>Egouttage des eaux de condensation depuis l'évaporateur.</t>
  </si>
  <si>
    <t>Stagnation d'eau issue des parois de la chambre froide à l'extérieur.</t>
  </si>
  <si>
    <t>Remplacer ces éléments sensibles. Le froid ne peut être maîtrisé à ce niveau.</t>
  </si>
  <si>
    <t xml:space="preserve">Le lavage des œufs et des légumes doivent avoir lieu en fin de service. Une instrcution des horaires est à afficher.
Une seule planche de découpe est mise à la disposition pour tout type de denrées. </t>
  </si>
  <si>
    <t>Le petit matériel manquait de propreté.</t>
  </si>
  <si>
    <t>La hotte n'était pas fonctionnelle le jour de l'audit</t>
  </si>
  <si>
    <t>Réparer ce dispositif.</t>
  </si>
  <si>
    <t>La friteuse, la hotte et le matériel de travail n'étaient pas propres. Les égouttoires de la friteuse présentaient des traces d'huiles et de fritures anciennes.
Des débris de métal du grattoir ont été détéctés sur l'égouttoir. Eliminer cet outil de nettoyage.
La hotte n'était pas propre.</t>
  </si>
  <si>
    <t>Renforcer l'application des détergents sur les surfaces. Démonter les filtre de la hotte pour un nettoyage approfondi. Assurer une filtration des huiles de fritures et un nettoyage de cet appareil à une fréquence quotidienne
Renfrocer le nettoyage de équipements et des outils de travail</t>
  </si>
  <si>
    <t>2 vitres étaient fissurées et brisée au niveau des présentoirs.</t>
  </si>
  <si>
    <t>Réparer les vitres et renforcer le froid.</t>
  </si>
  <si>
    <t>T° Affichée: 7,6° / T° Mesurée: 9,8</t>
  </si>
  <si>
    <t>T° produits à cœur: 15°C</t>
  </si>
  <si>
    <t>Renfrocer le froid et le contrôle.</t>
  </si>
  <si>
    <t>Seul un afficheur était fonctionnel</t>
  </si>
  <si>
    <t>T° mesurée du meuble: 10°C</t>
  </si>
  <si>
    <t>Adopter le nouveau mode d'enregistrement des résultats des contrôles (P et S)</t>
  </si>
  <si>
    <t>Les produits élaborés doivent être stockés loin des matières premières. Des étagères sont à installer si besoin.
Stockage du foie baignant dans ses sérosités. Un égouttoir est à prévoir.</t>
  </si>
  <si>
    <t>La propreté du matériel est insatisfaisante. Renforcer le nettoyage.
Renforcer le nettoyage du plafond</t>
  </si>
  <si>
    <t>Les quantités n'étant pas enregistrées, les DLC étant fausses, les articles issus d'une MP n'étant pas tous enregistrées, la traçabilité ne peut être maîtrisée</t>
  </si>
  <si>
    <t>Les températures à cœur ne sont pas enregistrées. Le système HACCP n'est pas maîtrisé. Enregitrer les températures à cœur selon le planning proposé.</t>
  </si>
  <si>
    <t>Le robinet de la plonge de la boucherie n'est pas fonctionnel
Le plafond de la plonge est écaillé</t>
  </si>
  <si>
    <t>Le rideau du meuble n'est pas fonctionnel</t>
  </si>
  <si>
    <t>Le billot est usé</t>
  </si>
  <si>
    <t>Présence d'un couteau jaune dans le stand. Fournir des couteaux en respectant le code couleur.</t>
  </si>
  <si>
    <t>Le cache arrière du four est partiellement démonté</t>
  </si>
  <si>
    <t>Absence de support de bidon pour la station du traiteur</t>
  </si>
  <si>
    <t>Absence de produit détergnet dans le laboratoire (le support aussi est démonté)</t>
  </si>
  <si>
    <t>Les autocontrôles ne sont pas enregistrés.
Adopter le nouveau mode d'enregistrement (P et S)</t>
  </si>
  <si>
    <t>Nettoyage à l'aide d'un détergent pour vitre.</t>
  </si>
  <si>
    <t>Présene de givre dans la chambre froide</t>
  </si>
  <si>
    <t>Le sol de la chambre froide positive est abîmé</t>
  </si>
  <si>
    <t>Renforcer le flux du rideau d'air</t>
  </si>
  <si>
    <t>Les meubles étaient en réparation la température a grimpé jusqu'à 17°C
Le rideau d'air froid n'est pas optimal, les températres des produits ne sont pas conformes</t>
  </si>
  <si>
    <t>Le sol de la réserve est usé</t>
  </si>
  <si>
    <t>La résine du sol est abîmée à certains niveaux.</t>
  </si>
  <si>
    <t>Développement de rouille sur le meuble des flacons d'huile d'olive</t>
  </si>
  <si>
    <t>Une des plaques du plafond est démontée</t>
  </si>
  <si>
    <t>Absence de distributeur de papier.
Un rouleau est à mettre à la disposition du personnel en attendant l'installation du dispositif.</t>
  </si>
  <si>
    <t>Abence de distributeurs de papier dans les sanitaires.</t>
  </si>
  <si>
    <t>Fuite au niveau du lave-mains de la poissonnerie</t>
  </si>
  <si>
    <t>Présence de traces de rouilles dans divers compartiments: plonges de la boucherie, revêtement des chambres froides, meubles des huiles d'olives…</t>
  </si>
  <si>
    <t>La porte de la réception était maintenue ouverte pendant toute la matinée.</t>
  </si>
  <si>
    <t>Un cafard a été constaté devant la porte d'accès à la boucherie.</t>
  </si>
  <si>
    <t>Renforcer le lutte avant la saison estivale.</t>
  </si>
  <si>
    <t>Les DEIV de la poissonnerie sont trop proches des tables d'exposition. Ces dernières ne peuvent être déplacées plus loin.</t>
  </si>
  <si>
    <t>Le risque est couru car aucune affiche d'indication des horaires n'est présente sur les lieux de travail</t>
  </si>
  <si>
    <t>Des bennes sont entreposées dans la réception du sous-sol. Celles-ci n'étaient pas recouvertes.</t>
  </si>
  <si>
    <t>Stagnation d'eau dans la chambre froide des fruits et légumes</t>
  </si>
  <si>
    <t>Les rapports d'audit externes ne sont pas tous présents chez les CR (Exemple: poissonnerie…)</t>
  </si>
  <si>
    <t>Des instructions sont à fournir à la poissonnerie pour lister les noms vernaculaires des produits de la mer</t>
  </si>
  <si>
    <t>Aucun rayon ne dispose de la dernière version du référentiel qualité</t>
  </si>
  <si>
    <t>Chaque chef rayon doit imprimer, lire et afficher la dernière version du RQ.</t>
  </si>
  <si>
    <t>La procédure de poinçonnage des balances prends cours. En revanche les étiquettes de l'année 2016 n'étaient pas présentes.</t>
  </si>
  <si>
    <t>Non encore transmis</t>
  </si>
  <si>
    <t>Les bulletins des analyses au laboratoires et les plans d'action ne sont pas disponibles chez le directeur magasin</t>
  </si>
  <si>
    <t>Acquérire ces documents et dresser les plans d'action nécessaires.</t>
  </si>
  <si>
    <t>Les instrcutions ne sont pas toutes présentes sur les lieux de travail.</t>
  </si>
  <si>
    <t>En cours de mise en œuvre</t>
  </si>
  <si>
    <t>Accumulation de givre en petite quantité dans la chambre froide négative des PLS</t>
  </si>
  <si>
    <t>1 seul était fnctionnel le jour de l'audit</t>
  </si>
  <si>
    <t>Dr Hend KAMOUN</t>
  </si>
  <si>
    <t>Directeur magasin, chef secteur PFT et chefs rayons</t>
  </si>
  <si>
    <t>manque d'enregistrement du contrôle a la réception des produits livrés par l'entrepot (poissons, fromages, charcuteries)</t>
  </si>
  <si>
    <t>Les produits pâtisserie spécial ramadhan :
1/ livrés par le fournisseur en vrac sans étiquetage (DF et DLC). 
2/la durée de vie indiquée sur l’étiquette balance est d’un mois pour certains produits (griouech, garn ghazel, debla, makroudh, etc…) 
3/ la composition est indiquée sur l’étiquette pour certains produits (mkarak et garn ghazel) et absente pour le reste des produits                                                                                                étiquette cake  sorgho ne comporte pas le sésame (allergène majeur)</t>
  </si>
  <si>
    <t>A transférer au magasin la nouvelle version de fiche contrôle poids (demande faite par le magasin depuis fevrier 17)</t>
  </si>
  <si>
    <t>pas de tracabilité pour les produits special ramadhan (aucun etiquetage de la part du fournisseur)</t>
  </si>
  <si>
    <t>creme mousseline utilisée dans la journée de sa fabrication</t>
  </si>
  <si>
    <t>La hotte n'était pas fonctionnelle</t>
  </si>
  <si>
    <t>décollement du revetement du mur de la chambre froide</t>
  </si>
  <si>
    <t>carreaux de carrelage ébréchés et cassés au sol du labo</t>
  </si>
  <si>
    <t>La température affichée au niveau de la chambre froide positive traiteur est 10°C le jour de l’audit (sur la fiche d’autocontrôles : les températures enregistrées pour le mois de mai varient entre 9 et 12°C°)</t>
  </si>
  <si>
    <t>excès de givre au niveau évaporateur de la chambre froide positive</t>
  </si>
  <si>
    <t>excès de givre au niveau évaporateur de la chambre froide positive traiteur</t>
  </si>
  <si>
    <t>T° produits à cœur du poulet farci: 12°C</t>
  </si>
  <si>
    <t>T° Affichée: 6,2° / T° Mesurée: 6,7</t>
  </si>
  <si>
    <t>T° mesurée du meuble: 7°C et T° affichée 8°C</t>
  </si>
  <si>
    <t>Manque des égouttoirs pour bacs abats</t>
  </si>
  <si>
    <t>DLC BROCHETTE dinde du fournisseur est 31/05/17 alors que la DLC de l'étiquette balance est 01/06/17</t>
  </si>
  <si>
    <t>evaporateur du labo sale</t>
  </si>
  <si>
    <t>thermometre afficheur du grand bac promo non fonctionnel</t>
  </si>
  <si>
    <t>absence de source de lumière dans la chambre froide volailles</t>
  </si>
  <si>
    <t>température a cœur du steak de dinde trad est 7,3°C</t>
  </si>
  <si>
    <t>dans la chambre froide conduite d’évacuation des eaux de dégivrage est non reliée à l’évacuation des eaux usées</t>
  </si>
  <si>
    <t>Une des plaques du plafond est décalée, la conduite d’évacuation des eaux de fonte de la glace est non reliée à l’évacuation des eaux usées</t>
  </si>
  <si>
    <t>renforcer le nettoyage desinfection des plans de travail au local emballage</t>
  </si>
  <si>
    <t>présence de cafard sur les plans de travail au local emballage, presence d'insectes volants tout autour de la machine presse agrumes</t>
  </si>
  <si>
    <t>renforcer le nettoyage des linéaires coucous et sel</t>
  </si>
  <si>
    <t>manque rapport et plan d'action pour fruits et legumes et olives épices, en PLS: le plan d'action sur une autre version de plan d'action</t>
  </si>
  <si>
    <r>
      <t xml:space="preserve">les </t>
    </r>
    <r>
      <rPr>
        <sz val="9"/>
        <rFont val="Century Gothic"/>
        <family val="2"/>
      </rPr>
      <t>siphons non protégés dans les vestiaires homme et femme</t>
    </r>
  </si>
  <si>
    <t>Les dossiers médicaux du personnel chahia n'est pas mis a disposition</t>
  </si>
  <si>
    <t>Assurer la tracabilité de lots différents entamés le jour meme d'un même produit ex: jambon fumé chahia</t>
  </si>
  <si>
    <t>Dr Hatem  KARAA</t>
  </si>
  <si>
    <t>Directeur du magasin, chef secteur et chefs de rayons</t>
  </si>
  <si>
    <t>Le monte charge devient usé. L'état de propreté est moyen.</t>
  </si>
  <si>
    <t>Drainer les eaux de nettoyage en chambre froide.</t>
  </si>
  <si>
    <t>manque des égouttoirs pour les abats</t>
  </si>
  <si>
    <t>Renforcer les opérations de nettoyage des planches de découpe</t>
  </si>
  <si>
    <t>Respecter la dose du conservateur qui est de 50 g / kg de viande</t>
  </si>
  <si>
    <t>dépassement de la quantité de conservateur ajouté pour le merguez de bœuf fabriqué le 16 août 2017 (ajout de 1900 g au lieu de 1750 g pour 35 Kg de viande)</t>
  </si>
  <si>
    <t>Stagnation d'eau en chambre froide</t>
  </si>
  <si>
    <t>Respecter les dates de retrait des denrées alimentaires présentées à la vente</t>
  </si>
  <si>
    <t>Pas de suivi des températures à cœur des produits pour le mois d'août 2017 (action prévue pour chaque 15 du mois)</t>
  </si>
  <si>
    <t>assurer et de manière réguière le contrôle mensuel des tempratures à cœur des produits</t>
  </si>
  <si>
    <t>Stagnation d'eau en chambre froide.</t>
  </si>
  <si>
    <t>Renforcer la lutte contre les insectes rampants</t>
  </si>
  <si>
    <t>La porte de réception des produits frais était maintenue ouverte toute la matinée</t>
  </si>
  <si>
    <t>Présence des blattes germaniques au local déchets et aux vestiaires.
Présence de mouches au niveau de la zone d'emballage des fruits et légumes</t>
  </si>
  <si>
    <t>Le dossier médical du personnel Chahia n'est pas mis à disposition</t>
  </si>
  <si>
    <t>Les faces basses des planches de découpe étaient sales.</t>
  </si>
  <si>
    <t>La tare est à déduire des poids des cakes fabriquès et mis à la vente</t>
  </si>
  <si>
    <t>Ne pas mettre systèmatiquement 4 heures sur les fiches de suivi / indiquer les durées effectives d'exposition</t>
  </si>
  <si>
    <t>Présence de saucisse de Frankfort dont la DLC est le 18 août 2017</t>
  </si>
  <si>
    <t>afficheur meuble dattes non fonctionnel</t>
  </si>
  <si>
    <t>Réparer l'afficheur du meuble dattes non fonctionnel</t>
  </si>
  <si>
    <t>Les plateaux d'exposition du meuble ananas et jus frais sont écaillés</t>
  </si>
  <si>
    <t>remplacer les plateaux écaillés</t>
  </si>
  <si>
    <t>Le sol de la réserve est usé.</t>
  </si>
  <si>
    <t>HR= 53%</t>
  </si>
  <si>
    <t>Le sol de la chambre froide est abimé.</t>
  </si>
  <si>
    <t>Eclairage non fonctionnel en chambre froide produits laitiers</t>
  </si>
  <si>
    <t>Réparer le système d'éclairage de la chambre froide produits laitiers</t>
  </si>
  <si>
    <t>Linéaire surgelé affiche -19,5°C mesurée -17,6°C</t>
  </si>
  <si>
    <t>Carreaux de carrelage ébréchés et cassés au sol du labo</t>
  </si>
  <si>
    <t>le tube néon est non protégé</t>
  </si>
  <si>
    <t>Décollement de la peinture du plafond et des murs de la chambre froide</t>
  </si>
  <si>
    <t>Afficheur du meuble non fonctionnel</t>
  </si>
  <si>
    <t>Réparer l'afficheur non fonctionnel</t>
  </si>
  <si>
    <t>repeindre le plafond et les murs de la chambre froide</t>
  </si>
  <si>
    <t xml:space="preserve">Excés de givre au niveau de l'évaporateur de la chambre froide </t>
  </si>
  <si>
    <t xml:space="preserve">Revoir le problème de givre au niveau de la chambre froide </t>
  </si>
  <si>
    <t>Température du laboratoire=12,5°C</t>
  </si>
  <si>
    <t>1 vitre était fissurée et brisée au niveau du présentoirs.</t>
  </si>
  <si>
    <t>Remplacer cet élément sensible. Le froid ne peut être maîtrisé à ce niveau.</t>
  </si>
  <si>
    <t>T° Affichée: 4° / T° Mesurée: 9,8</t>
  </si>
  <si>
    <t>T° produits à cœur: 8,7°C</t>
  </si>
  <si>
    <t>Température chambre froide conforme</t>
  </si>
  <si>
    <t>meuble affiche 5°C, température mesurée 6°C</t>
  </si>
  <si>
    <t>Température du produit conforme</t>
  </si>
  <si>
    <t>Chambre froide volaille sans lumière</t>
  </si>
  <si>
    <t>installer un système d'éclairage au sein de la chambre froide volaille</t>
  </si>
  <si>
    <t>Roue du poussoir est démontée</t>
  </si>
  <si>
    <t>Température affichée 4,5°C
température mesurée 5,7°C</t>
  </si>
  <si>
    <t>température du produit conforme (6,1°C)</t>
  </si>
  <si>
    <t>Peinture du plafond est écaillée/ trace de rouille au plafond</t>
  </si>
  <si>
    <t>température de la chambre froide était de 03°C</t>
  </si>
  <si>
    <t>Présence de rouille / peinture écaillée au plafond des chambres froides poissonnerie et pâtisserie</t>
  </si>
  <si>
    <t>Manque un robinet au niveau de la plonge de la boucherie</t>
  </si>
  <si>
    <t>Présence de blattes germaniques aux vestiaires et au local poubelle
Présence de mouches au niveau de l'aire d'emballage des fruits et des légumes</t>
  </si>
  <si>
    <t>Prévoir l'installation d'un DEIV au niveau de la zone d'emballage des fruits et des légumes</t>
  </si>
  <si>
    <t>Excés de givre en chambre froide traiteur</t>
  </si>
  <si>
    <t>l'un des deux montes charge était en panne le jour de l'audit</t>
  </si>
  <si>
    <t>Stagnation d'eau en chambre froide légumes et poissons</t>
  </si>
  <si>
    <t>Drainer régulièrement les eaux issues de la fonte de la glace pilée</t>
  </si>
  <si>
    <t>renforcer les opérations de nettoyage de la face externe du linéaire</t>
  </si>
  <si>
    <t>DLC chiken nuggets emballés le 17 août 2017 au magasin dépasse celle du fournisseur (DLC magasin 21 août alors que celle du fournisseur est 20 août)</t>
  </si>
  <si>
    <t>Mme Meriam CHOUCHENE</t>
  </si>
  <si>
    <t>Directeur magasin &amp; chefs rayons</t>
  </si>
  <si>
    <t>Le distributeurs de savon liquide de la boucherie est abimé.</t>
  </si>
  <si>
    <t>T° du laboratoire est 11,8°C.</t>
  </si>
  <si>
    <t>Port de chaussure de ville.</t>
  </si>
  <si>
    <t>La DLC de la viande rouge (sous vide) utilisée pour fabrication de viande hachée n'est pas mentionnée dans les enregistrements de traçabilité. Il y'a risque de perte de la traçabilité des produits fabriqués.</t>
  </si>
  <si>
    <t>Renforcer le contrôle des durée de vie des produits.</t>
  </si>
  <si>
    <t>Dépassement de la durée de vie des colorants entamés bleu (DLUO 04/2017) et orange (DLUO 09/2017).</t>
  </si>
  <si>
    <t>Le revêtement du sol de la plonge de la pâtisserie est crevassé.</t>
  </si>
  <si>
    <t>Tamis électrique en panne.</t>
  </si>
  <si>
    <t>Réparer le tamis électrique.</t>
  </si>
  <si>
    <t>Le refroidissement de la crème est réalisé dans le batteur placé au secteur chaud. Il est préférable de déplacer le batteur au secteur froid.</t>
  </si>
  <si>
    <t>La réserve n'est pas cloisonnée.</t>
  </si>
  <si>
    <t>Présence de toile d'araignée sur l'étagère de la farine. Renforcer le nettoyage des éléments de stockage.</t>
  </si>
  <si>
    <t>Revoir la méthode du conditionnement et de l'étiquetage de ces produits.</t>
  </si>
  <si>
    <t>Les afficheurs des meubles de fromages et charcuterie sont en panne.</t>
  </si>
  <si>
    <t>Réparer les afficheurs.</t>
  </si>
  <si>
    <t>Fuite d'eau au poste lave-mains du stand fromage.</t>
  </si>
  <si>
    <t>T° à cœur foie de dinde 6°C</t>
  </si>
  <si>
    <t>Stagnation d'eau au sol du rayon poissonnerie vu la conception initiale de la pente d'écoulement.</t>
  </si>
  <si>
    <t>Présence d'odeur de regard dans la plonge de la boucherie et au rayon fromage.
Accumulation des eaux usées et de déchets dans les canaux d'évacuation du rayon poissonnerie; le drainage est difficile.</t>
  </si>
  <si>
    <t>T° laboratoire 12°C.</t>
  </si>
  <si>
    <t>T° meuble froid 5,8°C; T° prélevée 9,2°C.</t>
  </si>
  <si>
    <t>La vitre du meuble froid est brisée.
Les charnières du meuble pizza sont dévissées.</t>
  </si>
  <si>
    <t>Remplacer la vitre et réparer les charnières.</t>
  </si>
  <si>
    <t>Hotte en panne</t>
  </si>
  <si>
    <t>Réparer la hotte.</t>
  </si>
  <si>
    <t>Revêtement du sol crevassé.</t>
  </si>
  <si>
    <t>Revêtement du monte-charge rouillé</t>
  </si>
  <si>
    <t>Présence de rouille sur les étagères des conserves (PGC).</t>
  </si>
  <si>
    <t>Le plan de positionnement des portes appâts n'est pas encore réalisé.</t>
  </si>
  <si>
    <t>Chambre froide des légumes en panne.</t>
  </si>
  <si>
    <t>Réparer la chambre froide.</t>
  </si>
  <si>
    <t>Taux d'hygrométrie 55%; correct</t>
  </si>
  <si>
    <t>Etat d'usure avancée des paniers en rotins utilisés pour l'exposition des morceaux de cake. Le nettoyage de ces équipements devient difficile. Remplacer ces éléments par du matériel nettoyable.</t>
  </si>
  <si>
    <t>Manque des égouttoirs pour les abats</t>
  </si>
  <si>
    <t xml:space="preserve">La lampe du meuble surgelé est grillée.
Utilisation de bidons pour drainage des eaux de dégivrage depuis les étals.
</t>
  </si>
  <si>
    <t>Absence d'indication des mentions obligatoires (DLUO, DF, N°lot) sur l'étiquette des produits 'Croki gout pizza). Avertir le fournisseur sur cet écart.</t>
  </si>
  <si>
    <t>Absence du certificat de salubrité des saumons fumées 'Odyssée'. Exiger auprès du fournisseur le certificat sanitaire/ AMC comme indiqué dans la réglementation en vigueur.</t>
  </si>
  <si>
    <t>Le dossier médical de l'opérateur de la boucherie 'M. Mohamed CHAWECH' (intérimaire) n'est pas disponible au magasin.</t>
  </si>
  <si>
    <t>L'étiquette d'une boite de crème caramélisée était illisible, les mentions obligatoires tel que la DLUO et le N° de lot étaient effacées.</t>
  </si>
  <si>
    <t>Cette opération n'est pas réalisée faute de panne du tamiseur électrique et absence de tamis manuel.</t>
  </si>
  <si>
    <t xml:space="preserve">Les étiquettes des cakes aux noisettes fabriqués au magasin sont effacées. </t>
  </si>
  <si>
    <t>Durée d'exposition des produits</t>
  </si>
  <si>
    <t>Revoir l'étiquetage et la fixation de la durée de vie du fromage sicilien 'Meriah' pour le risque du poste datage à la coupe. En effet les fromages découpés le jour de l'audit sont à la moitié de leur durée de vie et donc la DLC mentionnée sur les étiquettes UHD sera supérieure à celle du fournisseur. Avertir le service achat et qualité sur cet écart.</t>
  </si>
  <si>
    <t>Les enregistrement de contrôle du 01/11/2017 montrent que la quantité de conservateur utilisée pour la fabrication de merguez ne répondait pas à la procédure de préparation des produits de fabrication. On note l'utilisation de 575g de 'Taberner' pour 10k 500g de viande (quantité &gt; 525g).</t>
  </si>
  <si>
    <t>Respecter la règle d'addition de conservateur fixée de 50g pour 1 kg de viande hachée.</t>
  </si>
  <si>
    <t xml:space="preserve">Respect des durées de vie des produits trad. exposés dans le stand </t>
  </si>
  <si>
    <t xml:space="preserve">Glaçage étiquetage des produits </t>
  </si>
  <si>
    <t xml:space="preserve">Absence d'odeur nauséabonde </t>
  </si>
  <si>
    <t>Le système d'ouverture à pédale des poubelles du rayon fromage et poissonnerie est abimé</t>
  </si>
  <si>
    <t>Taux de réalisation du plan d'action précédent</t>
  </si>
  <si>
    <t>T° meubles yaourts 2 à 4°C.</t>
  </si>
  <si>
    <t>T° meuble volaille trad. 8°C</t>
  </si>
  <si>
    <t xml:space="preserve">Présence de piqûres de moisissure sur le revêtement des deux meubles (fromage/ yaourts); le nettoyage est difficile à ce niveau.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</si>
</sst>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9"/>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ill="1" applyBorder="1" applyAlignment="1" applyProtection="1">
      <alignment wrapText="1"/>
      <protection locked="0"/>
    </xf>
    <xf numFmtId="0" fontId="26" fillId="0" borderId="1" xfId="1" applyFont="1" applyFill="1" applyBorder="1" applyAlignment="1" applyProtection="1">
      <alignment horizontal="left" wrapText="1"/>
      <protection locked="0"/>
    </xf>
    <xf numFmtId="9" fontId="24" fillId="0" borderId="1" xfId="0" applyNumberFormat="1" applyFont="1" applyFill="1" applyBorder="1" applyAlignment="1" applyProtection="1">
      <alignment wrapText="1"/>
      <protection locked="0"/>
    </xf>
    <xf numFmtId="0" fontId="26" fillId="2" borderId="1" xfId="1" applyFont="1" applyFill="1" applyBorder="1" applyAlignment="1" applyProtection="1">
      <alignment horizontal="left" wrapText="1"/>
    </xf>
    <xf numFmtId="0" fontId="11" fillId="0" borderId="0" xfId="0" applyFont="1" applyAlignment="1" applyProtection="1">
      <alignment wrapText="1"/>
      <protection locked="0"/>
    </xf>
    <xf numFmtId="0" fontId="53" fillId="0" borderId="1" xfId="0" applyFont="1" applyBorder="1" applyAlignment="1" applyProtection="1">
      <alignment wrapText="1"/>
      <protection locked="0"/>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0.92307692307692313</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B252-4DE1-8063-CBEB56B7119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252-4DE1-8063-CBEB56B7119D}"/>
            </c:ext>
          </c:extLst>
        </c:ser>
        <c:dLbls>
          <c:showLegendKey val="0"/>
          <c:showVal val="1"/>
          <c:showCatName val="0"/>
          <c:showSerName val="0"/>
          <c:showPercent val="0"/>
          <c:showBubbleSize val="0"/>
        </c:dLbls>
        <c:gapWidth val="75"/>
        <c:overlap val="40"/>
        <c:axId val="318489888"/>
        <c:axId val="318484008"/>
      </c:barChart>
      <c:catAx>
        <c:axId val="31848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4008"/>
        <c:crosses val="autoZero"/>
        <c:auto val="1"/>
        <c:lblAlgn val="ctr"/>
        <c:lblOffset val="100"/>
        <c:noMultiLvlLbl val="0"/>
      </c:catAx>
      <c:valAx>
        <c:axId val="318484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0.96875</c:v>
                </c:pt>
                <c:pt idx="3">
                  <c:v>1</c:v>
                </c:pt>
                <c:pt idx="4">
                  <c:v>0</c:v>
                </c:pt>
                <c:pt idx="5">
                  <c:v>0</c:v>
                </c:pt>
              </c:numCache>
            </c:numRef>
          </c:val>
          <c:extLst xmlns:c16r2="http://schemas.microsoft.com/office/drawing/2015/06/chart">
            <c:ext xmlns:c16="http://schemas.microsoft.com/office/drawing/2014/chart" uri="{C3380CC4-5D6E-409C-BE32-E72D297353CC}">
              <c16:uniqueId val="{00000000-A1E3-4B28-8F06-0E3352951E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A1E3-4B28-8F06-0E3352951E3E}"/>
            </c:ext>
          </c:extLst>
        </c:ser>
        <c:dLbls>
          <c:showLegendKey val="0"/>
          <c:showVal val="1"/>
          <c:showCatName val="0"/>
          <c:showSerName val="0"/>
          <c:showPercent val="0"/>
          <c:showBubbleSize val="0"/>
        </c:dLbls>
        <c:gapWidth val="75"/>
        <c:overlap val="40"/>
        <c:axId val="318495768"/>
        <c:axId val="318496160"/>
      </c:barChart>
      <c:catAx>
        <c:axId val="318495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96160"/>
        <c:crosses val="autoZero"/>
        <c:auto val="1"/>
        <c:lblAlgn val="ctr"/>
        <c:lblOffset val="100"/>
        <c:noMultiLvlLbl val="0"/>
      </c:catAx>
      <c:valAx>
        <c:axId val="31849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95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621-46BB-86F9-7AC116A1AC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621-46BB-86F9-7AC116A1AC26}"/>
            </c:ext>
          </c:extLst>
        </c:ser>
        <c:dLbls>
          <c:showLegendKey val="0"/>
          <c:showVal val="1"/>
          <c:showCatName val="0"/>
          <c:showSerName val="0"/>
          <c:showPercent val="0"/>
          <c:showBubbleSize val="0"/>
        </c:dLbls>
        <c:gapWidth val="75"/>
        <c:overlap val="40"/>
        <c:axId val="318494200"/>
        <c:axId val="318493416"/>
      </c:barChart>
      <c:catAx>
        <c:axId val="318494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93416"/>
        <c:crosses val="autoZero"/>
        <c:auto val="1"/>
        <c:lblAlgn val="ctr"/>
        <c:lblOffset val="100"/>
        <c:noMultiLvlLbl val="0"/>
      </c:catAx>
      <c:valAx>
        <c:axId val="318493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94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0.625</c:v>
                </c:pt>
                <c:pt idx="2">
                  <c:v>0.625</c:v>
                </c:pt>
                <c:pt idx="3">
                  <c:v>0.875</c:v>
                </c:pt>
                <c:pt idx="4">
                  <c:v>0</c:v>
                </c:pt>
                <c:pt idx="5">
                  <c:v>0</c:v>
                </c:pt>
              </c:numCache>
            </c:numRef>
          </c:val>
          <c:extLst xmlns:c16r2="http://schemas.microsoft.com/office/drawing/2015/06/chart">
            <c:ext xmlns:c16="http://schemas.microsoft.com/office/drawing/2014/chart" uri="{C3380CC4-5D6E-409C-BE32-E72D297353CC}">
              <c16:uniqueId val="{00000000-D545-4BF7-A870-EA26CA6CCFF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D545-4BF7-A870-EA26CA6CCFF1}"/>
            </c:ext>
          </c:extLst>
        </c:ser>
        <c:dLbls>
          <c:showLegendKey val="0"/>
          <c:showVal val="1"/>
          <c:showCatName val="0"/>
          <c:showSerName val="0"/>
          <c:showPercent val="0"/>
          <c:showBubbleSize val="0"/>
        </c:dLbls>
        <c:gapWidth val="75"/>
        <c:overlap val="40"/>
        <c:axId val="309924720"/>
        <c:axId val="309923936"/>
      </c:barChart>
      <c:catAx>
        <c:axId val="30992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3936"/>
        <c:crosses val="autoZero"/>
        <c:auto val="1"/>
        <c:lblAlgn val="ctr"/>
        <c:lblOffset val="100"/>
        <c:noMultiLvlLbl val="0"/>
      </c:catAx>
      <c:valAx>
        <c:axId val="30992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0.83333333333333337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BB6-49C2-80E4-2D115D4A54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BB6-49C2-80E4-2D115D4A54CF}"/>
            </c:ext>
          </c:extLst>
        </c:ser>
        <c:dLbls>
          <c:showLegendKey val="0"/>
          <c:showVal val="1"/>
          <c:showCatName val="0"/>
          <c:showSerName val="0"/>
          <c:showPercent val="0"/>
          <c:showBubbleSize val="0"/>
        </c:dLbls>
        <c:gapWidth val="75"/>
        <c:overlap val="40"/>
        <c:axId val="309922760"/>
        <c:axId val="309925504"/>
      </c:barChart>
      <c:catAx>
        <c:axId val="30992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5504"/>
        <c:crosses val="autoZero"/>
        <c:auto val="1"/>
        <c:lblAlgn val="ctr"/>
        <c:lblOffset val="100"/>
        <c:noMultiLvlLbl val="0"/>
      </c:catAx>
      <c:valAx>
        <c:axId val="30992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0.25</c:v>
                </c:pt>
                <c:pt idx="1">
                  <c:v>0.93333333333333335</c:v>
                </c:pt>
                <c:pt idx="2">
                  <c:v>0.96666666666666667</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FADD-4467-9290-D68D3122CD9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FADD-4467-9290-D68D3122CD97}"/>
            </c:ext>
          </c:extLst>
        </c:ser>
        <c:dLbls>
          <c:showLegendKey val="0"/>
          <c:showVal val="1"/>
          <c:showCatName val="0"/>
          <c:showSerName val="0"/>
          <c:showPercent val="0"/>
          <c:showBubbleSize val="0"/>
        </c:dLbls>
        <c:gapWidth val="75"/>
        <c:overlap val="40"/>
        <c:axId val="309923152"/>
        <c:axId val="309920800"/>
      </c:barChart>
      <c:catAx>
        <c:axId val="30992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0800"/>
        <c:crosses val="autoZero"/>
        <c:auto val="1"/>
        <c:lblAlgn val="ctr"/>
        <c:lblOffset val="100"/>
        <c:noMultiLvlLbl val="0"/>
      </c:catAx>
      <c:valAx>
        <c:axId val="30992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F55-43AA-96AF-20D344E9DAF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F55-43AA-96AF-20D344E9DAFF}"/>
            </c:ext>
          </c:extLst>
        </c:ser>
        <c:dLbls>
          <c:showLegendKey val="0"/>
          <c:showVal val="1"/>
          <c:showCatName val="0"/>
          <c:showSerName val="0"/>
          <c:showPercent val="0"/>
          <c:showBubbleSize val="0"/>
        </c:dLbls>
        <c:gapWidth val="75"/>
        <c:overlap val="40"/>
        <c:axId val="309921192"/>
        <c:axId val="309929424"/>
      </c:barChart>
      <c:catAx>
        <c:axId val="309921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9424"/>
        <c:crosses val="autoZero"/>
        <c:auto val="1"/>
        <c:lblAlgn val="ctr"/>
        <c:lblOffset val="100"/>
        <c:noMultiLvlLbl val="0"/>
      </c:catAx>
      <c:valAx>
        <c:axId val="30992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1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0.63274336283185839</c:v>
                </c:pt>
                <c:pt idx="1">
                  <c:v>0.77049180327868849</c:v>
                </c:pt>
                <c:pt idx="2">
                  <c:v>0.80165289256198347</c:v>
                </c:pt>
                <c:pt idx="3">
                  <c:v>0.84745762711864403</c:v>
                </c:pt>
                <c:pt idx="4">
                  <c:v>0</c:v>
                </c:pt>
                <c:pt idx="5">
                  <c:v>0</c:v>
                </c:pt>
              </c:numCache>
            </c:numRef>
          </c:val>
          <c:extLst xmlns:c16r2="http://schemas.microsoft.com/office/drawing/2015/06/chart">
            <c:ext xmlns:c16="http://schemas.microsoft.com/office/drawing/2014/chart" uri="{C3380CC4-5D6E-409C-BE32-E72D297353CC}">
              <c16:uniqueId val="{00000000-6998-4C16-BEBB-544A9C59C1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6998-4C16-BEBB-544A9C59C136}"/>
            </c:ext>
          </c:extLst>
        </c:ser>
        <c:dLbls>
          <c:showLegendKey val="0"/>
          <c:showVal val="1"/>
          <c:showCatName val="0"/>
          <c:showSerName val="0"/>
          <c:showPercent val="0"/>
          <c:showBubbleSize val="0"/>
        </c:dLbls>
        <c:gapWidth val="75"/>
        <c:overlap val="40"/>
        <c:axId val="309925896"/>
        <c:axId val="309927856"/>
      </c:barChart>
      <c:catAx>
        <c:axId val="309925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7856"/>
        <c:crosses val="autoZero"/>
        <c:auto val="1"/>
        <c:lblAlgn val="ctr"/>
        <c:lblOffset val="100"/>
        <c:noMultiLvlLbl val="0"/>
      </c:catAx>
      <c:valAx>
        <c:axId val="30992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5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0.78333333333333333</c:v>
                </c:pt>
                <c:pt idx="1">
                  <c:v>0.97569444444444442</c:v>
                </c:pt>
                <c:pt idx="2">
                  <c:v>0.96701388888888884</c:v>
                </c:pt>
                <c:pt idx="3">
                  <c:v>0.96209386281588449</c:v>
                </c:pt>
                <c:pt idx="4">
                  <c:v>0</c:v>
                </c:pt>
                <c:pt idx="5">
                  <c:v>0</c:v>
                </c:pt>
              </c:numCache>
            </c:numRef>
          </c:val>
          <c:extLst xmlns:c16r2="http://schemas.microsoft.com/office/drawing/2015/06/chart">
            <c:ext xmlns:c16="http://schemas.microsoft.com/office/drawing/2014/chart" uri="{C3380CC4-5D6E-409C-BE32-E72D297353CC}">
              <c16:uniqueId val="{00000000-75E6-49C5-A258-2CF557A93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5E6-49C5-A258-2CF557A93AC4}"/>
            </c:ext>
          </c:extLst>
        </c:ser>
        <c:dLbls>
          <c:showLegendKey val="0"/>
          <c:showVal val="1"/>
          <c:showCatName val="0"/>
          <c:showSerName val="0"/>
          <c:showPercent val="0"/>
          <c:showBubbleSize val="0"/>
        </c:dLbls>
        <c:gapWidth val="75"/>
        <c:overlap val="40"/>
        <c:axId val="309925112"/>
        <c:axId val="309921976"/>
      </c:barChart>
      <c:catAx>
        <c:axId val="309925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1976"/>
        <c:crosses val="autoZero"/>
        <c:auto val="1"/>
        <c:lblAlgn val="ctr"/>
        <c:lblOffset val="100"/>
        <c:noMultiLvlLbl val="0"/>
      </c:catAx>
      <c:valAx>
        <c:axId val="309921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925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0.7080383480825958</c:v>
                </c:pt>
                <c:pt idx="1">
                  <c:v>0.77049180327868849</c:v>
                </c:pt>
                <c:pt idx="2">
                  <c:v>0.80165289256198347</c:v>
                </c:pt>
                <c:pt idx="3">
                  <c:v>0.84745762711864403</c:v>
                </c:pt>
                <c:pt idx="4">
                  <c:v>0</c:v>
                </c:pt>
                <c:pt idx="5">
                  <c:v>0</c:v>
                </c:pt>
              </c:numCache>
            </c:numRef>
          </c:val>
          <c:extLst xmlns:c16r2="http://schemas.microsoft.com/office/drawing/2015/06/chart">
            <c:ext xmlns:c16="http://schemas.microsoft.com/office/drawing/2014/chart" uri="{C3380CC4-5D6E-409C-BE32-E72D297353CC}">
              <c16:uniqueId val="{00000000-A092-4CD2-A722-814C5B32A2E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092-4CD2-A722-814C5B32A2EC}"/>
            </c:ext>
          </c:extLst>
        </c:ser>
        <c:dLbls>
          <c:showLegendKey val="0"/>
          <c:showVal val="0"/>
          <c:showCatName val="0"/>
          <c:showSerName val="0"/>
          <c:showPercent val="0"/>
          <c:showBubbleSize val="0"/>
        </c:dLbls>
        <c:gapWidth val="75"/>
        <c:overlap val="-25"/>
        <c:axId val="309926680"/>
        <c:axId val="309930208"/>
        <c:extLst xmlns:c16r2="http://schemas.microsoft.com/office/drawing/2015/06/chart"/>
      </c:barChart>
      <c:catAx>
        <c:axId val="3099266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30208"/>
        <c:crosses val="autoZero"/>
        <c:auto val="1"/>
        <c:lblAlgn val="ctr"/>
        <c:lblOffset val="100"/>
        <c:noMultiLvlLbl val="0"/>
      </c:catAx>
      <c:valAx>
        <c:axId val="3099302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9926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5F7-4972-8162-47C42E938428}"/>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5F7-4972-8162-47C42E938428}"/>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5F7-4972-8162-47C42E938428}"/>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5F7-4972-8162-47C42E938428}"/>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5F7-4972-8162-47C42E938428}"/>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5F7-4972-8162-47C42E93842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0.87857142857142867</c:v>
                </c:pt>
                <c:pt idx="1">
                  <c:v>0.63461538461538458</c:v>
                </c:pt>
                <c:pt idx="2">
                  <c:v>0.29545454545454547</c:v>
                </c:pt>
                <c:pt idx="3">
                  <c:v>0.5</c:v>
                </c:pt>
                <c:pt idx="4">
                  <c:v>0</c:v>
                </c:pt>
                <c:pt idx="5">
                  <c:v>0</c:v>
                </c:pt>
              </c:numCache>
            </c:numRef>
          </c:val>
          <c:extLst xmlns:c16r2="http://schemas.microsoft.com/office/drawing/2015/06/chart">
            <c:ext xmlns:c16="http://schemas.microsoft.com/office/drawing/2014/chart" uri="{C3380CC4-5D6E-409C-BE32-E72D297353CC}">
              <c16:uniqueId val="{00000006-25F7-4972-8162-47C42E9384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25F7-4972-8162-47C42E938428}"/>
            </c:ext>
          </c:extLst>
        </c:ser>
        <c:dLbls>
          <c:showLegendKey val="0"/>
          <c:showVal val="1"/>
          <c:showCatName val="0"/>
          <c:showSerName val="0"/>
          <c:showPercent val="0"/>
          <c:showBubbleSize val="0"/>
        </c:dLbls>
        <c:gapWidth val="65"/>
        <c:axId val="309923544"/>
        <c:axId val="309924328"/>
        <c:extLst xmlns:c16r2="http://schemas.microsoft.com/office/drawing/2015/06/chart"/>
      </c:barChart>
      <c:catAx>
        <c:axId val="309923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924328"/>
        <c:crosses val="autoZero"/>
        <c:auto val="1"/>
        <c:lblAlgn val="ctr"/>
        <c:lblOffset val="100"/>
        <c:noMultiLvlLbl val="0"/>
      </c:catAx>
      <c:valAx>
        <c:axId val="309924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9923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0.7567567567567568</c:v>
                </c:pt>
                <c:pt idx="1">
                  <c:v>1</c:v>
                </c:pt>
                <c:pt idx="2">
                  <c:v>0.98648648648648651</c:v>
                </c:pt>
                <c:pt idx="3">
                  <c:v>0.81944444444444442</c:v>
                </c:pt>
                <c:pt idx="4">
                  <c:v>0</c:v>
                </c:pt>
                <c:pt idx="5">
                  <c:v>0</c:v>
                </c:pt>
              </c:numCache>
            </c:numRef>
          </c:val>
          <c:extLst xmlns:c16r2="http://schemas.microsoft.com/office/drawing/2015/06/chart">
            <c:ext xmlns:c16="http://schemas.microsoft.com/office/drawing/2014/chart" uri="{C3380CC4-5D6E-409C-BE32-E72D297353CC}">
              <c16:uniqueId val="{00000000-4696-4396-919A-E8D7102B2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4696-4396-919A-E8D7102B2A51}"/>
            </c:ext>
          </c:extLst>
        </c:ser>
        <c:dLbls>
          <c:showLegendKey val="0"/>
          <c:showVal val="1"/>
          <c:showCatName val="0"/>
          <c:showSerName val="0"/>
          <c:showPercent val="0"/>
          <c:showBubbleSize val="0"/>
        </c:dLbls>
        <c:gapWidth val="75"/>
        <c:overlap val="40"/>
        <c:axId val="318484400"/>
        <c:axId val="318480480"/>
      </c:barChart>
      <c:catAx>
        <c:axId val="31848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0480"/>
        <c:crosses val="autoZero"/>
        <c:auto val="1"/>
        <c:lblAlgn val="ctr"/>
        <c:lblOffset val="100"/>
        <c:noMultiLvlLbl val="0"/>
      </c:catAx>
      <c:valAx>
        <c:axId val="31848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0.68571428571428572</c:v>
                </c:pt>
                <c:pt idx="1">
                  <c:v>1</c:v>
                </c:pt>
                <c:pt idx="2">
                  <c:v>0.98571428571428577</c:v>
                </c:pt>
                <c:pt idx="3">
                  <c:v>1</c:v>
                </c:pt>
                <c:pt idx="4">
                  <c:v>0</c:v>
                </c:pt>
                <c:pt idx="5">
                  <c:v>0</c:v>
                </c:pt>
              </c:numCache>
            </c:numRef>
          </c:val>
          <c:extLst xmlns:c16r2="http://schemas.microsoft.com/office/drawing/2015/06/chart">
            <c:ext xmlns:c16="http://schemas.microsoft.com/office/drawing/2014/chart" uri="{C3380CC4-5D6E-409C-BE32-E72D297353CC}">
              <c16:uniqueId val="{00000000-51FA-42A7-8535-7194D6D3F5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51FA-42A7-8535-7194D6D3F520}"/>
            </c:ext>
          </c:extLst>
        </c:ser>
        <c:dLbls>
          <c:showLegendKey val="0"/>
          <c:showVal val="1"/>
          <c:showCatName val="0"/>
          <c:showSerName val="0"/>
          <c:showPercent val="0"/>
          <c:showBubbleSize val="0"/>
        </c:dLbls>
        <c:gapWidth val="75"/>
        <c:overlap val="40"/>
        <c:axId val="318484792"/>
        <c:axId val="318492240"/>
      </c:barChart>
      <c:catAx>
        <c:axId val="318484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92240"/>
        <c:crosses val="autoZero"/>
        <c:auto val="1"/>
        <c:lblAlgn val="ctr"/>
        <c:lblOffset val="100"/>
        <c:noMultiLvlLbl val="0"/>
      </c:catAx>
      <c:valAx>
        <c:axId val="31849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4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c:v>
                </c:pt>
                <c:pt idx="1">
                  <c:v>0.98076923076923073</c:v>
                </c:pt>
                <c:pt idx="2">
                  <c:v>0.98076923076923073</c:v>
                </c:pt>
                <c:pt idx="3">
                  <c:v>1</c:v>
                </c:pt>
                <c:pt idx="4">
                  <c:v>0</c:v>
                </c:pt>
                <c:pt idx="5">
                  <c:v>0</c:v>
                </c:pt>
              </c:numCache>
            </c:numRef>
          </c:val>
          <c:extLst xmlns:c16r2="http://schemas.microsoft.com/office/drawing/2015/06/chart">
            <c:ext xmlns:c16="http://schemas.microsoft.com/office/drawing/2014/chart" uri="{C3380CC4-5D6E-409C-BE32-E72D297353CC}">
              <c16:uniqueId val="{00000000-DD2A-49E9-B5AC-5180E94005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DD2A-49E9-B5AC-5180E9400593}"/>
            </c:ext>
          </c:extLst>
        </c:ser>
        <c:dLbls>
          <c:showLegendKey val="0"/>
          <c:showVal val="1"/>
          <c:showCatName val="0"/>
          <c:showSerName val="0"/>
          <c:showPercent val="0"/>
          <c:showBubbleSize val="0"/>
        </c:dLbls>
        <c:gapWidth val="75"/>
        <c:overlap val="40"/>
        <c:axId val="318485184"/>
        <c:axId val="318485576"/>
      </c:barChart>
      <c:catAx>
        <c:axId val="31848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5576"/>
        <c:crosses val="autoZero"/>
        <c:auto val="1"/>
        <c:lblAlgn val="ctr"/>
        <c:lblOffset val="100"/>
        <c:noMultiLvlLbl val="0"/>
      </c:catAx>
      <c:valAx>
        <c:axId val="318485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0.97368421052631582</c:v>
                </c:pt>
                <c:pt idx="2">
                  <c:v>0.92105263157894735</c:v>
                </c:pt>
                <c:pt idx="3">
                  <c:v>0.93421052631578949</c:v>
                </c:pt>
                <c:pt idx="4">
                  <c:v>0</c:v>
                </c:pt>
                <c:pt idx="5">
                  <c:v>0</c:v>
                </c:pt>
              </c:numCache>
            </c:numRef>
          </c:val>
          <c:extLst xmlns:c16r2="http://schemas.microsoft.com/office/drawing/2015/06/chart">
            <c:ext xmlns:c16="http://schemas.microsoft.com/office/drawing/2014/chart" uri="{C3380CC4-5D6E-409C-BE32-E72D297353CC}">
              <c16:uniqueId val="{00000000-7A7F-4E2A-B049-4D39FDAB66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7A7F-4E2A-B049-4D39FDAB66C6}"/>
            </c:ext>
          </c:extLst>
        </c:ser>
        <c:dLbls>
          <c:showLegendKey val="0"/>
          <c:showVal val="1"/>
          <c:showCatName val="0"/>
          <c:showSerName val="0"/>
          <c:showPercent val="0"/>
          <c:showBubbleSize val="0"/>
        </c:dLbls>
        <c:gapWidth val="75"/>
        <c:overlap val="40"/>
        <c:axId val="318492632"/>
        <c:axId val="318488712"/>
      </c:barChart>
      <c:catAx>
        <c:axId val="318492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8712"/>
        <c:crosses val="autoZero"/>
        <c:auto val="1"/>
        <c:lblAlgn val="ctr"/>
        <c:lblOffset val="100"/>
        <c:noMultiLvlLbl val="0"/>
      </c:catAx>
      <c:valAx>
        <c:axId val="318488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92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c:v>
                </c:pt>
                <c:pt idx="1">
                  <c:v>1</c:v>
                </c:pt>
                <c:pt idx="2">
                  <c:v>0.98275862068965514</c:v>
                </c:pt>
                <c:pt idx="3">
                  <c:v>1</c:v>
                </c:pt>
                <c:pt idx="4">
                  <c:v>0</c:v>
                </c:pt>
                <c:pt idx="5">
                  <c:v>0</c:v>
                </c:pt>
              </c:numCache>
            </c:numRef>
          </c:val>
          <c:extLst xmlns:c16r2="http://schemas.microsoft.com/office/drawing/2015/06/chart">
            <c:ext xmlns:c16="http://schemas.microsoft.com/office/drawing/2014/chart" uri="{C3380CC4-5D6E-409C-BE32-E72D297353CC}">
              <c16:uniqueId val="{00000000-8286-4BC2-9368-9818A06514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8286-4BC2-9368-9818A06514B7}"/>
            </c:ext>
          </c:extLst>
        </c:ser>
        <c:dLbls>
          <c:showLegendKey val="0"/>
          <c:showVal val="1"/>
          <c:showCatName val="0"/>
          <c:showSerName val="0"/>
          <c:showPercent val="0"/>
          <c:showBubbleSize val="0"/>
        </c:dLbls>
        <c:gapWidth val="75"/>
        <c:overlap val="40"/>
        <c:axId val="318488320"/>
        <c:axId val="318482440"/>
      </c:barChart>
      <c:catAx>
        <c:axId val="31848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2440"/>
        <c:crosses val="autoZero"/>
        <c:auto val="1"/>
        <c:lblAlgn val="ctr"/>
        <c:lblOffset val="100"/>
        <c:noMultiLvlLbl val="0"/>
      </c:catAx>
      <c:valAx>
        <c:axId val="318482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0.94736842105263153</c:v>
                </c:pt>
                <c:pt idx="2">
                  <c:v>0.97368421052631582</c:v>
                </c:pt>
                <c:pt idx="3">
                  <c:v>1</c:v>
                </c:pt>
                <c:pt idx="4">
                  <c:v>0</c:v>
                </c:pt>
                <c:pt idx="5">
                  <c:v>0</c:v>
                </c:pt>
              </c:numCache>
            </c:numRef>
          </c:val>
          <c:extLst xmlns:c16r2="http://schemas.microsoft.com/office/drawing/2015/06/chart">
            <c:ext xmlns:c16="http://schemas.microsoft.com/office/drawing/2014/chart" uri="{C3380CC4-5D6E-409C-BE32-E72D297353CC}">
              <c16:uniqueId val="{00000000-EE29-410B-B417-651B806FA6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E29-410B-B417-651B806FA6A9}"/>
            </c:ext>
          </c:extLst>
        </c:ser>
        <c:dLbls>
          <c:showLegendKey val="0"/>
          <c:showVal val="1"/>
          <c:showCatName val="0"/>
          <c:showSerName val="0"/>
          <c:showPercent val="0"/>
          <c:showBubbleSize val="0"/>
        </c:dLbls>
        <c:gapWidth val="75"/>
        <c:overlap val="40"/>
        <c:axId val="318489496"/>
        <c:axId val="318491064"/>
      </c:barChart>
      <c:catAx>
        <c:axId val="318489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91064"/>
        <c:crosses val="autoZero"/>
        <c:auto val="1"/>
        <c:lblAlgn val="ctr"/>
        <c:lblOffset val="100"/>
        <c:noMultiLvlLbl val="0"/>
      </c:catAx>
      <c:valAx>
        <c:axId val="318491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9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0.96153846153846156</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64AC-4110-920D-07B184CF702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64AC-4110-920D-07B184CF7027}"/>
            </c:ext>
          </c:extLst>
        </c:ser>
        <c:dLbls>
          <c:showLegendKey val="0"/>
          <c:showVal val="1"/>
          <c:showCatName val="0"/>
          <c:showSerName val="0"/>
          <c:showPercent val="0"/>
          <c:showBubbleSize val="0"/>
        </c:dLbls>
        <c:gapWidth val="75"/>
        <c:overlap val="40"/>
        <c:axId val="318480872"/>
        <c:axId val="318481264"/>
      </c:barChart>
      <c:catAx>
        <c:axId val="318480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81264"/>
        <c:crosses val="autoZero"/>
        <c:auto val="1"/>
        <c:lblAlgn val="ctr"/>
        <c:lblOffset val="100"/>
        <c:noMultiLvlLbl val="0"/>
      </c:catAx>
      <c:valAx>
        <c:axId val="31848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80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0.6875</c:v>
                </c:pt>
                <c:pt idx="1">
                  <c:v>1</c:v>
                </c:pt>
                <c:pt idx="2">
                  <c:v>0.93548387096774188</c:v>
                </c:pt>
                <c:pt idx="3">
                  <c:v>0.98333333333333328</c:v>
                </c:pt>
                <c:pt idx="4">
                  <c:v>0</c:v>
                </c:pt>
                <c:pt idx="5">
                  <c:v>0</c:v>
                </c:pt>
              </c:numCache>
            </c:numRef>
          </c:val>
          <c:extLst xmlns:c16r2="http://schemas.microsoft.com/office/drawing/2015/06/chart">
            <c:ext xmlns:c16="http://schemas.microsoft.com/office/drawing/2014/chart" uri="{C3380CC4-5D6E-409C-BE32-E72D297353CC}">
              <c16:uniqueId val="{00000000-FB01-4AC5-BB3D-DC17F6D37F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FB01-4AC5-BB3D-DC17F6D37F1C}"/>
            </c:ext>
          </c:extLst>
        </c:ser>
        <c:dLbls>
          <c:showLegendKey val="0"/>
          <c:showVal val="1"/>
          <c:showCatName val="0"/>
          <c:showSerName val="0"/>
          <c:showPercent val="0"/>
          <c:showBubbleSize val="0"/>
        </c:dLbls>
        <c:gapWidth val="75"/>
        <c:overlap val="40"/>
        <c:axId val="318494592"/>
        <c:axId val="318494984"/>
      </c:barChart>
      <c:catAx>
        <c:axId val="31849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494984"/>
        <c:crosses val="autoZero"/>
        <c:auto val="1"/>
        <c:lblAlgn val="ctr"/>
        <c:lblOffset val="100"/>
        <c:noMultiLvlLbl val="0"/>
      </c:catAx>
      <c:valAx>
        <c:axId val="318494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49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0" zoomScale="60" zoomScaleNormal="100" workbookViewId="0">
      <selection activeCell="B40" sqref="B4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0" t="s">
        <v>379</v>
      </c>
      <c r="B18" s="270"/>
      <c r="C18" s="270"/>
      <c r="D18" s="271" t="s">
        <v>411</v>
      </c>
      <c r="E18" s="271"/>
      <c r="F18" s="271"/>
      <c r="G18" s="271"/>
      <c r="H18" s="271"/>
      <c r="I18" s="271"/>
      <c r="J18" s="271"/>
      <c r="K18" s="271"/>
    </row>
    <row r="20" spans="1:11" ht="16.5" x14ac:dyDescent="0.3">
      <c r="A20" s="204"/>
      <c r="B20" s="199"/>
      <c r="C20" s="199"/>
      <c r="D20" s="199"/>
      <c r="E20" s="199"/>
      <c r="F20" s="199"/>
      <c r="G20" s="199"/>
      <c r="H20" s="199"/>
      <c r="I20" s="199"/>
    </row>
    <row r="21" spans="1:11" x14ac:dyDescent="0.25">
      <c r="A21" s="272" t="s">
        <v>380</v>
      </c>
      <c r="B21" s="272"/>
      <c r="C21" s="272"/>
      <c r="D21" s="272"/>
      <c r="E21" s="272"/>
      <c r="F21" s="272"/>
      <c r="G21" s="272"/>
      <c r="H21" s="272"/>
      <c r="I21" s="272"/>
      <c r="J21" s="272"/>
      <c r="K21" s="272"/>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Lafayette</v>
      </c>
    </row>
    <row r="24" spans="1:11" ht="33" customHeight="1" x14ac:dyDescent="0.25">
      <c r="A24" s="207" t="s">
        <v>383</v>
      </c>
      <c r="B24" s="265">
        <f>AVERAGE('A1 Exploitation'!D505,'A1 Technique'!D198)</f>
        <v>0.7080383480825958</v>
      </c>
      <c r="C24" s="265"/>
      <c r="D24" s="199"/>
      <c r="E24" s="199"/>
      <c r="F24" s="199"/>
      <c r="G24" s="199"/>
      <c r="H24" s="199"/>
      <c r="I24" s="199"/>
    </row>
    <row r="25" spans="1:11" ht="33" customHeight="1" x14ac:dyDescent="0.25">
      <c r="A25" s="206" t="s">
        <v>384</v>
      </c>
      <c r="B25" s="265">
        <f>AVERAGE('A2 Exploitation'!D506,'A2 Technique'!D198)</f>
        <v>0.77049180327868849</v>
      </c>
      <c r="C25" s="265"/>
      <c r="D25" s="199"/>
      <c r="E25" s="199"/>
      <c r="F25" s="199"/>
      <c r="G25" s="199"/>
      <c r="H25" s="199"/>
      <c r="I25" s="199"/>
    </row>
    <row r="26" spans="1:11" ht="33" customHeight="1" x14ac:dyDescent="0.25">
      <c r="A26" s="207" t="s">
        <v>385</v>
      </c>
      <c r="B26" s="265">
        <f>AVERAGE('A3 Exploitation'!D506,'A3 Technique'!D198)</f>
        <v>0.80165289256198347</v>
      </c>
      <c r="C26" s="265"/>
      <c r="D26" s="199"/>
      <c r="E26" s="199"/>
      <c r="F26" s="199"/>
      <c r="G26" s="199"/>
      <c r="H26" s="199"/>
      <c r="I26" s="199"/>
    </row>
    <row r="27" spans="1:11" ht="33" customHeight="1" x14ac:dyDescent="0.25">
      <c r="A27" s="207" t="s">
        <v>386</v>
      </c>
      <c r="B27" s="265">
        <f>AVERAGE('A4 Exploitation'!D506,'A4 Technique'!D198)</f>
        <v>0.84745762711864403</v>
      </c>
      <c r="C27" s="265"/>
      <c r="D27" s="199"/>
      <c r="E27" s="199"/>
      <c r="F27" s="199"/>
      <c r="G27" s="199"/>
      <c r="H27" s="199"/>
      <c r="I27" s="199"/>
    </row>
    <row r="28" spans="1:11" ht="33" customHeight="1" x14ac:dyDescent="0.25">
      <c r="A28" s="206" t="s">
        <v>387</v>
      </c>
      <c r="B28" s="265">
        <f>AVERAGE('A5 Exploitation'!D506,'A5 Technique'!D198)</f>
        <v>0</v>
      </c>
      <c r="C28" s="265"/>
      <c r="D28" s="199"/>
      <c r="E28" s="199"/>
      <c r="F28" s="199"/>
      <c r="G28" s="199"/>
      <c r="H28" s="199"/>
      <c r="I28" s="199"/>
    </row>
    <row r="29" spans="1:11" ht="33" customHeight="1" x14ac:dyDescent="0.25">
      <c r="A29" s="206" t="s">
        <v>388</v>
      </c>
      <c r="B29" s="265">
        <f>AVERAGE('A6 Exploitation'!D506,'A6 Technique'!D198)</f>
        <v>0</v>
      </c>
      <c r="C29" s="26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Lafayette</v>
      </c>
    </row>
    <row r="34" spans="1:10" ht="33" customHeight="1" x14ac:dyDescent="0.25">
      <c r="A34" s="207" t="s">
        <v>383</v>
      </c>
      <c r="B34" s="265">
        <f>'A1 Exploitation'!D505</f>
        <v>0.78333333333333333</v>
      </c>
      <c r="C34" s="265"/>
      <c r="D34" s="199"/>
      <c r="E34" s="199"/>
      <c r="F34" s="199"/>
      <c r="G34" s="199"/>
      <c r="H34" s="199"/>
      <c r="I34" s="199"/>
    </row>
    <row r="35" spans="1:10" ht="33" customHeight="1" x14ac:dyDescent="0.25">
      <c r="A35" s="206" t="s">
        <v>384</v>
      </c>
      <c r="B35" s="265">
        <f>'A2 Exploitation'!D505</f>
        <v>0.97569444444444442</v>
      </c>
      <c r="C35" s="265"/>
      <c r="D35" s="199"/>
      <c r="E35" s="199"/>
      <c r="F35" s="199"/>
      <c r="G35" s="199"/>
      <c r="H35" s="199"/>
      <c r="I35" s="199"/>
    </row>
    <row r="36" spans="1:10" ht="33" customHeight="1" x14ac:dyDescent="0.25">
      <c r="A36" s="207" t="s">
        <v>385</v>
      </c>
      <c r="B36" s="265">
        <f>'A3 Exploitation'!D505</f>
        <v>0.96701388888888884</v>
      </c>
      <c r="C36" s="265"/>
      <c r="D36" s="199"/>
      <c r="E36" s="199"/>
      <c r="F36" s="199"/>
      <c r="G36" s="199"/>
      <c r="H36" s="199"/>
      <c r="I36" s="199"/>
    </row>
    <row r="37" spans="1:10" ht="33" customHeight="1" x14ac:dyDescent="0.25">
      <c r="A37" s="207" t="s">
        <v>386</v>
      </c>
      <c r="B37" s="265">
        <f>'A4 Exploitation'!D505</f>
        <v>0.96209386281588449</v>
      </c>
      <c r="C37" s="265"/>
      <c r="D37" s="199"/>
      <c r="E37" s="199"/>
      <c r="F37" s="199"/>
      <c r="G37" s="199"/>
      <c r="H37" s="199"/>
      <c r="I37" s="199"/>
    </row>
    <row r="38" spans="1:10" ht="33" customHeight="1" x14ac:dyDescent="0.25">
      <c r="A38" s="206" t="s">
        <v>387</v>
      </c>
      <c r="B38" s="265">
        <f>'A5 Exploitation'!D505</f>
        <v>0</v>
      </c>
      <c r="C38" s="265"/>
      <c r="D38" s="199"/>
      <c r="E38" s="199"/>
      <c r="F38" s="199"/>
      <c r="G38" s="199"/>
      <c r="H38" s="199"/>
      <c r="I38" s="199"/>
    </row>
    <row r="39" spans="1:10" ht="33" customHeight="1" x14ac:dyDescent="0.25">
      <c r="A39" s="206" t="s">
        <v>388</v>
      </c>
      <c r="B39" s="265">
        <f>'A6 Exploitation'!D505</f>
        <v>0</v>
      </c>
      <c r="C39" s="26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9" t="s">
        <v>390</v>
      </c>
      <c r="C42" s="269"/>
      <c r="D42" s="199"/>
      <c r="E42" s="199"/>
      <c r="F42" s="199"/>
      <c r="G42" s="199"/>
      <c r="H42" s="199"/>
      <c r="I42" s="199"/>
      <c r="J42" s="198" t="str">
        <f>D18</f>
        <v>Lafayette</v>
      </c>
    </row>
    <row r="43" spans="1:10" ht="33" customHeight="1" x14ac:dyDescent="0.25">
      <c r="A43" s="207" t="s">
        <v>383</v>
      </c>
      <c r="B43" s="265">
        <f>AVERAGE('A1 Exploitation'!D503, 'A1 Technique'!D196)</f>
        <v>0.87857142857142867</v>
      </c>
      <c r="C43" s="265"/>
      <c r="D43" s="199"/>
      <c r="E43" s="199"/>
      <c r="F43" s="199"/>
      <c r="G43" s="199"/>
      <c r="H43" s="199"/>
      <c r="I43" s="199"/>
    </row>
    <row r="44" spans="1:10" ht="33" customHeight="1" x14ac:dyDescent="0.25">
      <c r="A44" s="206" t="s">
        <v>384</v>
      </c>
      <c r="B44" s="265">
        <f>AVERAGE('A2 Exploitation'!D503, 'A2 Technique'!D196)</f>
        <v>0.63461538461538458</v>
      </c>
      <c r="C44" s="265"/>
      <c r="D44" s="199"/>
      <c r="E44" s="199"/>
      <c r="F44" s="199"/>
      <c r="G44" s="199"/>
      <c r="H44" s="199"/>
      <c r="I44" s="199"/>
    </row>
    <row r="45" spans="1:10" ht="33" customHeight="1" x14ac:dyDescent="0.25">
      <c r="A45" s="207" t="s">
        <v>385</v>
      </c>
      <c r="B45" s="265">
        <f>AVERAGE('A3 Exploitation'!D503, 'A3 Technique'!D196)</f>
        <v>0.29545454545454547</v>
      </c>
      <c r="C45" s="265"/>
      <c r="D45" s="199"/>
      <c r="E45" s="199"/>
      <c r="F45" s="199"/>
      <c r="G45" s="199"/>
      <c r="H45" s="199"/>
      <c r="I45" s="199"/>
    </row>
    <row r="46" spans="1:10" ht="33" customHeight="1" x14ac:dyDescent="0.25">
      <c r="A46" s="207" t="s">
        <v>386</v>
      </c>
      <c r="B46" s="265">
        <f>AVERAGE('A4 Exploitation'!D50, 'A4 Technique'!D196)</f>
        <v>0.5</v>
      </c>
      <c r="C46" s="265"/>
      <c r="D46" s="199"/>
      <c r="E46" s="199"/>
      <c r="F46" s="199"/>
      <c r="G46" s="199"/>
      <c r="H46" s="199"/>
      <c r="I46" s="199"/>
    </row>
    <row r="47" spans="1:10" ht="33" customHeight="1" x14ac:dyDescent="0.25">
      <c r="A47" s="206" t="s">
        <v>387</v>
      </c>
      <c r="B47" s="265">
        <f>AVERAGE('A5 Exploitation'!D503, 'A5 Technique'!D196)</f>
        <v>0</v>
      </c>
      <c r="C47" s="265"/>
      <c r="D47" s="199"/>
      <c r="E47" s="199"/>
      <c r="F47" s="199"/>
      <c r="G47" s="199"/>
      <c r="H47" s="199"/>
      <c r="I47" s="199"/>
    </row>
    <row r="48" spans="1:10" ht="33" customHeight="1" x14ac:dyDescent="0.25">
      <c r="A48" s="206" t="s">
        <v>388</v>
      </c>
      <c r="B48" s="265">
        <f>AVERAGE('A6 Exploitation'!D503, 'A6 Technique'!D196)</f>
        <v>0</v>
      </c>
      <c r="C48" s="26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Lafayette</v>
      </c>
    </row>
    <row r="52" spans="1:10" ht="33" customHeight="1" x14ac:dyDescent="0.25">
      <c r="A52" s="207" t="s">
        <v>383</v>
      </c>
      <c r="B52" s="268">
        <f>'A1 Exploitation'!D41</f>
        <v>0.84615384615384615</v>
      </c>
      <c r="C52" s="268"/>
      <c r="D52" s="199"/>
      <c r="E52" s="199"/>
      <c r="F52" s="199"/>
      <c r="G52" s="199"/>
      <c r="H52" s="199"/>
      <c r="I52" s="199"/>
    </row>
    <row r="53" spans="1:10" ht="33" customHeight="1" x14ac:dyDescent="0.25">
      <c r="A53" s="206" t="s">
        <v>384</v>
      </c>
      <c r="B53" s="268">
        <f>'A2 Exploitation'!D41</f>
        <v>0.92307692307692313</v>
      </c>
      <c r="C53" s="268"/>
      <c r="D53" s="199"/>
      <c r="E53" s="199"/>
      <c r="F53" s="199"/>
      <c r="G53" s="199"/>
      <c r="H53" s="199"/>
      <c r="I53" s="199"/>
    </row>
    <row r="54" spans="1:10" ht="33" customHeight="1" x14ac:dyDescent="0.25">
      <c r="A54" s="207" t="s">
        <v>385</v>
      </c>
      <c r="B54" s="268">
        <f>'A3 Exploitation'!D41</f>
        <v>0.96153846153846156</v>
      </c>
      <c r="C54" s="268"/>
      <c r="D54" s="199"/>
      <c r="E54" s="199"/>
      <c r="F54" s="199"/>
      <c r="G54" s="199"/>
      <c r="H54" s="199"/>
      <c r="I54" s="199"/>
    </row>
    <row r="55" spans="1:10" ht="33" customHeight="1" x14ac:dyDescent="0.25">
      <c r="A55" s="207" t="s">
        <v>386</v>
      </c>
      <c r="B55" s="268">
        <f>'A4 Exploitation'!D41</f>
        <v>1</v>
      </c>
      <c r="C55" s="268"/>
      <c r="D55" s="199"/>
      <c r="E55" s="199"/>
      <c r="F55" s="199"/>
      <c r="G55" s="199"/>
      <c r="H55" s="199"/>
      <c r="I55" s="199"/>
    </row>
    <row r="56" spans="1:10" ht="33" customHeight="1" x14ac:dyDescent="0.25">
      <c r="A56" s="206" t="s">
        <v>387</v>
      </c>
      <c r="B56" s="268">
        <f>'A5 Exploitation'!D41</f>
        <v>0</v>
      </c>
      <c r="C56" s="268"/>
      <c r="D56" s="199"/>
      <c r="E56" s="199"/>
      <c r="F56" s="199"/>
      <c r="G56" s="199"/>
      <c r="H56" s="199"/>
      <c r="I56" s="199"/>
    </row>
    <row r="57" spans="1:10" ht="33" customHeight="1" x14ac:dyDescent="0.25">
      <c r="A57" s="206" t="s">
        <v>388</v>
      </c>
      <c r="B57" s="268">
        <f>'A6 Exploitation'!D41</f>
        <v>0</v>
      </c>
      <c r="C57" s="26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Lafayette</v>
      </c>
    </row>
    <row r="61" spans="1:10" ht="33" customHeight="1" x14ac:dyDescent="0.25">
      <c r="A61" s="207" t="s">
        <v>383</v>
      </c>
      <c r="B61" s="265">
        <f>'A1 Exploitation'!D97</f>
        <v>0.7567567567567568</v>
      </c>
      <c r="C61" s="265"/>
      <c r="D61" s="199"/>
      <c r="E61" s="199"/>
      <c r="F61" s="199"/>
      <c r="G61" s="199"/>
      <c r="H61" s="199"/>
      <c r="I61" s="199"/>
    </row>
    <row r="62" spans="1:10" ht="33" customHeight="1" x14ac:dyDescent="0.25">
      <c r="A62" s="206" t="s">
        <v>384</v>
      </c>
      <c r="B62" s="265">
        <f>'A2 Exploitation'!D97</f>
        <v>1</v>
      </c>
      <c r="C62" s="265"/>
      <c r="D62" s="199"/>
      <c r="E62" s="199"/>
      <c r="F62" s="199"/>
      <c r="G62" s="199"/>
      <c r="H62" s="199"/>
      <c r="I62" s="199"/>
    </row>
    <row r="63" spans="1:10" ht="33" customHeight="1" x14ac:dyDescent="0.25">
      <c r="A63" s="207" t="s">
        <v>385</v>
      </c>
      <c r="B63" s="265">
        <f>'A3 Exploitation'!D97</f>
        <v>0.98648648648648651</v>
      </c>
      <c r="C63" s="265"/>
      <c r="D63" s="199"/>
      <c r="E63" s="199"/>
      <c r="F63" s="199"/>
      <c r="G63" s="199"/>
      <c r="H63" s="199"/>
      <c r="I63" s="199"/>
    </row>
    <row r="64" spans="1:10" ht="33" customHeight="1" x14ac:dyDescent="0.25">
      <c r="A64" s="207" t="s">
        <v>386</v>
      </c>
      <c r="B64" s="265">
        <f>'A4 Exploitation'!D97</f>
        <v>0.81944444444444442</v>
      </c>
      <c r="C64" s="265"/>
      <c r="D64" s="199"/>
      <c r="E64" s="199"/>
      <c r="F64" s="199"/>
      <c r="G64" s="199"/>
      <c r="H64" s="199"/>
      <c r="I64" s="199"/>
    </row>
    <row r="65" spans="1:10" ht="33" customHeight="1" x14ac:dyDescent="0.25">
      <c r="A65" s="206" t="s">
        <v>387</v>
      </c>
      <c r="B65" s="265">
        <f>'A5 Exploitation'!D97</f>
        <v>0</v>
      </c>
      <c r="C65" s="265"/>
      <c r="D65" s="199"/>
      <c r="E65" s="199"/>
      <c r="F65" s="199"/>
      <c r="G65" s="199"/>
      <c r="H65" s="199"/>
      <c r="I65" s="199"/>
    </row>
    <row r="66" spans="1:10" ht="33" customHeight="1" x14ac:dyDescent="0.25">
      <c r="A66" s="206" t="s">
        <v>388</v>
      </c>
      <c r="B66" s="265">
        <f>'A6 Exploitation'!D97</f>
        <v>0</v>
      </c>
      <c r="C66" s="26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Lafayette</v>
      </c>
    </row>
    <row r="70" spans="1:10" ht="33" customHeight="1" x14ac:dyDescent="0.25">
      <c r="A70" s="207" t="s">
        <v>383</v>
      </c>
      <c r="B70" s="265">
        <f>'A1 Exploitation'!D150</f>
        <v>0.68571428571428572</v>
      </c>
      <c r="C70" s="265"/>
      <c r="D70" s="199"/>
      <c r="E70" s="199"/>
      <c r="F70" s="199"/>
      <c r="G70" s="199"/>
      <c r="H70" s="199"/>
      <c r="I70" s="199"/>
    </row>
    <row r="71" spans="1:10" ht="33" customHeight="1" x14ac:dyDescent="0.25">
      <c r="A71" s="206" t="s">
        <v>384</v>
      </c>
      <c r="B71" s="265">
        <f>'A2 Exploitation'!D150</f>
        <v>1</v>
      </c>
      <c r="C71" s="265"/>
      <c r="D71" s="199"/>
      <c r="E71" s="199"/>
      <c r="F71" s="199"/>
      <c r="G71" s="199"/>
      <c r="H71" s="199"/>
      <c r="I71" s="199"/>
    </row>
    <row r="72" spans="1:10" ht="33" customHeight="1" x14ac:dyDescent="0.25">
      <c r="A72" s="207" t="s">
        <v>385</v>
      </c>
      <c r="B72" s="265">
        <f>'A3 Exploitation'!D150</f>
        <v>0.98571428571428577</v>
      </c>
      <c r="C72" s="265"/>
      <c r="D72" s="199"/>
      <c r="E72" s="199"/>
      <c r="F72" s="199"/>
      <c r="G72" s="199"/>
      <c r="H72" s="199"/>
      <c r="I72" s="199"/>
    </row>
    <row r="73" spans="1:10" ht="33" customHeight="1" x14ac:dyDescent="0.25">
      <c r="A73" s="207" t="s">
        <v>386</v>
      </c>
      <c r="B73" s="265">
        <f>'A4 Exploitation'!D150</f>
        <v>1</v>
      </c>
      <c r="C73" s="265"/>
      <c r="D73" s="199"/>
      <c r="E73" s="199"/>
      <c r="F73" s="199"/>
      <c r="G73" s="199"/>
      <c r="H73" s="199"/>
      <c r="I73" s="199"/>
    </row>
    <row r="74" spans="1:10" ht="33" customHeight="1" x14ac:dyDescent="0.25">
      <c r="A74" s="206" t="s">
        <v>387</v>
      </c>
      <c r="B74" s="265">
        <f>'A5 Exploitation'!D150</f>
        <v>0</v>
      </c>
      <c r="C74" s="265"/>
      <c r="D74" s="199"/>
      <c r="E74" s="199"/>
      <c r="F74" s="199"/>
      <c r="G74" s="199"/>
      <c r="H74" s="199"/>
      <c r="I74" s="199"/>
    </row>
    <row r="75" spans="1:10" ht="33" customHeight="1" x14ac:dyDescent="0.25">
      <c r="A75" s="206" t="s">
        <v>388</v>
      </c>
      <c r="B75" s="265">
        <f>'A6 Exploitation'!D150</f>
        <v>0</v>
      </c>
      <c r="C75" s="26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Lafayette</v>
      </c>
    </row>
    <row r="79" spans="1:10" ht="33" customHeight="1" x14ac:dyDescent="0.25">
      <c r="A79" s="207" t="s">
        <v>383</v>
      </c>
      <c r="B79" s="265">
        <f>'A1 Exploitation'!D190</f>
        <v>0.75</v>
      </c>
      <c r="C79" s="265"/>
      <c r="D79" s="199"/>
      <c r="E79" s="199"/>
      <c r="F79" s="199"/>
      <c r="G79" s="199"/>
      <c r="H79" s="199"/>
      <c r="I79" s="199"/>
    </row>
    <row r="80" spans="1:10" ht="33" customHeight="1" x14ac:dyDescent="0.25">
      <c r="A80" s="206" t="s">
        <v>384</v>
      </c>
      <c r="B80" s="265">
        <f>'A2 Exploitation'!D190</f>
        <v>0.98076923076923073</v>
      </c>
      <c r="C80" s="265"/>
      <c r="D80" s="199"/>
      <c r="E80" s="199"/>
      <c r="F80" s="199"/>
      <c r="G80" s="199"/>
      <c r="H80" s="199"/>
      <c r="I80" s="199"/>
    </row>
    <row r="81" spans="1:10" ht="33" customHeight="1" x14ac:dyDescent="0.25">
      <c r="A81" s="207" t="s">
        <v>385</v>
      </c>
      <c r="B81" s="265">
        <f>'A3 Exploitation'!D190</f>
        <v>0.98076923076923073</v>
      </c>
      <c r="C81" s="265"/>
      <c r="D81" s="199"/>
      <c r="E81" s="199"/>
      <c r="F81" s="199"/>
      <c r="G81" s="199"/>
      <c r="H81" s="199"/>
      <c r="I81" s="199"/>
    </row>
    <row r="82" spans="1:10" ht="33" customHeight="1" x14ac:dyDescent="0.25">
      <c r="A82" s="207" t="s">
        <v>386</v>
      </c>
      <c r="B82" s="265">
        <f>'A4 Exploitation'!D190</f>
        <v>1</v>
      </c>
      <c r="C82" s="265"/>
      <c r="D82" s="199"/>
      <c r="E82" s="199"/>
      <c r="F82" s="199"/>
      <c r="G82" s="199"/>
      <c r="H82" s="199"/>
      <c r="I82" s="199"/>
    </row>
    <row r="83" spans="1:10" ht="33" customHeight="1" x14ac:dyDescent="0.25">
      <c r="A83" s="206" t="s">
        <v>387</v>
      </c>
      <c r="B83" s="265">
        <f>'A5 Exploitation'!D190</f>
        <v>0</v>
      </c>
      <c r="C83" s="265"/>
      <c r="D83" s="199"/>
      <c r="E83" s="199"/>
      <c r="F83" s="199"/>
      <c r="G83" s="199"/>
      <c r="H83" s="199"/>
      <c r="I83" s="199"/>
    </row>
    <row r="84" spans="1:10" ht="33" customHeight="1" x14ac:dyDescent="0.25">
      <c r="A84" s="206" t="s">
        <v>388</v>
      </c>
      <c r="B84" s="265">
        <f>'A6 Exploitation'!D190</f>
        <v>0</v>
      </c>
      <c r="C84" s="26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Lafayette</v>
      </c>
    </row>
    <row r="88" spans="1:10" ht="33" customHeight="1" x14ac:dyDescent="0.25">
      <c r="A88" s="207" t="s">
        <v>383</v>
      </c>
      <c r="B88" s="265">
        <f>'A1 Exploitation'!D246</f>
        <v>0.77631578947368418</v>
      </c>
      <c r="C88" s="265"/>
      <c r="D88" s="199"/>
      <c r="E88" s="199"/>
      <c r="F88" s="199"/>
      <c r="G88" s="199"/>
      <c r="H88" s="199"/>
      <c r="I88" s="199"/>
    </row>
    <row r="89" spans="1:10" ht="33" customHeight="1" x14ac:dyDescent="0.25">
      <c r="A89" s="206" t="s">
        <v>384</v>
      </c>
      <c r="B89" s="265">
        <f>'A2 Exploitation'!D246</f>
        <v>0.97368421052631582</v>
      </c>
      <c r="C89" s="265"/>
      <c r="D89" s="199"/>
      <c r="E89" s="199"/>
      <c r="F89" s="199"/>
      <c r="G89" s="199"/>
      <c r="H89" s="199"/>
      <c r="I89" s="199"/>
    </row>
    <row r="90" spans="1:10" ht="33" customHeight="1" x14ac:dyDescent="0.25">
      <c r="A90" s="207" t="s">
        <v>385</v>
      </c>
      <c r="B90" s="265">
        <f>'A3 Exploitation'!D246</f>
        <v>0.92105263157894735</v>
      </c>
      <c r="C90" s="265"/>
      <c r="D90" s="199"/>
      <c r="E90" s="199"/>
      <c r="F90" s="199"/>
      <c r="G90" s="199"/>
      <c r="H90" s="199"/>
      <c r="I90" s="199"/>
    </row>
    <row r="91" spans="1:10" ht="33" customHeight="1" x14ac:dyDescent="0.25">
      <c r="A91" s="207" t="s">
        <v>386</v>
      </c>
      <c r="B91" s="265">
        <f>'A4 Exploitation'!D246</f>
        <v>0.93421052631578949</v>
      </c>
      <c r="C91" s="265"/>
      <c r="D91" s="199"/>
      <c r="E91" s="199"/>
      <c r="F91" s="199"/>
      <c r="G91" s="199"/>
      <c r="H91" s="199"/>
      <c r="I91" s="199"/>
    </row>
    <row r="92" spans="1:10" ht="33" customHeight="1" x14ac:dyDescent="0.25">
      <c r="A92" s="206" t="s">
        <v>387</v>
      </c>
      <c r="B92" s="265">
        <f>'A5 Exploitation'!D246</f>
        <v>0</v>
      </c>
      <c r="C92" s="265"/>
      <c r="D92" s="199"/>
      <c r="E92" s="199"/>
      <c r="F92" s="199"/>
      <c r="G92" s="199"/>
      <c r="H92" s="199"/>
      <c r="I92" s="199"/>
    </row>
    <row r="93" spans="1:10" ht="33" customHeight="1" x14ac:dyDescent="0.25">
      <c r="A93" s="206" t="s">
        <v>388</v>
      </c>
      <c r="B93" s="265">
        <f>'A6 Exploitation'!D246</f>
        <v>0</v>
      </c>
      <c r="C93" s="26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Lafayette</v>
      </c>
    </row>
    <row r="97" spans="1:10" ht="33" customHeight="1" x14ac:dyDescent="0.25">
      <c r="A97" s="207" t="s">
        <v>383</v>
      </c>
      <c r="B97" s="265">
        <f>'A1 Exploitation'!D289</f>
        <v>0.9</v>
      </c>
      <c r="C97" s="265"/>
      <c r="D97" s="199"/>
      <c r="E97" s="199"/>
      <c r="F97" s="199"/>
      <c r="G97" s="199"/>
      <c r="H97" s="199"/>
      <c r="I97" s="199"/>
    </row>
    <row r="98" spans="1:10" ht="33" customHeight="1" x14ac:dyDescent="0.25">
      <c r="A98" s="206" t="s">
        <v>384</v>
      </c>
      <c r="B98" s="265">
        <f>'A2 Exploitation'!D289</f>
        <v>1</v>
      </c>
      <c r="C98" s="265"/>
      <c r="D98" s="199"/>
      <c r="E98" s="199"/>
      <c r="F98" s="199"/>
      <c r="G98" s="199"/>
      <c r="H98" s="199"/>
      <c r="I98" s="199"/>
    </row>
    <row r="99" spans="1:10" ht="33" customHeight="1" x14ac:dyDescent="0.25">
      <c r="A99" s="207" t="s">
        <v>385</v>
      </c>
      <c r="B99" s="265">
        <f>'A3 Exploitation'!D289</f>
        <v>0.98275862068965514</v>
      </c>
      <c r="C99" s="265"/>
      <c r="D99" s="199"/>
      <c r="E99" s="199"/>
      <c r="F99" s="199"/>
      <c r="G99" s="199"/>
      <c r="H99" s="199"/>
      <c r="I99" s="199"/>
    </row>
    <row r="100" spans="1:10" ht="33" customHeight="1" x14ac:dyDescent="0.25">
      <c r="A100" s="207" t="s">
        <v>386</v>
      </c>
      <c r="B100" s="265">
        <f>'A4 Exploitation'!D289</f>
        <v>1</v>
      </c>
      <c r="C100" s="265"/>
      <c r="D100" s="199"/>
      <c r="E100" s="199"/>
      <c r="F100" s="199"/>
      <c r="G100" s="199"/>
      <c r="H100" s="199"/>
      <c r="I100" s="199"/>
    </row>
    <row r="101" spans="1:10" ht="33" customHeight="1" x14ac:dyDescent="0.25">
      <c r="A101" s="206" t="s">
        <v>387</v>
      </c>
      <c r="B101" s="265">
        <f>'A5 Exploitation'!D289</f>
        <v>0</v>
      </c>
      <c r="C101" s="265"/>
      <c r="D101" s="199"/>
      <c r="E101" s="199"/>
      <c r="F101" s="199"/>
      <c r="G101" s="199"/>
      <c r="H101" s="199"/>
      <c r="I101" s="199"/>
    </row>
    <row r="102" spans="1:10" ht="33" customHeight="1" x14ac:dyDescent="0.25">
      <c r="A102" s="206" t="s">
        <v>388</v>
      </c>
      <c r="B102" s="265">
        <f>'A6 Exploitation'!D289</f>
        <v>0</v>
      </c>
      <c r="C102" s="26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Lafayette</v>
      </c>
    </row>
    <row r="106" spans="1:10" ht="33" customHeight="1" x14ac:dyDescent="0.25">
      <c r="A106" s="207" t="s">
        <v>383</v>
      </c>
      <c r="B106" s="265">
        <f>'A1 Exploitation'!D322</f>
        <v>0.9375</v>
      </c>
      <c r="C106" s="265"/>
      <c r="D106" s="199"/>
      <c r="E106" s="199"/>
      <c r="F106" s="199"/>
      <c r="G106" s="199"/>
      <c r="H106" s="199"/>
      <c r="I106" s="199"/>
    </row>
    <row r="107" spans="1:10" ht="33" customHeight="1" x14ac:dyDescent="0.25">
      <c r="A107" s="206" t="s">
        <v>384</v>
      </c>
      <c r="B107" s="265">
        <f>'A2 Exploitation'!D322</f>
        <v>0.94736842105263153</v>
      </c>
      <c r="C107" s="265"/>
      <c r="D107" s="199"/>
      <c r="E107" s="199"/>
      <c r="F107" s="199"/>
      <c r="G107" s="199"/>
      <c r="H107" s="199"/>
      <c r="I107" s="199"/>
    </row>
    <row r="108" spans="1:10" ht="33" customHeight="1" x14ac:dyDescent="0.25">
      <c r="A108" s="207" t="s">
        <v>385</v>
      </c>
      <c r="B108" s="265">
        <f>'A3 Exploitation'!D322</f>
        <v>0.97368421052631582</v>
      </c>
      <c r="C108" s="265"/>
      <c r="D108" s="199"/>
      <c r="E108" s="199"/>
      <c r="F108" s="199"/>
      <c r="G108" s="199"/>
      <c r="H108" s="199"/>
      <c r="I108" s="199"/>
    </row>
    <row r="109" spans="1:10" ht="33" customHeight="1" x14ac:dyDescent="0.25">
      <c r="A109" s="207" t="s">
        <v>386</v>
      </c>
      <c r="B109" s="265">
        <f>'A4 Exploitation'!D322</f>
        <v>1</v>
      </c>
      <c r="C109" s="265"/>
      <c r="D109" s="199"/>
      <c r="E109" s="199"/>
      <c r="F109" s="199"/>
      <c r="G109" s="199"/>
      <c r="H109" s="199"/>
      <c r="I109" s="199"/>
    </row>
    <row r="110" spans="1:10" ht="33" customHeight="1" x14ac:dyDescent="0.25">
      <c r="A110" s="206" t="s">
        <v>387</v>
      </c>
      <c r="B110" s="265">
        <f>'A5 Exploitation'!D322</f>
        <v>0</v>
      </c>
      <c r="C110" s="265"/>
      <c r="D110" s="199"/>
      <c r="E110" s="199"/>
      <c r="F110" s="199"/>
      <c r="G110" s="199"/>
      <c r="H110" s="199"/>
      <c r="I110" s="199"/>
    </row>
    <row r="111" spans="1:10" ht="33" customHeight="1" x14ac:dyDescent="0.25">
      <c r="A111" s="206" t="s">
        <v>388</v>
      </c>
      <c r="B111" s="265">
        <f>'A6 Exploitation'!D322</f>
        <v>0</v>
      </c>
      <c r="C111" s="26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Lafayette</v>
      </c>
    </row>
    <row r="115" spans="1:10" ht="33" customHeight="1" x14ac:dyDescent="0.25">
      <c r="A115" s="207" t="s">
        <v>383</v>
      </c>
      <c r="B115" s="265">
        <f>'A1 Exploitation'!D350</f>
        <v>1</v>
      </c>
      <c r="C115" s="265"/>
      <c r="D115" s="199"/>
      <c r="E115" s="199"/>
      <c r="F115" s="199"/>
      <c r="G115" s="199"/>
      <c r="H115" s="199"/>
      <c r="I115" s="199"/>
    </row>
    <row r="116" spans="1:10" ht="33" customHeight="1" x14ac:dyDescent="0.25">
      <c r="A116" s="206" t="s">
        <v>384</v>
      </c>
      <c r="B116" s="265">
        <f>'A2 Exploitation'!D350</f>
        <v>0.96153846153846156</v>
      </c>
      <c r="C116" s="265"/>
      <c r="D116" s="199"/>
      <c r="E116" s="199"/>
      <c r="F116" s="199"/>
      <c r="G116" s="199"/>
      <c r="H116" s="199"/>
      <c r="I116" s="199"/>
    </row>
    <row r="117" spans="1:10" ht="33" customHeight="1" x14ac:dyDescent="0.25">
      <c r="A117" s="207" t="s">
        <v>385</v>
      </c>
      <c r="B117" s="265">
        <f>'A3 Exploitation'!D350</f>
        <v>1</v>
      </c>
      <c r="C117" s="265"/>
      <c r="D117" s="199"/>
      <c r="E117" s="199"/>
      <c r="F117" s="199"/>
      <c r="G117" s="199"/>
      <c r="H117" s="199"/>
      <c r="I117" s="199"/>
    </row>
    <row r="118" spans="1:10" ht="33" customHeight="1" x14ac:dyDescent="0.25">
      <c r="A118" s="207" t="s">
        <v>386</v>
      </c>
      <c r="B118" s="265">
        <f>'A4 Exploitation'!D350</f>
        <v>0.9642857142857143</v>
      </c>
      <c r="C118" s="265"/>
      <c r="D118" s="199"/>
      <c r="E118" s="199"/>
      <c r="F118" s="199"/>
      <c r="G118" s="199"/>
      <c r="H118" s="199"/>
      <c r="I118" s="199"/>
    </row>
    <row r="119" spans="1:10" ht="33" customHeight="1" x14ac:dyDescent="0.25">
      <c r="A119" s="206" t="s">
        <v>387</v>
      </c>
      <c r="B119" s="265">
        <f>'A5 Exploitation'!D350</f>
        <v>0</v>
      </c>
      <c r="C119" s="265"/>
      <c r="D119" s="199"/>
      <c r="E119" s="199"/>
      <c r="F119" s="199"/>
      <c r="G119" s="199"/>
      <c r="H119" s="199"/>
      <c r="I119" s="199"/>
    </row>
    <row r="120" spans="1:10" ht="33" customHeight="1" x14ac:dyDescent="0.25">
      <c r="A120" s="206" t="s">
        <v>388</v>
      </c>
      <c r="B120" s="265">
        <f>'A6 Exploitation'!D350</f>
        <v>0</v>
      </c>
      <c r="C120" s="26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Lafayette</v>
      </c>
    </row>
    <row r="124" spans="1:10" ht="33" customHeight="1" x14ac:dyDescent="0.25">
      <c r="A124" s="207" t="s">
        <v>383</v>
      </c>
      <c r="B124" s="265">
        <f>'A1 Exploitation'!D403</f>
        <v>0.6875</v>
      </c>
      <c r="C124" s="265"/>
      <c r="D124" s="199"/>
      <c r="E124" s="199"/>
      <c r="F124" s="199"/>
      <c r="G124" s="199"/>
      <c r="H124" s="199"/>
      <c r="I124" s="199"/>
    </row>
    <row r="125" spans="1:10" ht="33" customHeight="1" x14ac:dyDescent="0.25">
      <c r="A125" s="206" t="s">
        <v>384</v>
      </c>
      <c r="B125" s="265">
        <f>'A2 Exploitation'!D403</f>
        <v>1</v>
      </c>
      <c r="C125" s="265"/>
      <c r="D125" s="199"/>
      <c r="E125" s="199"/>
      <c r="F125" s="199"/>
      <c r="G125" s="199"/>
      <c r="H125" s="199"/>
      <c r="I125" s="199"/>
    </row>
    <row r="126" spans="1:10" ht="33" customHeight="1" x14ac:dyDescent="0.25">
      <c r="A126" s="207" t="s">
        <v>385</v>
      </c>
      <c r="B126" s="265">
        <f>'A3 Exploitation'!D403</f>
        <v>0.93548387096774188</v>
      </c>
      <c r="C126" s="265"/>
      <c r="D126" s="199"/>
      <c r="E126" s="199"/>
      <c r="F126" s="199"/>
      <c r="G126" s="199"/>
      <c r="H126" s="199"/>
      <c r="I126" s="199"/>
    </row>
    <row r="127" spans="1:10" ht="33" customHeight="1" x14ac:dyDescent="0.25">
      <c r="A127" s="207" t="s">
        <v>386</v>
      </c>
      <c r="B127" s="265">
        <f>'A4 Exploitation'!D403</f>
        <v>0.98333333333333328</v>
      </c>
      <c r="C127" s="265"/>
      <c r="D127" s="199"/>
      <c r="E127" s="199"/>
      <c r="F127" s="199"/>
      <c r="G127" s="199"/>
      <c r="H127" s="199"/>
      <c r="I127" s="199"/>
    </row>
    <row r="128" spans="1:10" ht="33" customHeight="1" x14ac:dyDescent="0.25">
      <c r="A128" s="206" t="s">
        <v>387</v>
      </c>
      <c r="B128" s="265">
        <f>'A5 Exploitation'!D403</f>
        <v>0</v>
      </c>
      <c r="C128" s="265"/>
      <c r="D128" s="199"/>
      <c r="E128" s="199"/>
      <c r="F128" s="199"/>
      <c r="G128" s="199"/>
      <c r="H128" s="199"/>
      <c r="I128" s="199"/>
    </row>
    <row r="129" spans="1:10" ht="33" customHeight="1" x14ac:dyDescent="0.25">
      <c r="A129" s="206" t="s">
        <v>388</v>
      </c>
      <c r="B129" s="265">
        <f>'A6 Exploitation'!D403</f>
        <v>0</v>
      </c>
      <c r="C129" s="26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Lafayette</v>
      </c>
    </row>
    <row r="133" spans="1:10" ht="33" customHeight="1" x14ac:dyDescent="0.25">
      <c r="A133" s="207" t="s">
        <v>383</v>
      </c>
      <c r="B133" s="265">
        <f>'A1 Exploitation'!D433</f>
        <v>1</v>
      </c>
      <c r="C133" s="265"/>
      <c r="D133" s="199"/>
      <c r="E133" s="199"/>
      <c r="F133" s="199"/>
      <c r="G133" s="199"/>
      <c r="H133" s="199"/>
      <c r="I133" s="199"/>
    </row>
    <row r="134" spans="1:10" ht="33" customHeight="1" x14ac:dyDescent="0.25">
      <c r="A134" s="206" t="s">
        <v>384</v>
      </c>
      <c r="B134" s="265">
        <f>'A2 Exploitation'!D433</f>
        <v>0.96875</v>
      </c>
      <c r="C134" s="265"/>
      <c r="D134" s="199"/>
      <c r="E134" s="199"/>
      <c r="F134" s="199"/>
      <c r="G134" s="199"/>
      <c r="H134" s="199"/>
      <c r="I134" s="199"/>
    </row>
    <row r="135" spans="1:10" ht="33" customHeight="1" x14ac:dyDescent="0.25">
      <c r="A135" s="207" t="s">
        <v>385</v>
      </c>
      <c r="B135" s="265">
        <f>'A3 Exploitation'!D433</f>
        <v>0.96875</v>
      </c>
      <c r="C135" s="265"/>
      <c r="D135" s="199"/>
      <c r="E135" s="199"/>
      <c r="F135" s="199"/>
      <c r="G135" s="199"/>
      <c r="H135" s="199"/>
      <c r="I135" s="199"/>
    </row>
    <row r="136" spans="1:10" ht="33" customHeight="1" x14ac:dyDescent="0.25">
      <c r="A136" s="207" t="s">
        <v>386</v>
      </c>
      <c r="B136" s="265">
        <f>'A4 Exploitation'!D433</f>
        <v>1</v>
      </c>
      <c r="C136" s="265"/>
      <c r="D136" s="199"/>
      <c r="E136" s="199"/>
      <c r="F136" s="199"/>
      <c r="G136" s="199"/>
      <c r="H136" s="199"/>
      <c r="I136" s="199"/>
    </row>
    <row r="137" spans="1:10" ht="33" customHeight="1" x14ac:dyDescent="0.25">
      <c r="A137" s="206" t="s">
        <v>387</v>
      </c>
      <c r="B137" s="265">
        <f>'A5 Exploitation'!D433</f>
        <v>0</v>
      </c>
      <c r="C137" s="265"/>
      <c r="D137" s="199"/>
      <c r="E137" s="199"/>
      <c r="F137" s="199"/>
      <c r="G137" s="199"/>
      <c r="H137" s="199"/>
      <c r="I137" s="199"/>
    </row>
    <row r="138" spans="1:10" ht="33" customHeight="1" x14ac:dyDescent="0.25">
      <c r="A138" s="206" t="s">
        <v>388</v>
      </c>
      <c r="B138" s="265">
        <f>'A6 Exploitation'!D433</f>
        <v>0</v>
      </c>
      <c r="C138" s="26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Lafayette</v>
      </c>
    </row>
    <row r="142" spans="1:10" ht="33" customHeight="1" x14ac:dyDescent="0.25">
      <c r="A142" s="207" t="s">
        <v>383</v>
      </c>
      <c r="B142" s="265">
        <f>'A1 Exploitation'!D452</f>
        <v>0.91666666666666663</v>
      </c>
      <c r="C142" s="265"/>
      <c r="D142" s="199"/>
      <c r="E142" s="199"/>
      <c r="F142" s="199"/>
      <c r="G142" s="199"/>
      <c r="H142" s="199"/>
      <c r="I142" s="199"/>
    </row>
    <row r="143" spans="1:10" ht="33" customHeight="1" x14ac:dyDescent="0.25">
      <c r="A143" s="206" t="s">
        <v>384</v>
      </c>
      <c r="B143" s="265">
        <f>'A2 Exploitation'!D452</f>
        <v>0.91666666666666663</v>
      </c>
      <c r="C143" s="265"/>
      <c r="D143" s="199"/>
      <c r="E143" s="199"/>
      <c r="F143" s="199"/>
      <c r="G143" s="199"/>
      <c r="H143" s="199"/>
      <c r="I143" s="199"/>
    </row>
    <row r="144" spans="1:10" ht="33" customHeight="1" x14ac:dyDescent="0.25">
      <c r="A144" s="207" t="s">
        <v>385</v>
      </c>
      <c r="B144" s="265">
        <f>'A3 Exploitation'!D452</f>
        <v>1</v>
      </c>
      <c r="C144" s="265"/>
      <c r="D144" s="199"/>
      <c r="E144" s="199"/>
      <c r="F144" s="199"/>
      <c r="G144" s="199"/>
      <c r="H144" s="199"/>
      <c r="I144" s="199"/>
    </row>
    <row r="145" spans="1:10" ht="33" customHeight="1" x14ac:dyDescent="0.25">
      <c r="A145" s="207" t="s">
        <v>386</v>
      </c>
      <c r="B145" s="265">
        <f>'A4 Exploitation'!D452</f>
        <v>1</v>
      </c>
      <c r="C145" s="265"/>
      <c r="D145" s="199"/>
      <c r="E145" s="199"/>
      <c r="F145" s="199"/>
      <c r="G145" s="199"/>
      <c r="H145" s="199"/>
      <c r="I145" s="199"/>
    </row>
    <row r="146" spans="1:10" ht="33" customHeight="1" x14ac:dyDescent="0.25">
      <c r="A146" s="206" t="s">
        <v>387</v>
      </c>
      <c r="B146" s="265">
        <f>'A5 Exploitation'!D452</f>
        <v>0</v>
      </c>
      <c r="C146" s="265"/>
      <c r="D146" s="199"/>
      <c r="E146" s="199"/>
      <c r="F146" s="199"/>
      <c r="G146" s="199"/>
      <c r="H146" s="199"/>
      <c r="I146" s="199"/>
    </row>
    <row r="147" spans="1:10" ht="33" customHeight="1" x14ac:dyDescent="0.25">
      <c r="A147" s="206" t="s">
        <v>388</v>
      </c>
      <c r="B147" s="265">
        <f>'A6 Exploitation'!D452</f>
        <v>0</v>
      </c>
      <c r="C147" s="26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Lafayette</v>
      </c>
    </row>
    <row r="151" spans="1:10" ht="33" customHeight="1" x14ac:dyDescent="0.25">
      <c r="A151" s="207" t="s">
        <v>383</v>
      </c>
      <c r="B151" s="265">
        <f>'A1 Exploitation'!D462</f>
        <v>0.875</v>
      </c>
      <c r="C151" s="265"/>
      <c r="D151" s="199"/>
      <c r="E151" s="199"/>
      <c r="F151" s="199"/>
      <c r="G151" s="199"/>
      <c r="H151" s="199"/>
      <c r="I151" s="199"/>
    </row>
    <row r="152" spans="1:10" ht="33" customHeight="1" x14ac:dyDescent="0.25">
      <c r="A152" s="206" t="s">
        <v>384</v>
      </c>
      <c r="B152" s="265">
        <f>'A2 Exploitation'!D462</f>
        <v>0.625</v>
      </c>
      <c r="C152" s="265"/>
      <c r="D152" s="199"/>
      <c r="E152" s="199"/>
      <c r="F152" s="199"/>
      <c r="G152" s="199"/>
      <c r="H152" s="199"/>
      <c r="I152" s="199"/>
    </row>
    <row r="153" spans="1:10" ht="33" customHeight="1" x14ac:dyDescent="0.25">
      <c r="A153" s="207" t="s">
        <v>385</v>
      </c>
      <c r="B153" s="265">
        <f>'A3 Exploitation'!D462</f>
        <v>0.625</v>
      </c>
      <c r="C153" s="265"/>
      <c r="D153" s="199"/>
      <c r="E153" s="199"/>
      <c r="F153" s="199"/>
      <c r="G153" s="199"/>
      <c r="H153" s="199"/>
      <c r="I153" s="199"/>
    </row>
    <row r="154" spans="1:10" ht="33" customHeight="1" x14ac:dyDescent="0.25">
      <c r="A154" s="207" t="s">
        <v>386</v>
      </c>
      <c r="B154" s="265">
        <f>'A4 Exploitation'!D462</f>
        <v>0.875</v>
      </c>
      <c r="C154" s="265"/>
      <c r="D154" s="199"/>
      <c r="E154" s="199"/>
      <c r="F154" s="199"/>
      <c r="G154" s="199"/>
      <c r="H154" s="199"/>
      <c r="I154" s="199"/>
    </row>
    <row r="155" spans="1:10" ht="33" customHeight="1" x14ac:dyDescent="0.25">
      <c r="A155" s="206" t="s">
        <v>387</v>
      </c>
      <c r="B155" s="265">
        <f>'A5 Exploitation'!D462</f>
        <v>0</v>
      </c>
      <c r="C155" s="265"/>
      <c r="D155" s="199"/>
      <c r="E155" s="199"/>
      <c r="F155" s="199"/>
      <c r="G155" s="199"/>
      <c r="H155" s="199"/>
      <c r="I155" s="199"/>
    </row>
    <row r="156" spans="1:10" ht="33" customHeight="1" x14ac:dyDescent="0.25">
      <c r="A156" s="206" t="s">
        <v>388</v>
      </c>
      <c r="B156" s="265">
        <f>'A6 Exploitation'!D462</f>
        <v>0</v>
      </c>
      <c r="C156" s="26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Lafayette</v>
      </c>
    </row>
    <row r="160" spans="1:10" ht="33" customHeight="1" x14ac:dyDescent="0.25">
      <c r="A160" s="207" t="s">
        <v>383</v>
      </c>
      <c r="B160" s="265">
        <f>'A1 Exploitation'!D471</f>
        <v>0.66666666666666663</v>
      </c>
      <c r="C160" s="265"/>
      <c r="D160" s="199"/>
      <c r="E160" s="199"/>
      <c r="F160" s="199"/>
      <c r="G160" s="199"/>
      <c r="H160" s="199"/>
      <c r="I160" s="199"/>
    </row>
    <row r="161" spans="1:10" ht="33" customHeight="1" x14ac:dyDescent="0.25">
      <c r="A161" s="206" t="s">
        <v>384</v>
      </c>
      <c r="B161" s="265">
        <f>'A2 Exploitation'!D471</f>
        <v>0.83333333333333337</v>
      </c>
      <c r="C161" s="265"/>
      <c r="D161" s="199"/>
      <c r="E161" s="199"/>
      <c r="F161" s="199"/>
      <c r="G161" s="199"/>
      <c r="H161" s="199"/>
      <c r="I161" s="199"/>
    </row>
    <row r="162" spans="1:10" ht="33" customHeight="1" x14ac:dyDescent="0.25">
      <c r="A162" s="207" t="s">
        <v>385</v>
      </c>
      <c r="B162" s="265">
        <f>'A3 Exploitation'!D471</f>
        <v>1</v>
      </c>
      <c r="C162" s="265"/>
      <c r="D162" s="199"/>
      <c r="E162" s="199"/>
      <c r="F162" s="199"/>
      <c r="G162" s="199"/>
      <c r="H162" s="199"/>
      <c r="I162" s="199"/>
    </row>
    <row r="163" spans="1:10" ht="33" customHeight="1" x14ac:dyDescent="0.25">
      <c r="A163" s="207" t="s">
        <v>386</v>
      </c>
      <c r="B163" s="265">
        <f>'A4 Exploitation'!D471</f>
        <v>1</v>
      </c>
      <c r="C163" s="265"/>
      <c r="D163" s="199"/>
      <c r="E163" s="199"/>
      <c r="F163" s="199"/>
      <c r="G163" s="199"/>
      <c r="H163" s="199"/>
      <c r="I163" s="199"/>
    </row>
    <row r="164" spans="1:10" ht="33" customHeight="1" x14ac:dyDescent="0.25">
      <c r="A164" s="206" t="s">
        <v>387</v>
      </c>
      <c r="B164" s="265">
        <f>'A5 Exploitation'!D471</f>
        <v>0</v>
      </c>
      <c r="C164" s="265"/>
      <c r="D164" s="199"/>
      <c r="E164" s="199"/>
      <c r="F164" s="199"/>
      <c r="G164" s="199"/>
      <c r="H164" s="199"/>
      <c r="I164" s="199"/>
    </row>
    <row r="165" spans="1:10" ht="33" customHeight="1" x14ac:dyDescent="0.25">
      <c r="A165" s="206" t="s">
        <v>388</v>
      </c>
      <c r="B165" s="265">
        <f>'A6 Exploitation'!D471</f>
        <v>0</v>
      </c>
      <c r="C165" s="265"/>
      <c r="D165" s="199"/>
      <c r="E165" s="199"/>
      <c r="F165" s="199"/>
      <c r="G165" s="199"/>
      <c r="H165" s="199"/>
      <c r="I165" s="199"/>
    </row>
    <row r="166" spans="1:10" ht="18" x14ac:dyDescent="0.25">
      <c r="A166" s="209"/>
      <c r="B166" s="267"/>
      <c r="C166" s="267"/>
      <c r="D166" s="199"/>
      <c r="E166" s="199"/>
      <c r="F166" s="199"/>
      <c r="G166" s="199"/>
      <c r="H166" s="199"/>
      <c r="I166" s="199"/>
    </row>
    <row r="167" spans="1:10" ht="18" x14ac:dyDescent="0.25">
      <c r="A167" s="209"/>
      <c r="B167" s="267"/>
      <c r="C167" s="267"/>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Lafayette</v>
      </c>
    </row>
    <row r="169" spans="1:10" ht="33" customHeight="1" x14ac:dyDescent="0.25">
      <c r="A169" s="207" t="s">
        <v>383</v>
      </c>
      <c r="B169" s="265">
        <f>'A1 Exploitation'!D492</f>
        <v>0.25</v>
      </c>
      <c r="C169" s="265"/>
      <c r="D169" s="199"/>
      <c r="E169" s="199"/>
      <c r="F169" s="199"/>
      <c r="G169" s="199"/>
      <c r="H169" s="199"/>
      <c r="I169" s="199"/>
    </row>
    <row r="170" spans="1:10" ht="33" customHeight="1" x14ac:dyDescent="0.25">
      <c r="A170" s="206" t="s">
        <v>384</v>
      </c>
      <c r="B170" s="265">
        <f>'A2 Exploitation'!D492</f>
        <v>0.93333333333333335</v>
      </c>
      <c r="C170" s="265"/>
      <c r="D170" s="199"/>
      <c r="E170" s="199"/>
      <c r="F170" s="199"/>
      <c r="G170" s="199"/>
      <c r="H170" s="199"/>
      <c r="I170" s="199"/>
    </row>
    <row r="171" spans="1:10" ht="33" customHeight="1" x14ac:dyDescent="0.25">
      <c r="A171" s="207" t="s">
        <v>385</v>
      </c>
      <c r="B171" s="265">
        <f>'A3 Exploitation'!D492</f>
        <v>0.96666666666666667</v>
      </c>
      <c r="C171" s="265"/>
      <c r="D171" s="199"/>
      <c r="E171" s="199"/>
      <c r="F171" s="199"/>
      <c r="G171" s="199"/>
      <c r="H171" s="199"/>
      <c r="I171" s="199"/>
    </row>
    <row r="172" spans="1:10" ht="33" customHeight="1" x14ac:dyDescent="0.25">
      <c r="A172" s="207" t="s">
        <v>386</v>
      </c>
      <c r="B172" s="265">
        <f>'A4 Exploitation'!D492</f>
        <v>0.92307692307692313</v>
      </c>
      <c r="C172" s="265"/>
    </row>
    <row r="173" spans="1:10" ht="33" customHeight="1" x14ac:dyDescent="0.25">
      <c r="A173" s="206" t="s">
        <v>387</v>
      </c>
      <c r="B173" s="265">
        <f>'A5 Exploitation'!D492</f>
        <v>0</v>
      </c>
      <c r="C173" s="265"/>
    </row>
    <row r="174" spans="1:10" ht="33" customHeight="1" x14ac:dyDescent="0.25">
      <c r="A174" s="206" t="s">
        <v>388</v>
      </c>
      <c r="B174" s="265">
        <f>'A6 Exploitation'!D492</f>
        <v>0</v>
      </c>
      <c r="C174" s="265"/>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Lafayette</v>
      </c>
    </row>
    <row r="178" spans="1:10" ht="33" customHeight="1" x14ac:dyDescent="0.25">
      <c r="A178" s="207" t="s">
        <v>383</v>
      </c>
      <c r="B178" s="265">
        <f>'A1 Exploitation'!D501</f>
        <v>1</v>
      </c>
      <c r="C178" s="265"/>
    </row>
    <row r="179" spans="1:10" ht="33" customHeight="1" x14ac:dyDescent="0.25">
      <c r="A179" s="206" t="s">
        <v>384</v>
      </c>
      <c r="B179" s="265">
        <f>'A2 Exploitation'!D501</f>
        <v>1</v>
      </c>
      <c r="C179" s="265"/>
    </row>
    <row r="180" spans="1:10" ht="33" customHeight="1" x14ac:dyDescent="0.25">
      <c r="A180" s="207" t="s">
        <v>385</v>
      </c>
      <c r="B180" s="265">
        <f>'A3 Exploitation'!D501</f>
        <v>1</v>
      </c>
      <c r="C180" s="265"/>
    </row>
    <row r="181" spans="1:10" ht="33" customHeight="1" x14ac:dyDescent="0.25">
      <c r="A181" s="207" t="s">
        <v>386</v>
      </c>
      <c r="B181" s="265">
        <f>'A4 Exploitation'!D501</f>
        <v>1</v>
      </c>
      <c r="C181" s="265"/>
    </row>
    <row r="182" spans="1:10" ht="33" customHeight="1" x14ac:dyDescent="0.25">
      <c r="A182" s="206" t="s">
        <v>387</v>
      </c>
      <c r="B182" s="265">
        <f>'A5 Exploitation'!D501</f>
        <v>0</v>
      </c>
      <c r="C182" s="265"/>
    </row>
    <row r="183" spans="1:10" ht="33" customHeight="1" x14ac:dyDescent="0.25">
      <c r="A183" s="206" t="s">
        <v>388</v>
      </c>
      <c r="B183" s="265">
        <f>'A6 Exploitation'!D501</f>
        <v>0</v>
      </c>
      <c r="C183" s="265"/>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Lafayette</v>
      </c>
    </row>
    <row r="187" spans="1:10" ht="33" customHeight="1" x14ac:dyDescent="0.25">
      <c r="A187" s="207" t="s">
        <v>383</v>
      </c>
      <c r="B187" s="265">
        <f>'A1 Technique'!D198</f>
        <v>0.63274336283185839</v>
      </c>
      <c r="C187" s="265"/>
    </row>
    <row r="188" spans="1:10" ht="33" customHeight="1" x14ac:dyDescent="0.25">
      <c r="A188" s="206" t="s">
        <v>384</v>
      </c>
      <c r="B188" s="265">
        <f>'A2 Technique'!D198</f>
        <v>0.77049180327868849</v>
      </c>
      <c r="C188" s="265"/>
    </row>
    <row r="189" spans="1:10" ht="33" customHeight="1" x14ac:dyDescent="0.25">
      <c r="A189" s="207" t="s">
        <v>385</v>
      </c>
      <c r="B189" s="265">
        <f>'A3 Technique'!D198</f>
        <v>0.80165289256198347</v>
      </c>
      <c r="C189" s="265"/>
    </row>
    <row r="190" spans="1:10" ht="33" customHeight="1" x14ac:dyDescent="0.25">
      <c r="A190" s="207" t="s">
        <v>386</v>
      </c>
      <c r="B190" s="265">
        <f>'A4 Technique'!D198</f>
        <v>0.84745762711864403</v>
      </c>
      <c r="C190" s="265"/>
    </row>
    <row r="191" spans="1:10" ht="33" customHeight="1" x14ac:dyDescent="0.25">
      <c r="A191" s="206" t="s">
        <v>387</v>
      </c>
      <c r="B191" s="265">
        <f>'A5 Technique'!D198</f>
        <v>0</v>
      </c>
      <c r="C191" s="265"/>
    </row>
    <row r="192" spans="1:10" ht="33" customHeight="1" x14ac:dyDescent="0.25">
      <c r="A192" s="206" t="s">
        <v>388</v>
      </c>
      <c r="B192" s="265">
        <f>'A6 Technique'!D198</f>
        <v>0</v>
      </c>
      <c r="C192" s="265"/>
    </row>
  </sheetData>
  <sheetProtection algorithmName="SHA-512" hashValue="JQ3W0T/XH/qj6QsDkXqURrRIBWuzT51TJnbBa4gX0PyaafUFXEFg6No2WOg3Zsy+yUdVjyQYhv4C/AsSh59Zaw==" saltValue="CQdKb33qLYcXm8840kZAZ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Lafayette</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Lafayette</v>
      </c>
      <c r="B7" s="288"/>
      <c r="C7" s="288"/>
      <c r="D7" s="288"/>
      <c r="E7" s="288"/>
      <c r="F7" s="288"/>
      <c r="G7" s="216"/>
      <c r="H7" s="216"/>
      <c r="I7" s="216"/>
    </row>
    <row r="8" spans="1:9" s="36" customFormat="1" ht="24" x14ac:dyDescent="0.45">
      <c r="A8" s="38" t="s">
        <v>44</v>
      </c>
      <c r="B8" s="304">
        <f>'A5 Exploitation'!B9:F9</f>
        <v>0</v>
      </c>
      <c r="C8" s="304"/>
      <c r="D8" s="304"/>
      <c r="E8" s="304"/>
      <c r="F8" s="304"/>
      <c r="G8" s="216"/>
      <c r="H8" s="216"/>
      <c r="I8" s="216"/>
    </row>
    <row r="9" spans="1:9" s="36" customFormat="1" ht="24" x14ac:dyDescent="0.45">
      <c r="A9" s="39" t="s">
        <v>46</v>
      </c>
      <c r="B9" s="305">
        <f>'A5 Exploitation'!B10:F10</f>
        <v>0</v>
      </c>
      <c r="C9" s="305"/>
      <c r="D9" s="305"/>
      <c r="E9" s="305"/>
      <c r="F9" s="305"/>
      <c r="G9" s="216"/>
      <c r="H9" s="216"/>
      <c r="I9" s="216"/>
    </row>
    <row r="10" spans="1:9" s="36" customFormat="1" ht="24" x14ac:dyDescent="0.45">
      <c r="A10" s="38" t="s">
        <v>45</v>
      </c>
      <c r="B10" s="302">
        <f>'A5 Exploitation'!B11:F11</f>
        <v>0</v>
      </c>
      <c r="C10" s="302"/>
      <c r="D10" s="302"/>
      <c r="E10" s="302"/>
      <c r="F10" s="302"/>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Lafayette</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Lafayette</v>
      </c>
      <c r="B7" s="288"/>
      <c r="C7" s="288"/>
      <c r="D7" s="288"/>
      <c r="E7" s="288"/>
      <c r="F7" s="288"/>
      <c r="G7" s="216"/>
      <c r="H7" s="216"/>
      <c r="I7" s="216"/>
    </row>
    <row r="8" spans="1:9" s="36" customFormat="1" ht="24" x14ac:dyDescent="0.45">
      <c r="A8" s="38" t="s">
        <v>44</v>
      </c>
      <c r="B8" s="304">
        <f>'A6 Exploitation'!B9:F9</f>
        <v>0</v>
      </c>
      <c r="C8" s="304"/>
      <c r="D8" s="304"/>
      <c r="E8" s="304"/>
      <c r="F8" s="304"/>
      <c r="G8" s="216"/>
      <c r="H8" s="216"/>
      <c r="I8" s="216"/>
    </row>
    <row r="9" spans="1:9" s="36" customFormat="1" ht="24" x14ac:dyDescent="0.45">
      <c r="A9" s="39" t="s">
        <v>46</v>
      </c>
      <c r="B9" s="305">
        <f>'A6 Exploitation'!B10:F10</f>
        <v>0</v>
      </c>
      <c r="C9" s="305"/>
      <c r="D9" s="305"/>
      <c r="E9" s="305"/>
      <c r="F9" s="305"/>
      <c r="G9" s="216"/>
      <c r="H9" s="216"/>
      <c r="I9" s="216"/>
    </row>
    <row r="10" spans="1:9" s="36" customFormat="1" ht="24" x14ac:dyDescent="0.45">
      <c r="A10" s="38" t="s">
        <v>45</v>
      </c>
      <c r="B10" s="302">
        <f>'A6 Exploitation'!B11:F11</f>
        <v>0</v>
      </c>
      <c r="C10" s="302"/>
      <c r="D10" s="302"/>
      <c r="E10" s="302"/>
      <c r="F10" s="302"/>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120" zoomScaleNormal="71" zoomScaleSheetLayoutView="120" workbookViewId="0">
      <selection activeCell="D21" sqref="D2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7" t="s">
        <v>201</v>
      </c>
      <c r="B7" s="287"/>
      <c r="C7" s="287"/>
      <c r="D7" s="287"/>
      <c r="E7" s="287"/>
      <c r="F7" s="287"/>
      <c r="G7" s="124"/>
      <c r="H7" s="124"/>
      <c r="I7" s="124"/>
    </row>
    <row r="8" spans="1:9" ht="29.25" x14ac:dyDescent="0.45">
      <c r="A8" s="288" t="str">
        <f>'Page de garde'!D18</f>
        <v>Lafayette</v>
      </c>
      <c r="B8" s="288"/>
      <c r="C8" s="288"/>
      <c r="D8" s="288"/>
      <c r="E8" s="288"/>
      <c r="F8" s="288"/>
      <c r="G8" s="126"/>
      <c r="H8" s="126"/>
      <c r="I8" s="124"/>
    </row>
    <row r="9" spans="1:9" ht="24" x14ac:dyDescent="0.45">
      <c r="A9" s="38" t="s">
        <v>44</v>
      </c>
      <c r="B9" s="289" t="s">
        <v>412</v>
      </c>
      <c r="C9" s="289"/>
      <c r="D9" s="289"/>
      <c r="E9" s="289"/>
      <c r="F9" s="289"/>
      <c r="G9" s="126"/>
      <c r="H9" s="126"/>
      <c r="I9" s="124"/>
    </row>
    <row r="10" spans="1:9" ht="24" x14ac:dyDescent="0.45">
      <c r="A10" s="39" t="s">
        <v>46</v>
      </c>
      <c r="B10" s="290" t="s">
        <v>413</v>
      </c>
      <c r="C10" s="290"/>
      <c r="D10" s="290"/>
      <c r="E10" s="290"/>
      <c r="F10" s="290"/>
      <c r="G10" s="126"/>
      <c r="H10" s="126"/>
      <c r="I10" s="124"/>
    </row>
    <row r="11" spans="1:9" ht="24" x14ac:dyDescent="0.45">
      <c r="A11" s="38" t="s">
        <v>45</v>
      </c>
      <c r="B11" s="285">
        <v>42807</v>
      </c>
      <c r="C11" s="285"/>
      <c r="D11" s="285"/>
      <c r="E11" s="285"/>
      <c r="F11" s="285"/>
      <c r="G11" s="126"/>
      <c r="H11" s="126"/>
      <c r="I11" s="124"/>
    </row>
    <row r="12" spans="1:9" ht="24" x14ac:dyDescent="0.45">
      <c r="A12" s="38" t="s">
        <v>276</v>
      </c>
      <c r="B12" s="278">
        <f>D505</f>
        <v>0.78333333333333333</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42807</v>
      </c>
      <c r="B17" s="36"/>
      <c r="C17" s="36"/>
      <c r="D17" s="36"/>
      <c r="E17" s="36"/>
      <c r="F17" s="36"/>
      <c r="G17" s="36"/>
      <c r="H17" s="36"/>
    </row>
    <row r="18" spans="1:8" ht="18" x14ac:dyDescent="0.25">
      <c r="A18" s="283" t="s">
        <v>1</v>
      </c>
      <c r="B18" s="284"/>
      <c r="C18" s="284"/>
      <c r="D18" s="284"/>
      <c r="E18" s="284"/>
      <c r="F18" s="284"/>
    </row>
    <row r="19" spans="1:8" x14ac:dyDescent="0.25">
      <c r="A19" s="17" t="s">
        <v>10</v>
      </c>
      <c r="B19" s="136">
        <v>2</v>
      </c>
      <c r="C19" s="136"/>
      <c r="D19" s="135"/>
      <c r="E19" s="66"/>
      <c r="F19" s="66"/>
    </row>
    <row r="20" spans="1:8" ht="30" x14ac:dyDescent="0.25">
      <c r="A20" s="17" t="s">
        <v>211</v>
      </c>
      <c r="B20" s="170">
        <v>1</v>
      </c>
      <c r="C20" s="136"/>
      <c r="D20" s="135" t="s">
        <v>483</v>
      </c>
      <c r="E20" s="66"/>
      <c r="F20" s="66"/>
    </row>
    <row r="21" spans="1:8" ht="45" x14ac:dyDescent="0.25">
      <c r="A21" s="17" t="s">
        <v>98</v>
      </c>
      <c r="B21" s="170">
        <v>1</v>
      </c>
      <c r="C21" s="136"/>
      <c r="D21" s="135" t="s">
        <v>482</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52.5" customHeight="1" x14ac:dyDescent="0.35">
      <c r="A28" s="76" t="s">
        <v>186</v>
      </c>
      <c r="B28" s="170">
        <v>1</v>
      </c>
      <c r="C28" s="217" t="str">
        <f>IF(B28=0, -5, "0")</f>
        <v>0</v>
      </c>
      <c r="D28" s="128" t="s">
        <v>484</v>
      </c>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c r="E34" s="173"/>
      <c r="F34" s="173"/>
      <c r="G34" s="172"/>
    </row>
    <row r="35" spans="1:7" ht="30" x14ac:dyDescent="0.25">
      <c r="A35" s="18" t="s">
        <v>203</v>
      </c>
      <c r="B35" s="170">
        <v>1</v>
      </c>
      <c r="C35" s="130"/>
      <c r="D35" s="128" t="s">
        <v>415</v>
      </c>
      <c r="E35" s="66"/>
      <c r="F35" s="66"/>
    </row>
    <row r="36" spans="1:7" ht="45" x14ac:dyDescent="0.25">
      <c r="A36" s="109" t="s">
        <v>287</v>
      </c>
      <c r="B36" s="170">
        <v>2</v>
      </c>
      <c r="C36" s="131"/>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73" t="s">
        <v>137</v>
      </c>
      <c r="B43" s="273"/>
      <c r="C43" s="273"/>
      <c r="D43" s="273"/>
      <c r="E43" s="273"/>
      <c r="F43" s="273"/>
    </row>
    <row r="44" spans="1:7" x14ac:dyDescent="0.25">
      <c r="A44" s="183">
        <f>B11</f>
        <v>42807</v>
      </c>
      <c r="B44" s="6"/>
      <c r="C44" s="7"/>
      <c r="D44" s="6"/>
    </row>
    <row r="45" spans="1:7" ht="16.5" x14ac:dyDescent="0.25">
      <c r="A45" s="276" t="s">
        <v>63</v>
      </c>
      <c r="B45" s="277"/>
      <c r="C45" s="277"/>
      <c r="D45" s="277"/>
      <c r="E45" s="277"/>
      <c r="F45" s="277"/>
    </row>
    <row r="46" spans="1:7" x14ac:dyDescent="0.25">
      <c r="A46" s="33" t="s">
        <v>109</v>
      </c>
      <c r="B46" s="137">
        <v>2</v>
      </c>
      <c r="C46" s="137"/>
      <c r="D46" s="139" t="s">
        <v>416</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30" x14ac:dyDescent="0.25">
      <c r="A49" s="33" t="s">
        <v>28</v>
      </c>
      <c r="B49" s="170">
        <v>2</v>
      </c>
      <c r="C49" s="137"/>
      <c r="D49" s="139" t="s">
        <v>417</v>
      </c>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t="s">
        <v>418</v>
      </c>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44">
        <v>2</v>
      </c>
      <c r="C58" s="144"/>
      <c r="D58" s="142"/>
      <c r="E58" s="147"/>
      <c r="F58" s="66"/>
    </row>
    <row r="59" spans="1:6" ht="33" customHeight="1" x14ac:dyDescent="0.25">
      <c r="A59" s="17" t="s">
        <v>204</v>
      </c>
      <c r="B59" s="170">
        <v>1</v>
      </c>
      <c r="C59" s="145"/>
      <c r="D59" s="162" t="s">
        <v>419</v>
      </c>
      <c r="E59" s="146"/>
      <c r="F59" s="148"/>
    </row>
    <row r="60" spans="1:6" x14ac:dyDescent="0.25">
      <c r="A60" s="24" t="s">
        <v>142</v>
      </c>
      <c r="B60" s="170">
        <v>2</v>
      </c>
      <c r="C60" s="144"/>
      <c r="D60" s="143" t="s">
        <v>420</v>
      </c>
      <c r="E60" s="147"/>
      <c r="F60" s="66"/>
    </row>
    <row r="61" spans="1:6" x14ac:dyDescent="0.25">
      <c r="A61" s="24" t="s">
        <v>123</v>
      </c>
      <c r="B61" s="170">
        <v>2</v>
      </c>
      <c r="C61" s="144"/>
      <c r="D61" s="143" t="s">
        <v>421</v>
      </c>
      <c r="E61" s="147"/>
      <c r="F61" s="66"/>
    </row>
    <row r="62" spans="1:6" ht="18" x14ac:dyDescent="0.35">
      <c r="A62" s="76" t="s">
        <v>67</v>
      </c>
      <c r="B62" s="170" t="s">
        <v>34</v>
      </c>
      <c r="C62" s="217" t="str">
        <f>IF(B62=0, -5, "0")</f>
        <v>0</v>
      </c>
      <c r="D62" s="142"/>
      <c r="E62" s="147"/>
      <c r="F62" s="66"/>
    </row>
    <row r="63" spans="1:6" ht="75" x14ac:dyDescent="0.25">
      <c r="A63" s="17" t="s">
        <v>277</v>
      </c>
      <c r="B63" s="170">
        <v>1</v>
      </c>
      <c r="C63" s="144"/>
      <c r="D63" s="142" t="s">
        <v>422</v>
      </c>
      <c r="E63" s="147"/>
      <c r="F63" s="66"/>
    </row>
    <row r="64" spans="1:6" ht="36" x14ac:dyDescent="0.25">
      <c r="A64" s="108" t="s">
        <v>272</v>
      </c>
      <c r="B64" s="170">
        <v>2</v>
      </c>
      <c r="C64" s="217" t="str">
        <f>IF(B64=0, -5, "0")</f>
        <v>0</v>
      </c>
      <c r="D64" s="142" t="s">
        <v>423</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ht="45" x14ac:dyDescent="0.25">
      <c r="A69" s="17" t="s">
        <v>117</v>
      </c>
      <c r="B69" s="170">
        <v>0</v>
      </c>
      <c r="C69" s="145"/>
      <c r="D69" s="163" t="s">
        <v>492</v>
      </c>
      <c r="E69" s="146" t="s">
        <v>424</v>
      </c>
      <c r="F69" s="148"/>
    </row>
    <row r="70" spans="1:7" s="31" customFormat="1" ht="75" x14ac:dyDescent="0.25">
      <c r="A70" s="107" t="s">
        <v>171</v>
      </c>
      <c r="B70" s="170">
        <v>0</v>
      </c>
      <c r="C70" s="218">
        <f>IF(B70=0, -5, "0")</f>
        <v>-5</v>
      </c>
      <c r="D70" s="152" t="s">
        <v>493</v>
      </c>
      <c r="E70" s="146" t="s">
        <v>425</v>
      </c>
      <c r="F70" s="67"/>
    </row>
    <row r="71" spans="1:7" s="31" customFormat="1" x14ac:dyDescent="0.25">
      <c r="A71" s="17" t="s">
        <v>291</v>
      </c>
      <c r="B71" s="170">
        <v>2</v>
      </c>
      <c r="C71" s="145"/>
      <c r="D71" s="152"/>
      <c r="E71" s="148"/>
      <c r="F71" s="67"/>
    </row>
    <row r="72" spans="1:7" s="31" customFormat="1" ht="75.75" x14ac:dyDescent="0.3">
      <c r="A72" s="49" t="s">
        <v>270</v>
      </c>
      <c r="B72" s="170">
        <v>0</v>
      </c>
      <c r="C72" s="171"/>
      <c r="D72" s="152" t="s">
        <v>427</v>
      </c>
      <c r="E72" s="146" t="s">
        <v>426</v>
      </c>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428</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45" x14ac:dyDescent="0.25">
      <c r="A77" s="24" t="s">
        <v>83</v>
      </c>
      <c r="B77" s="170">
        <v>1</v>
      </c>
      <c r="C77" s="145"/>
      <c r="D77" s="152" t="s">
        <v>429</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t="s">
        <v>430</v>
      </c>
      <c r="E79" s="146"/>
      <c r="F79" s="67"/>
    </row>
    <row r="80" spans="1:7" s="31" customFormat="1" ht="30" x14ac:dyDescent="0.25">
      <c r="A80" s="17" t="s">
        <v>199</v>
      </c>
      <c r="B80" s="170">
        <v>1</v>
      </c>
      <c r="C80" s="145"/>
      <c r="D80" s="152" t="s">
        <v>431</v>
      </c>
      <c r="E80" s="148"/>
      <c r="F80" s="67"/>
    </row>
    <row r="81" spans="1:6" x14ac:dyDescent="0.25">
      <c r="A81" s="19" t="s">
        <v>38</v>
      </c>
      <c r="B81" s="19"/>
      <c r="C81" s="19"/>
      <c r="D81" s="19">
        <f>SUM(B58:C80)</f>
        <v>27</v>
      </c>
    </row>
    <row r="82" spans="1:6" x14ac:dyDescent="0.25">
      <c r="A82" s="19" t="s">
        <v>37</v>
      </c>
      <c r="B82" s="20"/>
      <c r="C82" s="21"/>
      <c r="D82" s="63">
        <f>D81/(COUNT(B58:C80)*2)</f>
        <v>0.61363636363636365</v>
      </c>
    </row>
    <row r="83" spans="1:6" ht="15" customHeight="1" x14ac:dyDescent="0.25">
      <c r="A83" s="9"/>
      <c r="B83" s="6"/>
      <c r="C83" s="7"/>
      <c r="D83" s="6"/>
    </row>
    <row r="84" spans="1:6" ht="15" customHeight="1" x14ac:dyDescent="0.25">
      <c r="A84" s="274" t="s">
        <v>25</v>
      </c>
      <c r="B84" s="275"/>
      <c r="C84" s="275"/>
      <c r="D84" s="275"/>
      <c r="E84" s="275"/>
      <c r="F84" s="275"/>
    </row>
    <row r="85" spans="1:6" x14ac:dyDescent="0.25">
      <c r="A85" s="17" t="s">
        <v>314</v>
      </c>
      <c r="B85" s="153">
        <v>2</v>
      </c>
      <c r="C85" s="153"/>
      <c r="D85" s="157" t="s">
        <v>432</v>
      </c>
      <c r="E85" s="66"/>
      <c r="F85" s="66"/>
    </row>
    <row r="86" spans="1:6" x14ac:dyDescent="0.25">
      <c r="A86" s="18" t="s">
        <v>105</v>
      </c>
      <c r="B86" s="170">
        <v>2</v>
      </c>
      <c r="C86" s="153"/>
      <c r="D86" s="155" t="s">
        <v>433</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t="s">
        <v>434</v>
      </c>
      <c r="E88" s="66"/>
      <c r="F88" s="66"/>
    </row>
    <row r="89" spans="1:6" x14ac:dyDescent="0.25">
      <c r="A89" s="18" t="s">
        <v>55</v>
      </c>
      <c r="B89" s="170">
        <v>2</v>
      </c>
      <c r="C89" s="153"/>
      <c r="D89" s="158"/>
      <c r="E89" s="66"/>
      <c r="F89" s="66"/>
    </row>
    <row r="90" spans="1:6" ht="105" x14ac:dyDescent="0.25">
      <c r="A90" s="17" t="s">
        <v>293</v>
      </c>
      <c r="B90" s="170">
        <v>1</v>
      </c>
      <c r="C90" s="153"/>
      <c r="D90" s="156" t="s">
        <v>435</v>
      </c>
      <c r="E90" s="146"/>
      <c r="F90" s="66"/>
    </row>
    <row r="91" spans="1:6" ht="60" x14ac:dyDescent="0.25">
      <c r="A91" s="18" t="s">
        <v>260</v>
      </c>
      <c r="B91" s="170">
        <v>2</v>
      </c>
      <c r="C91" s="153"/>
      <c r="D91" s="157" t="s">
        <v>436</v>
      </c>
      <c r="E91" s="66"/>
      <c r="F91" s="66"/>
    </row>
    <row r="92" spans="1:6" ht="45" x14ac:dyDescent="0.25">
      <c r="A92" s="109" t="s">
        <v>287</v>
      </c>
      <c r="B92" s="170">
        <v>1</v>
      </c>
      <c r="C92" s="154"/>
      <c r="D92" s="254">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0.7567567567567568</v>
      </c>
    </row>
    <row r="98" spans="1:6" x14ac:dyDescent="0.25">
      <c r="A98" s="5"/>
      <c r="B98" s="6"/>
      <c r="C98" s="7"/>
      <c r="D98" s="6"/>
    </row>
    <row r="99" spans="1:6" ht="18" x14ac:dyDescent="0.35">
      <c r="A99" s="273" t="s">
        <v>129</v>
      </c>
      <c r="B99" s="273"/>
      <c r="C99" s="273"/>
      <c r="D99" s="273"/>
      <c r="E99" s="273"/>
      <c r="F99" s="273"/>
    </row>
    <row r="100" spans="1:6" x14ac:dyDescent="0.25">
      <c r="A100" s="183">
        <f>B11</f>
        <v>42807</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0</v>
      </c>
      <c r="C106" s="153"/>
      <c r="D106" s="129" t="s">
        <v>494</v>
      </c>
      <c r="E106" s="168" t="s">
        <v>437</v>
      </c>
      <c r="F106" s="66"/>
    </row>
    <row r="107" spans="1:6" ht="18" x14ac:dyDescent="0.35">
      <c r="A107" s="76" t="s">
        <v>59</v>
      </c>
      <c r="B107" s="170">
        <v>2</v>
      </c>
      <c r="C107" s="217" t="str">
        <f>IF(B107=0, -5, "0")</f>
        <v>0</v>
      </c>
      <c r="D107" s="142" t="s">
        <v>432</v>
      </c>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4" t="s">
        <v>133</v>
      </c>
      <c r="B113" s="275"/>
      <c r="C113" s="275"/>
      <c r="D113" s="275"/>
      <c r="E113" s="275"/>
      <c r="F113" s="275"/>
    </row>
    <row r="114" spans="1:6" x14ac:dyDescent="0.25">
      <c r="A114" s="17" t="s">
        <v>314</v>
      </c>
      <c r="B114" s="153">
        <v>2</v>
      </c>
      <c r="C114" s="153"/>
      <c r="D114" s="142"/>
      <c r="E114" s="142"/>
      <c r="F114" s="147"/>
    </row>
    <row r="115" spans="1:6" ht="180" x14ac:dyDescent="0.25">
      <c r="A115" s="18" t="s">
        <v>294</v>
      </c>
      <c r="B115" s="170">
        <v>0</v>
      </c>
      <c r="C115" s="153"/>
      <c r="D115" s="143" t="s">
        <v>503</v>
      </c>
      <c r="E115" s="143" t="s">
        <v>504</v>
      </c>
      <c r="F115" s="147"/>
    </row>
    <row r="116" spans="1:6" x14ac:dyDescent="0.25">
      <c r="A116" s="18" t="s">
        <v>71</v>
      </c>
      <c r="B116" s="170">
        <v>1</v>
      </c>
      <c r="C116" s="153"/>
      <c r="D116" s="143" t="s">
        <v>438</v>
      </c>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78" customHeight="1" x14ac:dyDescent="0.25">
      <c r="A119" s="17" t="s">
        <v>175</v>
      </c>
      <c r="B119" s="170">
        <v>1</v>
      </c>
      <c r="C119" s="153"/>
      <c r="D119" s="12" t="s">
        <v>499</v>
      </c>
      <c r="E119" s="147"/>
      <c r="F119" s="147"/>
    </row>
    <row r="120" spans="1:6" x14ac:dyDescent="0.25">
      <c r="A120" s="17" t="s">
        <v>291</v>
      </c>
      <c r="B120" s="170">
        <v>2</v>
      </c>
      <c r="C120" s="153"/>
      <c r="D120" s="12"/>
      <c r="E120" s="147"/>
      <c r="F120" s="147"/>
    </row>
    <row r="121" spans="1:6" ht="76.5" x14ac:dyDescent="0.35">
      <c r="A121" s="76" t="s">
        <v>74</v>
      </c>
      <c r="B121" s="170">
        <v>0</v>
      </c>
      <c r="C121" s="217">
        <f>IF(B121=0, -5, "0")</f>
        <v>-5</v>
      </c>
      <c r="D121" s="142" t="s">
        <v>439</v>
      </c>
      <c r="E121" s="168" t="s">
        <v>440</v>
      </c>
      <c r="F121" s="147"/>
    </row>
    <row r="122" spans="1:6" x14ac:dyDescent="0.25">
      <c r="A122" s="18" t="s">
        <v>188</v>
      </c>
      <c r="B122" s="170">
        <v>2</v>
      </c>
      <c r="C122" s="153"/>
      <c r="D122" s="142" t="s">
        <v>441</v>
      </c>
      <c r="E122" s="147"/>
      <c r="F122" s="147"/>
    </row>
    <row r="123" spans="1:6" ht="45.75" x14ac:dyDescent="0.3">
      <c r="A123" s="48" t="s">
        <v>189</v>
      </c>
      <c r="B123" s="177">
        <v>0</v>
      </c>
      <c r="C123" s="177"/>
      <c r="D123" s="184" t="s">
        <v>442</v>
      </c>
      <c r="E123" s="142" t="s">
        <v>443</v>
      </c>
      <c r="F123" s="147"/>
    </row>
    <row r="124" spans="1:6" x14ac:dyDescent="0.25">
      <c r="A124" s="17" t="s">
        <v>278</v>
      </c>
      <c r="B124" s="170">
        <v>2</v>
      </c>
      <c r="C124" s="153"/>
      <c r="D124" s="156" t="s">
        <v>444</v>
      </c>
      <c r="E124" s="148"/>
      <c r="F124" s="147"/>
    </row>
    <row r="125" spans="1:6" ht="53.25" customHeight="1" x14ac:dyDescent="0.25">
      <c r="A125" s="108" t="s">
        <v>272</v>
      </c>
      <c r="B125" s="170">
        <v>2</v>
      </c>
      <c r="C125" s="217" t="str">
        <f>IF(B125=0, -5, "0")</f>
        <v>0</v>
      </c>
      <c r="D125" s="142"/>
      <c r="E125" s="142"/>
      <c r="F125" s="147"/>
    </row>
    <row r="126" spans="1:6" ht="30.75" x14ac:dyDescent="0.3">
      <c r="A126" s="49" t="s">
        <v>271</v>
      </c>
      <c r="B126" s="177">
        <v>1</v>
      </c>
      <c r="C126" s="177"/>
      <c r="D126" s="184" t="s">
        <v>445</v>
      </c>
      <c r="E126" s="147"/>
      <c r="F126" s="147"/>
    </row>
    <row r="127" spans="1:6" ht="31.5" x14ac:dyDescent="0.35">
      <c r="A127" s="76" t="s">
        <v>173</v>
      </c>
      <c r="B127" s="170">
        <v>1</v>
      </c>
      <c r="C127" s="217" t="str">
        <f>IF(B127=0, -5, "0")</f>
        <v>0</v>
      </c>
      <c r="D127" s="142" t="s">
        <v>446</v>
      </c>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447</v>
      </c>
      <c r="E129" s="173"/>
      <c r="F129" s="173"/>
    </row>
    <row r="130" spans="1:6" x14ac:dyDescent="0.25">
      <c r="A130" s="24" t="s">
        <v>83</v>
      </c>
      <c r="B130" s="171">
        <v>2</v>
      </c>
      <c r="C130" s="153"/>
      <c r="D130" s="142"/>
      <c r="E130" s="147"/>
      <c r="F130" s="147"/>
    </row>
    <row r="131" spans="1:6" ht="33" x14ac:dyDescent="0.3">
      <c r="A131" s="49" t="s">
        <v>222</v>
      </c>
      <c r="B131" s="171">
        <v>1</v>
      </c>
      <c r="C131" s="153"/>
      <c r="D131" s="142" t="s">
        <v>500</v>
      </c>
      <c r="E131" s="147"/>
      <c r="F131" s="147"/>
    </row>
    <row r="132" spans="1:6" x14ac:dyDescent="0.25">
      <c r="A132" s="24" t="s">
        <v>248</v>
      </c>
      <c r="B132" s="171">
        <v>2</v>
      </c>
      <c r="C132" s="153"/>
      <c r="D132" s="142"/>
      <c r="E132" s="142"/>
      <c r="F132" s="147"/>
    </row>
    <row r="133" spans="1:6" ht="30" x14ac:dyDescent="0.25">
      <c r="A133" s="24" t="s">
        <v>199</v>
      </c>
      <c r="B133" s="171">
        <v>1</v>
      </c>
      <c r="C133" s="153"/>
      <c r="D133" s="142" t="s">
        <v>523</v>
      </c>
      <c r="E133" s="147"/>
      <c r="F133" s="147"/>
    </row>
    <row r="134" spans="1:6" x14ac:dyDescent="0.25">
      <c r="A134" s="19" t="s">
        <v>38</v>
      </c>
      <c r="B134" s="19"/>
      <c r="C134" s="19"/>
      <c r="D134" s="19">
        <f>SUM(B114:C133)</f>
        <v>20</v>
      </c>
    </row>
    <row r="135" spans="1:6" x14ac:dyDescent="0.25">
      <c r="A135" s="19" t="s">
        <v>37</v>
      </c>
      <c r="B135" s="20"/>
      <c r="C135" s="21"/>
      <c r="D135" s="63">
        <f>D134/(COUNT(B114:C133)*2)</f>
        <v>0.5</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t="s">
        <v>434</v>
      </c>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48</v>
      </c>
    </row>
    <row r="150" spans="1:6" ht="18" x14ac:dyDescent="0.25">
      <c r="A150" s="78" t="s">
        <v>225</v>
      </c>
      <c r="B150" s="84"/>
      <c r="C150" s="85"/>
      <c r="D150" s="82">
        <f>D149/(COUNT(B138:C144,B102:C109,B114:C133)*2)</f>
        <v>0.68571428571428572</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42807</v>
      </c>
      <c r="B153" s="6"/>
      <c r="C153" s="7"/>
      <c r="D153" s="59"/>
    </row>
    <row r="154" spans="1:6" ht="16.5" x14ac:dyDescent="0.25">
      <c r="A154" s="276" t="s">
        <v>63</v>
      </c>
      <c r="B154" s="277"/>
      <c r="C154" s="277"/>
      <c r="D154" s="277"/>
      <c r="E154" s="277"/>
      <c r="F154" s="277"/>
    </row>
    <row r="155" spans="1:6" x14ac:dyDescent="0.25">
      <c r="A155" s="23" t="s">
        <v>132</v>
      </c>
      <c r="B155" s="153">
        <v>2</v>
      </c>
      <c r="C155" s="153"/>
      <c r="D155" s="146"/>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1</v>
      </c>
      <c r="C169" s="153"/>
      <c r="D169" s="143" t="s">
        <v>448</v>
      </c>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30" x14ac:dyDescent="0.35">
      <c r="A174" s="76" t="s">
        <v>251</v>
      </c>
      <c r="B174" s="170">
        <v>1</v>
      </c>
      <c r="C174" s="217" t="str">
        <f>IF(B174=0, -5, "0")</f>
        <v>0</v>
      </c>
      <c r="D174" s="12" t="s">
        <v>449</v>
      </c>
      <c r="E174" s="142"/>
      <c r="F174" s="66"/>
    </row>
    <row r="175" spans="1:6" ht="75" x14ac:dyDescent="0.25">
      <c r="A175" s="17" t="s">
        <v>313</v>
      </c>
      <c r="B175" s="170">
        <v>0</v>
      </c>
      <c r="C175" s="153"/>
      <c r="D175" s="156" t="s">
        <v>450</v>
      </c>
      <c r="E175" s="168" t="s">
        <v>451</v>
      </c>
      <c r="F175" s="66"/>
    </row>
    <row r="176" spans="1:6" ht="36" x14ac:dyDescent="0.35">
      <c r="A176" s="86" t="s">
        <v>209</v>
      </c>
      <c r="B176" s="170">
        <v>0</v>
      </c>
      <c r="C176" s="217">
        <f>IF(B176=0, -5, "0")</f>
        <v>-5</v>
      </c>
      <c r="D176" s="142" t="s">
        <v>452</v>
      </c>
      <c r="E176" s="168" t="s">
        <v>453</v>
      </c>
      <c r="F176" s="66"/>
    </row>
    <row r="177" spans="1:7" x14ac:dyDescent="0.25">
      <c r="A177" s="17" t="s">
        <v>291</v>
      </c>
      <c r="B177" s="170">
        <v>2</v>
      </c>
      <c r="C177" s="153"/>
      <c r="D177" s="142"/>
      <c r="E177" s="147"/>
      <c r="F177" s="66"/>
    </row>
    <row r="178" spans="1:7" x14ac:dyDescent="0.25">
      <c r="A178" s="17" t="s">
        <v>188</v>
      </c>
      <c r="B178" s="170" t="s">
        <v>34</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512</v>
      </c>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0.63888888888888884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0.75</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42807</v>
      </c>
      <c r="B193" s="6"/>
      <c r="C193" s="7"/>
      <c r="D193" s="6"/>
    </row>
    <row r="194" spans="1:7" ht="18" x14ac:dyDescent="0.25">
      <c r="A194" s="274" t="s">
        <v>158</v>
      </c>
      <c r="B194" s="275"/>
      <c r="C194" s="275"/>
      <c r="D194" s="275"/>
      <c r="E194" s="275"/>
      <c r="F194" s="275"/>
    </row>
    <row r="195" spans="1:7" ht="106.5" x14ac:dyDescent="0.35">
      <c r="A195" s="83" t="s">
        <v>27</v>
      </c>
      <c r="B195" s="153">
        <v>1</v>
      </c>
      <c r="C195" s="217" t="str">
        <f>IF(B195=0, -5, "0")</f>
        <v>0</v>
      </c>
      <c r="D195" s="142" t="s">
        <v>464</v>
      </c>
      <c r="E195" s="168"/>
      <c r="F195" s="66"/>
    </row>
    <row r="196" spans="1:7" ht="75" x14ac:dyDescent="0.25">
      <c r="A196" s="23" t="s">
        <v>57</v>
      </c>
      <c r="B196" s="170">
        <v>1</v>
      </c>
      <c r="C196" s="153"/>
      <c r="D196" s="142" t="s">
        <v>513</v>
      </c>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t="s">
        <v>454</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45" x14ac:dyDescent="0.25">
      <c r="A212" s="18" t="s">
        <v>192</v>
      </c>
      <c r="B212" s="170">
        <v>1</v>
      </c>
      <c r="C212" s="153"/>
      <c r="D212" s="143" t="s">
        <v>514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455</v>
      </c>
      <c r="E218" s="147"/>
      <c r="F218" s="66"/>
    </row>
    <row r="219" spans="1:7" ht="33" x14ac:dyDescent="0.3">
      <c r="A219" s="49" t="s">
        <v>178</v>
      </c>
      <c r="B219" s="170">
        <v>2</v>
      </c>
      <c r="C219" s="153"/>
      <c r="D219" s="142" t="s">
        <v>456</v>
      </c>
      <c r="E219" s="142"/>
      <c r="F219" s="66"/>
      <c r="G219" s="172"/>
    </row>
    <row r="220" spans="1:7" x14ac:dyDescent="0.25">
      <c r="A220" s="17" t="s">
        <v>157</v>
      </c>
      <c r="B220" s="170">
        <v>2</v>
      </c>
      <c r="C220" s="153"/>
      <c r="D220" s="149"/>
      <c r="E220" s="147"/>
      <c r="F220" s="66"/>
    </row>
    <row r="221" spans="1:7" ht="45" x14ac:dyDescent="0.25">
      <c r="A221" s="24" t="s">
        <v>159</v>
      </c>
      <c r="B221" s="170">
        <v>1</v>
      </c>
      <c r="C221" s="153"/>
      <c r="D221" s="142" t="s">
        <v>457</v>
      </c>
      <c r="E221" s="147"/>
      <c r="F221" s="66"/>
    </row>
    <row r="222" spans="1:7" ht="105" x14ac:dyDescent="0.25">
      <c r="A222" s="108" t="s">
        <v>72</v>
      </c>
      <c r="B222" s="170">
        <v>0</v>
      </c>
      <c r="C222" s="217">
        <f>IF(B222=0, -5, "0")</f>
        <v>-5</v>
      </c>
      <c r="D222" s="142" t="s">
        <v>515</v>
      </c>
      <c r="E222" s="168" t="s">
        <v>458</v>
      </c>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459</v>
      </c>
      <c r="E224" s="147"/>
      <c r="F224" s="66"/>
    </row>
    <row r="225" spans="1:6" x14ac:dyDescent="0.25">
      <c r="A225" s="24" t="s">
        <v>83</v>
      </c>
      <c r="B225" s="170">
        <v>1</v>
      </c>
      <c r="C225" s="153"/>
      <c r="D225" s="142" t="s">
        <v>460</v>
      </c>
      <c r="E225" s="147"/>
      <c r="F225" s="66"/>
    </row>
    <row r="226" spans="1:6" ht="30" x14ac:dyDescent="0.25">
      <c r="A226" s="24" t="s">
        <v>244</v>
      </c>
      <c r="B226" s="170">
        <v>1</v>
      </c>
      <c r="C226" s="153"/>
      <c r="D226" s="157" t="s">
        <v>461</v>
      </c>
      <c r="E226" s="147"/>
      <c r="F226" s="66"/>
    </row>
    <row r="227" spans="1:6" x14ac:dyDescent="0.25">
      <c r="A227" s="24" t="s">
        <v>248</v>
      </c>
      <c r="B227" s="170">
        <v>2</v>
      </c>
      <c r="C227" s="153"/>
      <c r="D227" s="142" t="s">
        <v>462</v>
      </c>
      <c r="E227" s="147"/>
      <c r="F227" s="66"/>
    </row>
    <row r="228" spans="1:6" ht="30" x14ac:dyDescent="0.25">
      <c r="A228" s="24" t="s">
        <v>199</v>
      </c>
      <c r="B228" s="170">
        <v>2</v>
      </c>
      <c r="C228" s="24"/>
      <c r="D228" s="60"/>
      <c r="E228" s="147"/>
      <c r="F228" s="66"/>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2</v>
      </c>
      <c r="C234" s="153"/>
      <c r="D234" s="155" t="s">
        <v>463</v>
      </c>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ht="45" x14ac:dyDescent="0.25">
      <c r="A238" s="18" t="s">
        <v>55</v>
      </c>
      <c r="B238" s="171">
        <v>1</v>
      </c>
      <c r="C238" s="153"/>
      <c r="D238" s="158" t="s">
        <v>516</v>
      </c>
      <c r="E238" s="168"/>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5">
        <v>0.6</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42807</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8</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45">
        <v>1</v>
      </c>
      <c r="C267" s="145"/>
      <c r="D267" s="3" t="s">
        <v>465</v>
      </c>
      <c r="E267" s="148"/>
      <c r="F267" s="67"/>
    </row>
    <row r="268" spans="1:6" s="3" customFormat="1" ht="30" x14ac:dyDescent="0.25">
      <c r="A268" s="18" t="s">
        <v>206</v>
      </c>
      <c r="B268" s="171">
        <v>1</v>
      </c>
      <c r="C268" s="27"/>
      <c r="D268" s="11" t="s">
        <v>520</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466</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1</v>
      </c>
      <c r="C280" s="27"/>
      <c r="D280" s="11" t="s">
        <v>467</v>
      </c>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430</v>
      </c>
      <c r="E282" s="67"/>
      <c r="F282" s="67"/>
    </row>
    <row r="283" spans="1:6" s="3" customFormat="1" ht="45" customHeight="1" x14ac:dyDescent="0.25">
      <c r="A283" s="24" t="s">
        <v>199</v>
      </c>
      <c r="B283" s="171">
        <v>2</v>
      </c>
      <c r="C283" s="27"/>
      <c r="D283" s="11"/>
      <c r="E283" s="67"/>
      <c r="F283" s="67"/>
    </row>
    <row r="284" spans="1:6" s="3" customFormat="1" ht="51" customHeight="1" x14ac:dyDescent="0.25">
      <c r="A284" s="101" t="s">
        <v>287</v>
      </c>
      <c r="B284" s="171">
        <v>2</v>
      </c>
      <c r="C284" s="29"/>
      <c r="D284" s="256">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0.875</v>
      </c>
    </row>
    <row r="287" spans="1:6" s="3" customFormat="1" x14ac:dyDescent="0.25">
      <c r="A287" s="9"/>
      <c r="B287" s="6"/>
      <c r="C287" s="7"/>
      <c r="D287" s="6"/>
    </row>
    <row r="288" spans="1:6" s="3" customFormat="1" ht="18" x14ac:dyDescent="0.25">
      <c r="A288" s="78" t="s">
        <v>82</v>
      </c>
      <c r="B288" s="84"/>
      <c r="C288" s="85"/>
      <c r="D288" s="81">
        <f>SUM(D285,D263)</f>
        <v>36</v>
      </c>
    </row>
    <row r="289" spans="1:7" s="3" customFormat="1" ht="18" x14ac:dyDescent="0.25">
      <c r="A289" s="78" t="s">
        <v>228</v>
      </c>
      <c r="B289" s="84"/>
      <c r="C289" s="85"/>
      <c r="D289" s="82">
        <f>D288/(COUNT(B251:C262,B267:C283)*2)</f>
        <v>0.9</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42807</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x14ac:dyDescent="0.25">
      <c r="A295" s="22" t="s">
        <v>6</v>
      </c>
      <c r="B295" s="170">
        <v>1</v>
      </c>
      <c r="C295" s="153"/>
      <c r="D295" s="142" t="s">
        <v>468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7" t="s">
        <v>303</v>
      </c>
      <c r="B306" s="145">
        <v>2</v>
      </c>
      <c r="C306" s="145"/>
      <c r="D306" s="146"/>
      <c r="E306" s="148"/>
      <c r="F306" s="148"/>
    </row>
    <row r="307" spans="1:6"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t="s">
        <v>430</v>
      </c>
      <c r="E314" s="147"/>
      <c r="F314" s="66"/>
    </row>
    <row r="315" spans="1:6" ht="30" x14ac:dyDescent="0.25">
      <c r="A315" s="107" t="s">
        <v>168</v>
      </c>
      <c r="B315" s="171" t="s">
        <v>34</v>
      </c>
      <c r="C315" s="218" t="str">
        <f>IF(B315=0, -5, "0")</f>
        <v>0</v>
      </c>
      <c r="D315" s="146" t="s">
        <v>470</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42807</v>
      </c>
      <c r="B325" s="6"/>
      <c r="C325" s="7"/>
      <c r="D325" s="6"/>
    </row>
    <row r="326" spans="1:9" ht="18" x14ac:dyDescent="0.25">
      <c r="A326" s="274" t="s">
        <v>12</v>
      </c>
      <c r="B326" s="275"/>
      <c r="C326" s="275"/>
      <c r="D326" s="275"/>
      <c r="E326" s="275"/>
      <c r="F326" s="275"/>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t="s">
        <v>471</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7">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42807</v>
      </c>
      <c r="B353" s="6"/>
      <c r="C353" s="7"/>
      <c r="D353" s="59"/>
    </row>
    <row r="354" spans="1:6" ht="16.5" x14ac:dyDescent="0.25">
      <c r="A354" s="276" t="s">
        <v>113</v>
      </c>
      <c r="B354" s="277"/>
      <c r="C354" s="277"/>
      <c r="D354" s="277"/>
      <c r="E354" s="277"/>
      <c r="F354" s="277"/>
    </row>
    <row r="355" spans="1:6" ht="18" customHeight="1" x14ac:dyDescent="0.25">
      <c r="A355" s="43" t="s">
        <v>112</v>
      </c>
      <c r="B355" s="27">
        <v>1</v>
      </c>
      <c r="C355" s="27"/>
      <c r="D355" s="4" t="s">
        <v>472</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473</v>
      </c>
      <c r="E361" s="66" t="s">
        <v>474</v>
      </c>
      <c r="F361" s="66"/>
    </row>
    <row r="362" spans="1:6" ht="30" x14ac:dyDescent="0.25">
      <c r="A362" s="23" t="s">
        <v>27</v>
      </c>
      <c r="B362" s="170">
        <v>1</v>
      </c>
      <c r="C362" s="27"/>
      <c r="D362" s="10" t="s">
        <v>475</v>
      </c>
      <c r="E362" s="66"/>
      <c r="F362" s="66"/>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v>2</v>
      </c>
      <c r="C367" s="145"/>
      <c r="D367" s="152"/>
      <c r="E367" s="66"/>
      <c r="F367" s="66"/>
    </row>
    <row r="368" spans="1:6" ht="45" x14ac:dyDescent="0.25">
      <c r="A368" s="18" t="s">
        <v>105</v>
      </c>
      <c r="B368" s="171">
        <v>0</v>
      </c>
      <c r="C368" s="153"/>
      <c r="D368" s="143" t="s">
        <v>476</v>
      </c>
      <c r="E368" s="168" t="s">
        <v>477</v>
      </c>
      <c r="F368" s="66"/>
    </row>
    <row r="369" spans="1:6" ht="33.75" customHeight="1" x14ac:dyDescent="0.35">
      <c r="A369" s="76" t="s">
        <v>59</v>
      </c>
      <c r="B369" s="171">
        <v>2</v>
      </c>
      <c r="C369" s="217" t="str">
        <f>IF(B369=0, -5, "0")</f>
        <v>0</v>
      </c>
      <c r="D369" s="147"/>
      <c r="E369" s="147"/>
      <c r="F369" s="66"/>
    </row>
    <row r="370" spans="1:6" x14ac:dyDescent="0.25">
      <c r="A370" s="18" t="s">
        <v>253</v>
      </c>
      <c r="B370" s="171">
        <v>2</v>
      </c>
      <c r="C370" s="153"/>
      <c r="D370" s="168"/>
      <c r="E370" s="147"/>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1</v>
      </c>
      <c r="C375" s="153"/>
      <c r="D375" s="142" t="s">
        <v>525</v>
      </c>
      <c r="E375" s="66"/>
      <c r="F375" s="66"/>
    </row>
    <row r="376" spans="1:6" ht="33" customHeight="1" x14ac:dyDescent="0.25">
      <c r="A376" s="18" t="s">
        <v>248</v>
      </c>
      <c r="B376" s="171">
        <v>0</v>
      </c>
      <c r="C376" s="153"/>
      <c r="D376" s="142" t="s">
        <v>524</v>
      </c>
      <c r="E376" s="66"/>
      <c r="F376" s="66"/>
    </row>
    <row r="377" spans="1:6" ht="16.5" customHeight="1" x14ac:dyDescent="0.25">
      <c r="A377" s="24" t="s">
        <v>168</v>
      </c>
      <c r="B377" s="171">
        <v>1</v>
      </c>
      <c r="C377" s="153"/>
      <c r="D377" s="142" t="s">
        <v>480</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0.75</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481</v>
      </c>
      <c r="E394" s="142"/>
      <c r="F394" s="66"/>
    </row>
    <row r="395" spans="1:16384" ht="18" x14ac:dyDescent="0.35">
      <c r="A395" s="76" t="s">
        <v>150</v>
      </c>
      <c r="B395" s="171">
        <v>2</v>
      </c>
      <c r="C395" s="217" t="str">
        <f>IF(B395=0, -5, "0")</f>
        <v>0</v>
      </c>
      <c r="D395" s="157"/>
      <c r="E395" s="147"/>
      <c r="F395" s="66"/>
    </row>
    <row r="396" spans="1:16384" ht="31.5" x14ac:dyDescent="0.35">
      <c r="A396" s="76" t="s">
        <v>119</v>
      </c>
      <c r="B396" s="171">
        <v>0</v>
      </c>
      <c r="C396" s="217">
        <f>IF(B396=0, -5, "0")</f>
        <v>-5</v>
      </c>
      <c r="D396" s="142" t="s">
        <v>478</v>
      </c>
      <c r="E396" s="168" t="s">
        <v>479</v>
      </c>
      <c r="F396" s="66"/>
    </row>
    <row r="397" spans="1:16384" ht="32.25" customHeight="1" x14ac:dyDescent="0.25">
      <c r="A397" s="18" t="s">
        <v>256</v>
      </c>
      <c r="B397" s="171">
        <v>2</v>
      </c>
      <c r="C397" s="153"/>
      <c r="D397" s="157"/>
      <c r="E397" s="147"/>
      <c r="F397" s="66"/>
    </row>
    <row r="398" spans="1:16384" ht="27.75" customHeight="1" x14ac:dyDescent="0.25">
      <c r="A398" s="109" t="s">
        <v>287</v>
      </c>
      <c r="B398" s="171">
        <v>1</v>
      </c>
      <c r="C398" s="154"/>
      <c r="D398" s="254">
        <v>0.7</v>
      </c>
      <c r="E398" s="102"/>
      <c r="F398" s="102"/>
    </row>
    <row r="399" spans="1:16384" ht="27.75" customHeight="1" x14ac:dyDescent="0.25">
      <c r="A399" s="19" t="s">
        <v>38</v>
      </c>
      <c r="B399" s="19"/>
      <c r="C399" s="19"/>
      <c r="D399" s="19">
        <f>SUM(B392:C397)</f>
        <v>4</v>
      </c>
    </row>
    <row r="400" spans="1:16384" x14ac:dyDescent="0.25">
      <c r="A400" s="19" t="s">
        <v>37</v>
      </c>
      <c r="B400" s="20"/>
      <c r="C400" s="21"/>
      <c r="D400" s="63">
        <f>D399/(COUNT(B392:C397)*2)</f>
        <v>0.2857142857142857</v>
      </c>
    </row>
    <row r="401" spans="1:6" x14ac:dyDescent="0.25">
      <c r="A401" s="8"/>
      <c r="B401" s="7"/>
      <c r="C401" s="7"/>
      <c r="D401" s="7"/>
    </row>
    <row r="402" spans="1:6" ht="18" x14ac:dyDescent="0.25">
      <c r="A402" s="78" t="s">
        <v>43</v>
      </c>
      <c r="B402" s="84"/>
      <c r="C402" s="85"/>
      <c r="D402" s="81">
        <f>SUM(D399,D379,D388,D363)</f>
        <v>44</v>
      </c>
    </row>
    <row r="403" spans="1:6" ht="18" x14ac:dyDescent="0.25">
      <c r="A403" s="78" t="s">
        <v>231</v>
      </c>
      <c r="B403" s="84"/>
      <c r="C403" s="85"/>
      <c r="D403" s="82">
        <f>D402/(COUNT(B392:C397,B367:C378,B383:C387,B355:C362)*2)</f>
        <v>0.6875</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42807</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46"/>
      <c r="E419" s="66"/>
      <c r="F419" s="66"/>
    </row>
    <row r="420" spans="1:6" ht="30" x14ac:dyDescent="0.25">
      <c r="A420" s="17" t="s">
        <v>281</v>
      </c>
      <c r="B420" s="170">
        <v>2</v>
      </c>
      <c r="C420" s="27"/>
      <c r="D420" s="146"/>
      <c r="E420" s="66"/>
      <c r="F420" s="66"/>
    </row>
    <row r="421" spans="1:6" x14ac:dyDescent="0.25">
      <c r="A421" s="17" t="s">
        <v>407</v>
      </c>
      <c r="B421" s="170">
        <v>2</v>
      </c>
      <c r="C421" s="27"/>
      <c r="D421" s="146"/>
      <c r="E421" s="66"/>
      <c r="F421" s="66"/>
    </row>
    <row r="422" spans="1:6" x14ac:dyDescent="0.25">
      <c r="A422" s="17" t="s">
        <v>146</v>
      </c>
      <c r="B422" s="170">
        <v>2</v>
      </c>
      <c r="C422" s="27"/>
      <c r="D422" s="166"/>
      <c r="E422" s="66"/>
      <c r="F422" s="66"/>
    </row>
    <row r="423" spans="1:6" ht="18" x14ac:dyDescent="0.35">
      <c r="A423" s="76" t="s">
        <v>61</v>
      </c>
      <c r="B423" s="170">
        <v>2</v>
      </c>
      <c r="C423" s="217" t="str">
        <f>IF(B423=0, -5, "0")</f>
        <v>0</v>
      </c>
      <c r="D423" s="146"/>
      <c r="E423" s="66"/>
      <c r="F423" s="66"/>
    </row>
    <row r="424" spans="1:6" ht="30" x14ac:dyDescent="0.25">
      <c r="A424" s="18" t="s">
        <v>199</v>
      </c>
      <c r="B424" s="170">
        <v>2</v>
      </c>
      <c r="C424" s="27"/>
      <c r="D424" s="146"/>
      <c r="E424" s="66"/>
      <c r="F424" s="66"/>
    </row>
    <row r="425" spans="1:6" ht="45" customHeight="1" x14ac:dyDescent="0.25">
      <c r="A425" s="18" t="s">
        <v>248</v>
      </c>
      <c r="B425" s="170">
        <v>2</v>
      </c>
      <c r="C425" s="27"/>
      <c r="D425" s="146"/>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146"/>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42807</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45.75" x14ac:dyDescent="0.3">
      <c r="A441" s="48" t="s">
        <v>195</v>
      </c>
      <c r="B441" s="170">
        <v>1</v>
      </c>
      <c r="C441" s="145"/>
      <c r="D441" s="146" t="s">
        <v>534</v>
      </c>
      <c r="E441" s="146"/>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1.5" customHeight="1" x14ac:dyDescent="0.25">
      <c r="A458" s="32" t="s">
        <v>86</v>
      </c>
      <c r="B458" s="170">
        <v>1</v>
      </c>
      <c r="C458" s="145"/>
      <c r="D458" s="162" t="s">
        <v>538</v>
      </c>
      <c r="E458" s="148"/>
      <c r="F458" s="66"/>
    </row>
    <row r="459" spans="1:6" x14ac:dyDescent="0.25">
      <c r="A459" s="32" t="s">
        <v>16</v>
      </c>
      <c r="B459" s="170">
        <v>2</v>
      </c>
      <c r="C459" s="153"/>
      <c r="D459" s="156"/>
      <c r="E459" s="168"/>
      <c r="F459" s="66"/>
    </row>
    <row r="460" spans="1:6" ht="48.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45">
        <v>1</v>
      </c>
      <c r="C466" s="145"/>
      <c r="D466" s="146" t="s">
        <v>542</v>
      </c>
      <c r="E466" s="148"/>
      <c r="F466" s="66"/>
    </row>
    <row r="467" spans="1:7" ht="36.75" customHeight="1" x14ac:dyDescent="0.3">
      <c r="A467" s="181" t="s">
        <v>306</v>
      </c>
      <c r="B467" s="171">
        <v>1</v>
      </c>
      <c r="C467" s="218" t="str">
        <f>IF(B467=0, -5, "0")</f>
        <v>0</v>
      </c>
      <c r="D467" s="146" t="s">
        <v>543</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57">
        <v>1</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v>1</v>
      </c>
      <c r="C476" s="217" t="str">
        <f>IF(B476=0, -5, "0")</f>
        <v>0</v>
      </c>
      <c r="D476" s="146" t="s">
        <v>545</v>
      </c>
      <c r="E476" s="66"/>
      <c r="F476" s="66"/>
    </row>
    <row r="477" spans="1:7" ht="46.5" x14ac:dyDescent="0.35">
      <c r="A477" s="83" t="s">
        <v>106</v>
      </c>
      <c r="B477" s="170">
        <v>0</v>
      </c>
      <c r="C477" s="217">
        <f>IF(B477=0, -5, "0")</f>
        <v>-5</v>
      </c>
      <c r="D477" s="142" t="s">
        <v>547</v>
      </c>
      <c r="E477" s="168" t="s">
        <v>548</v>
      </c>
      <c r="F477" s="66"/>
    </row>
    <row r="478" spans="1:7" ht="45" x14ac:dyDescent="0.25">
      <c r="A478" s="17" t="s">
        <v>179</v>
      </c>
      <c r="B478" s="170">
        <v>1</v>
      </c>
      <c r="C478" s="153"/>
      <c r="D478" s="142" t="s">
        <v>549</v>
      </c>
      <c r="E478" s="66"/>
      <c r="F478" s="66"/>
    </row>
    <row r="479" spans="1:7" x14ac:dyDescent="0.25">
      <c r="A479" s="18" t="s">
        <v>275</v>
      </c>
      <c r="B479" s="170" t="s">
        <v>34</v>
      </c>
      <c r="C479" s="153"/>
      <c r="D479" s="143" t="s">
        <v>550</v>
      </c>
      <c r="E479" s="4"/>
      <c r="F479" s="66"/>
    </row>
    <row r="480" spans="1:7" ht="27.75" customHeight="1" x14ac:dyDescent="0.25">
      <c r="A480" s="18" t="s">
        <v>49</v>
      </c>
      <c r="B480" s="170" t="s">
        <v>34</v>
      </c>
      <c r="C480" s="153"/>
      <c r="D480" s="142"/>
      <c r="E480" s="66"/>
      <c r="F480" s="66"/>
    </row>
    <row r="481" spans="1:14" ht="45" x14ac:dyDescent="0.25">
      <c r="A481" s="18" t="s">
        <v>258</v>
      </c>
      <c r="B481" s="170">
        <v>0</v>
      </c>
      <c r="C481" s="153"/>
      <c r="D481" s="142" t="s">
        <v>551</v>
      </c>
      <c r="E481" s="168" t="s">
        <v>552</v>
      </c>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553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554</v>
      </c>
      <c r="E486" s="147"/>
      <c r="F486" s="147"/>
    </row>
    <row r="487" spans="1:14" x14ac:dyDescent="0.25">
      <c r="A487" s="100" t="s">
        <v>408</v>
      </c>
      <c r="B487" s="170" t="s">
        <v>34</v>
      </c>
      <c r="C487" s="147"/>
      <c r="D487" s="147" t="s">
        <v>554</v>
      </c>
      <c r="E487" s="147"/>
      <c r="F487" s="147"/>
      <c r="G487" s="172"/>
      <c r="H487" s="167"/>
      <c r="J487" s="167"/>
      <c r="K487" s="167"/>
      <c r="L487" s="167"/>
      <c r="M487" s="167"/>
      <c r="N487" s="167"/>
    </row>
    <row r="488" spans="1:14" ht="36" customHeight="1" x14ac:dyDescent="0.25">
      <c r="A488" s="100" t="s">
        <v>409</v>
      </c>
      <c r="B488" s="170">
        <v>1</v>
      </c>
      <c r="C488" s="177"/>
      <c r="D488" s="175" t="s">
        <v>546</v>
      </c>
      <c r="E488" s="176"/>
      <c r="F488" s="176"/>
      <c r="H488" s="167"/>
      <c r="I488" s="167"/>
      <c r="J488" s="167"/>
      <c r="K488" s="167"/>
      <c r="L488" s="167"/>
      <c r="M488" s="167"/>
      <c r="N488" s="167"/>
    </row>
    <row r="489" spans="1:14" ht="45" x14ac:dyDescent="0.25">
      <c r="A489" s="100" t="s">
        <v>410</v>
      </c>
      <c r="B489" s="170" t="s">
        <v>34</v>
      </c>
      <c r="C489" s="154"/>
      <c r="D489" s="175" t="s">
        <v>554</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5</v>
      </c>
      <c r="H491" s="167"/>
      <c r="I491" s="167"/>
      <c r="J491" s="167"/>
      <c r="K491" s="167"/>
      <c r="L491" s="167"/>
      <c r="M491" s="167"/>
      <c r="N491" s="167"/>
    </row>
    <row r="492" spans="1:14" x14ac:dyDescent="0.25">
      <c r="A492" s="19" t="s">
        <v>37</v>
      </c>
      <c r="B492" s="20"/>
      <c r="C492" s="21"/>
      <c r="D492" s="63">
        <f>D491/(COUNT(B475:C489)*2)</f>
        <v>0.25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t="s">
        <v>34</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4</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0.87857142857142867</v>
      </c>
    </row>
    <row r="504" spans="1:6" ht="27.75" customHeight="1" x14ac:dyDescent="0.3">
      <c r="A504" s="71" t="s">
        <v>47</v>
      </c>
      <c r="B504" s="72"/>
      <c r="C504" s="73"/>
      <c r="D504" s="74">
        <f>SUM(D500,D491,D461,D451,D402,D349,D321,D40,D470,D288,D245,D149,D432,D189,D96)</f>
        <v>423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0.78333333333333333</v>
      </c>
    </row>
  </sheetData>
  <sheetProtection algorithmName="SHA-512" hashValue="YCaaSs/Neh+YN4uS8VLR46rusmrbgDpPkXqeZ8efxoRrcv2kDMPUkXbSY7ABYX3M8fIzXBeterqfqIS3mmn7Mg==" saltValue="WOFbw6D4M8/IUM/lLwmBbQ=="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4" manualBreakCount="4">
    <brk id="72" max="16383" man="1"/>
    <brk id="151" max="6"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45" zoomScale="90" zoomScaleSheetLayoutView="90" workbookViewId="0">
      <selection activeCell="F102" sqref="F1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7" t="s">
        <v>52</v>
      </c>
      <c r="B6" s="287"/>
      <c r="C6" s="287"/>
      <c r="D6" s="287"/>
      <c r="E6" s="287"/>
      <c r="F6" s="287"/>
      <c r="G6" s="126"/>
      <c r="H6" s="126"/>
      <c r="I6" s="126"/>
    </row>
    <row r="7" spans="1:9" s="36" customFormat="1" ht="21.75" customHeight="1" x14ac:dyDescent="0.45">
      <c r="A7" s="288" t="str">
        <f>'A1 Exploitation'!A8:F8</f>
        <v>Lafayette</v>
      </c>
      <c r="B7" s="288"/>
      <c r="C7" s="288"/>
      <c r="D7" s="288"/>
      <c r="E7" s="288"/>
      <c r="F7" s="288"/>
      <c r="G7" s="126"/>
      <c r="H7" s="126"/>
      <c r="I7" s="126"/>
    </row>
    <row r="8" spans="1:9" s="36" customFormat="1" ht="24" x14ac:dyDescent="0.45">
      <c r="A8" s="38" t="s">
        <v>44</v>
      </c>
      <c r="B8" s="304" t="str">
        <f>'A1 Exploitation'!B9:F9</f>
        <v>Dr Mejed Heni -  M. Bilel Hamdi</v>
      </c>
      <c r="C8" s="304"/>
      <c r="D8" s="304"/>
      <c r="E8" s="304"/>
      <c r="F8" s="304"/>
      <c r="G8" s="126"/>
      <c r="H8" s="126"/>
      <c r="I8" s="126"/>
    </row>
    <row r="9" spans="1:9" s="36" customFormat="1" ht="24" x14ac:dyDescent="0.45">
      <c r="A9" s="39" t="s">
        <v>46</v>
      </c>
      <c r="B9" s="305" t="str">
        <f>'A1 Exploitation'!B10:F10</f>
        <v>M. Kamel, Mme Mabrouka et les chefs rayons</v>
      </c>
      <c r="C9" s="305"/>
      <c r="D9" s="305"/>
      <c r="E9" s="305"/>
      <c r="F9" s="305"/>
      <c r="G9" s="126"/>
      <c r="H9" s="126"/>
      <c r="I9" s="126"/>
    </row>
    <row r="10" spans="1:9" s="36" customFormat="1" ht="24" x14ac:dyDescent="0.45">
      <c r="A10" s="38" t="s">
        <v>45</v>
      </c>
      <c r="B10" s="302">
        <f>'A1 Exploitation'!B11:F11</f>
        <v>42807</v>
      </c>
      <c r="C10" s="302"/>
      <c r="D10" s="302"/>
      <c r="E10" s="302"/>
      <c r="F10" s="302"/>
      <c r="G10" s="126"/>
      <c r="H10" s="126"/>
      <c r="I10" s="126"/>
    </row>
    <row r="11" spans="1:9" s="36" customFormat="1" ht="24" x14ac:dyDescent="0.45">
      <c r="A11" s="38" t="s">
        <v>341</v>
      </c>
      <c r="B11" s="306">
        <f>D198</f>
        <v>0.63274336283185839</v>
      </c>
      <c r="C11" s="306"/>
      <c r="D11" s="306"/>
      <c r="E11" s="306"/>
      <c r="F11" s="306"/>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127">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125">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33.75" x14ac:dyDescent="0.35">
      <c r="A36" s="76" t="s">
        <v>107</v>
      </c>
      <c r="B36" s="221">
        <v>1</v>
      </c>
      <c r="C36" s="248" t="str">
        <f>IF(B36=0, -5, "0")</f>
        <v>0</v>
      </c>
      <c r="D36" s="222" t="s">
        <v>531</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532</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125">
        <f>SUM(B36:C40)</f>
        <v>8</v>
      </c>
      <c r="E41" s="37"/>
      <c r="F41" s="37"/>
    </row>
    <row r="42" spans="1:6" s="50" customFormat="1" x14ac:dyDescent="0.3">
      <c r="A42" s="293" t="s">
        <v>342</v>
      </c>
      <c r="B42" s="294"/>
      <c r="C42" s="295"/>
      <c r="D42" s="65">
        <f>D41/(COUNT(B36:C40)*2)</f>
        <v>0.8</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125">
        <f>SUM(B45:C50)</f>
        <v>9</v>
      </c>
    </row>
    <row r="52" spans="1:6" x14ac:dyDescent="0.3">
      <c r="A52" s="293" t="s">
        <v>342</v>
      </c>
      <c r="B52" s="294"/>
      <c r="C52" s="295"/>
      <c r="D52" s="65">
        <f>D51/(COUNT(B45:C50)*2)</f>
        <v>0.9</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25" t="s">
        <v>526</v>
      </c>
      <c r="E58" s="221"/>
      <c r="F58" s="221"/>
    </row>
    <row r="59" spans="1:6" ht="83.25" x14ac:dyDescent="0.35">
      <c r="A59" s="83" t="s">
        <v>249</v>
      </c>
      <c r="B59" s="221">
        <v>0</v>
      </c>
      <c r="C59" s="248">
        <f>IF(B59=0, -5, "0")</f>
        <v>-5</v>
      </c>
      <c r="D59" s="222" t="s">
        <v>529</v>
      </c>
      <c r="E59" s="222" t="s">
        <v>528</v>
      </c>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125">
        <f>SUM(B55:C61)</f>
        <v>5</v>
      </c>
    </row>
    <row r="63" spans="1:6" x14ac:dyDescent="0.3">
      <c r="A63" s="293" t="s">
        <v>342</v>
      </c>
      <c r="B63" s="294"/>
      <c r="C63" s="295"/>
      <c r="D63" s="65">
        <f>D62/(COUNT(B55:C61)*2)</f>
        <v>0.3125</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34.5" x14ac:dyDescent="0.4">
      <c r="A67" s="41" t="s">
        <v>319</v>
      </c>
      <c r="B67" s="227">
        <v>1</v>
      </c>
      <c r="C67" s="228"/>
      <c r="D67" s="222" t="s">
        <v>485</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34.5" x14ac:dyDescent="0.4">
      <c r="A72" s="41" t="s">
        <v>103</v>
      </c>
      <c r="B72" s="227">
        <v>0</v>
      </c>
      <c r="C72" s="228"/>
      <c r="D72" s="222"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486</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t="s">
        <v>490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3" t="s">
        <v>38</v>
      </c>
      <c r="B83" s="294"/>
      <c r="C83" s="295"/>
      <c r="D83" s="125">
        <f>SUM(B66:C82)</f>
        <v>24</v>
      </c>
    </row>
    <row r="84" spans="1:6" x14ac:dyDescent="0.3">
      <c r="A84" s="293" t="s">
        <v>342</v>
      </c>
      <c r="B84" s="294"/>
      <c r="C84" s="295"/>
      <c r="D84" s="65">
        <f>D83/(COUNT(B66:C82)*2)</f>
        <v>0.75</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1</v>
      </c>
      <c r="C87" s="228"/>
      <c r="D87" s="222" t="s">
        <v>497</v>
      </c>
      <c r="E87" s="222"/>
      <c r="F87" s="221"/>
    </row>
    <row r="88" spans="1:6" ht="51" x14ac:dyDescent="0.4">
      <c r="A88" s="41" t="s">
        <v>319</v>
      </c>
      <c r="B88" s="237">
        <v>1</v>
      </c>
      <c r="C88" s="228"/>
      <c r="D88" s="222" t="s">
        <v>495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505</v>
      </c>
      <c r="E94" s="222" t="s">
        <v>498</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0</v>
      </c>
      <c r="C97" s="221"/>
      <c r="D97" s="222" t="s">
        <v>501</v>
      </c>
      <c r="E97" s="221" t="s">
        <v>502</v>
      </c>
      <c r="F97" s="221"/>
    </row>
    <row r="98" spans="1:6" ht="36" x14ac:dyDescent="0.35">
      <c r="A98" s="89" t="s">
        <v>216</v>
      </c>
      <c r="B98" s="237">
        <v>1</v>
      </c>
      <c r="C98" s="248" t="str">
        <f>IF(B98=0, -5, "0")</f>
        <v>0</v>
      </c>
      <c r="D98" s="222" t="s">
        <v>507</v>
      </c>
      <c r="E98" s="222" t="s">
        <v>506</v>
      </c>
      <c r="F98" s="221"/>
    </row>
    <row r="99" spans="1:6" ht="33.75" x14ac:dyDescent="0.35">
      <c r="A99" s="88" t="s">
        <v>344</v>
      </c>
      <c r="B99" s="237">
        <v>0</v>
      </c>
      <c r="C99" s="248">
        <f>IF(B99=0, -5, "0")</f>
        <v>-5</v>
      </c>
      <c r="D99" s="222" t="s">
        <v>508</v>
      </c>
      <c r="E99" s="222" t="s">
        <v>509</v>
      </c>
      <c r="F99" s="221"/>
    </row>
    <row r="100" spans="1:6" x14ac:dyDescent="0.3">
      <c r="A100" s="94" t="s">
        <v>263</v>
      </c>
      <c r="B100" s="237">
        <v>2</v>
      </c>
      <c r="C100" s="221"/>
      <c r="D100" s="222"/>
      <c r="E100" s="221"/>
      <c r="F100" s="221"/>
    </row>
    <row r="101" spans="1:6" x14ac:dyDescent="0.3">
      <c r="A101" s="293" t="s">
        <v>38</v>
      </c>
      <c r="B101" s="294"/>
      <c r="C101" s="295"/>
      <c r="D101" s="125">
        <f>SUM(B87:C100)</f>
        <v>13</v>
      </c>
    </row>
    <row r="102" spans="1:6" x14ac:dyDescent="0.3">
      <c r="A102" s="293" t="s">
        <v>342</v>
      </c>
      <c r="B102" s="294"/>
      <c r="C102" s="295"/>
      <c r="D102" s="65">
        <f>D101/(COUNT(B87:C100)*2)</f>
        <v>0.43333333333333335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510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511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125">
        <f>SUM(B106:C116)</f>
        <v>20</v>
      </c>
      <c r="E117" s="37"/>
      <c r="F117" s="37"/>
    </row>
    <row r="118" spans="1:6" s="50" customFormat="1" x14ac:dyDescent="0.3">
      <c r="A118" s="293" t="s">
        <v>342</v>
      </c>
      <c r="B118" s="294"/>
      <c r="C118" s="295"/>
      <c r="D118" s="65">
        <f>D117/(COUNT(B106:C116)*2)</f>
        <v>0.90909090909090906</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519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125">
        <f>SUM(B121:C131)</f>
        <v>20</v>
      </c>
    </row>
    <row r="133" spans="1:6" x14ac:dyDescent="0.3">
      <c r="A133" s="293" t="s">
        <v>342</v>
      </c>
      <c r="B133" s="294"/>
      <c r="C133" s="295"/>
      <c r="D133" s="63">
        <f>D132/(COUNT(B121:C131)*2)</f>
        <v>0.90909090909090906</v>
      </c>
    </row>
    <row r="134" spans="1:6" s="50" customFormat="1" x14ac:dyDescent="0.3">
      <c r="A134" s="54"/>
      <c r="B134" s="55"/>
      <c r="C134" s="55"/>
      <c r="D134" s="61"/>
    </row>
    <row r="135" spans="1:6" ht="24.75" customHeight="1" x14ac:dyDescent="0.4">
      <c r="A135" s="291" t="s">
        <v>78</v>
      </c>
      <c r="B135" s="292"/>
      <c r="C135" s="292"/>
      <c r="D135" s="292"/>
      <c r="E135" s="292"/>
      <c r="F135" s="292"/>
    </row>
    <row r="136" spans="1:6" ht="19.5" x14ac:dyDescent="0.4">
      <c r="A136" s="51" t="s">
        <v>349</v>
      </c>
      <c r="B136" s="237">
        <v>2</v>
      </c>
      <c r="C136" s="228"/>
      <c r="D136" s="259"/>
      <c r="E136" s="221"/>
      <c r="F136" s="221"/>
    </row>
    <row r="137" spans="1:6" ht="18" x14ac:dyDescent="0.35">
      <c r="A137" s="76" t="s">
        <v>140</v>
      </c>
      <c r="B137" s="237">
        <v>2</v>
      </c>
      <c r="C137" s="250" t="str">
        <f>IF(B137=0, -5, "0")</f>
        <v>0</v>
      </c>
      <c r="D137" s="242"/>
      <c r="E137" s="221"/>
      <c r="F137" s="221"/>
    </row>
    <row r="138" spans="1:6" x14ac:dyDescent="0.3">
      <c r="A138" s="49" t="s">
        <v>324</v>
      </c>
      <c r="B138" s="237">
        <v>1</v>
      </c>
      <c r="C138" s="222"/>
      <c r="D138" s="230" t="s">
        <v>533</v>
      </c>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125">
        <f>SUM(B136:C147)</f>
        <v>15</v>
      </c>
    </row>
    <row r="149" spans="1:6" x14ac:dyDescent="0.3">
      <c r="A149" s="293" t="s">
        <v>342</v>
      </c>
      <c r="B149" s="294"/>
      <c r="C149" s="295"/>
      <c r="D149" s="65">
        <f>D148/(COUNT(B136:C147)*2)</f>
        <v>0.9375</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33.75" x14ac:dyDescent="0.35">
      <c r="A156" s="76" t="s">
        <v>355</v>
      </c>
      <c r="B156" s="221">
        <v>1</v>
      </c>
      <c r="C156" s="248" t="str">
        <f>IF(B156=0, -5, "0")</f>
        <v>0</v>
      </c>
      <c r="D156" s="222" t="s">
        <v>536</v>
      </c>
      <c r="E156" s="221"/>
      <c r="F156" s="221"/>
    </row>
    <row r="157" spans="1:6" ht="33" x14ac:dyDescent="0.3">
      <c r="A157" s="197" t="s">
        <v>219</v>
      </c>
      <c r="B157" s="221">
        <v>2</v>
      </c>
      <c r="C157" s="221"/>
      <c r="D157" s="245"/>
      <c r="E157" s="221"/>
      <c r="F157" s="221"/>
    </row>
    <row r="158" spans="1:6" x14ac:dyDescent="0.3">
      <c r="A158" s="196" t="s">
        <v>376</v>
      </c>
      <c r="B158" s="221">
        <v>2</v>
      </c>
      <c r="C158" s="221"/>
      <c r="D158" s="223"/>
      <c r="E158" s="221"/>
      <c r="F158" s="221"/>
    </row>
    <row r="159" spans="1:6" x14ac:dyDescent="0.3">
      <c r="A159" s="196" t="s">
        <v>181</v>
      </c>
      <c r="B159" s="221">
        <v>2</v>
      </c>
      <c r="C159" s="221"/>
      <c r="D159" s="246"/>
      <c r="E159" s="221"/>
      <c r="F159" s="221"/>
    </row>
    <row r="160" spans="1:6" x14ac:dyDescent="0.3">
      <c r="A160" s="293" t="s">
        <v>38</v>
      </c>
      <c r="B160" s="296"/>
      <c r="C160" s="297"/>
      <c r="D160" s="188">
        <f>SUM(B152:C159)</f>
        <v>8</v>
      </c>
    </row>
    <row r="161" spans="1:6" x14ac:dyDescent="0.3">
      <c r="A161" s="293" t="s">
        <v>342</v>
      </c>
      <c r="B161" s="294"/>
      <c r="C161" s="295"/>
      <c r="D161" s="65">
        <f>D160/(COUNT(B152:C159)*2)</f>
        <v>0.44444444444444442</v>
      </c>
    </row>
    <row r="162" spans="1:6" s="50" customFormat="1" ht="28.15" customHeight="1" x14ac:dyDescent="0.3">
      <c r="A162" s="54"/>
      <c r="B162" s="55"/>
      <c r="C162" s="57"/>
      <c r="D162" s="58"/>
    </row>
    <row r="163" spans="1:6" ht="19.5" x14ac:dyDescent="0.4">
      <c r="A163" s="291" t="s">
        <v>85</v>
      </c>
      <c r="B163" s="292"/>
      <c r="C163" s="292"/>
      <c r="D163" s="292"/>
      <c r="E163" s="292"/>
      <c r="F163" s="292"/>
    </row>
    <row r="164" spans="1:6" ht="33.75" x14ac:dyDescent="0.35">
      <c r="A164" s="76" t="s">
        <v>333</v>
      </c>
      <c r="B164" s="221">
        <v>1</v>
      </c>
      <c r="C164" s="248" t="str">
        <f>IF(B164=0, -5, "0")</f>
        <v>0</v>
      </c>
      <c r="D164" s="222" t="s">
        <v>522</v>
      </c>
      <c r="E164" s="221"/>
      <c r="F164" s="221"/>
    </row>
    <row r="165" spans="1:6" ht="49.5" x14ac:dyDescent="0.3">
      <c r="A165" s="41" t="s">
        <v>334</v>
      </c>
      <c r="B165" s="221">
        <v>1</v>
      </c>
      <c r="C165" s="221"/>
      <c r="D165" s="222" t="s">
        <v>517</v>
      </c>
      <c r="E165" s="221"/>
      <c r="F165" s="221"/>
    </row>
    <row r="166" spans="1:6" ht="66" x14ac:dyDescent="0.3">
      <c r="A166" s="87" t="s">
        <v>241</v>
      </c>
      <c r="B166" s="221">
        <v>1</v>
      </c>
      <c r="C166" s="221"/>
      <c r="D166" s="222" t="s">
        <v>537</v>
      </c>
      <c r="E166" s="221"/>
      <c r="F166" s="221"/>
    </row>
    <row r="167" spans="1:6" ht="19.5" customHeight="1" x14ac:dyDescent="0.3">
      <c r="A167" s="41" t="s">
        <v>95</v>
      </c>
      <c r="B167" s="221">
        <v>2</v>
      </c>
      <c r="C167" s="221"/>
      <c r="D167" s="221"/>
      <c r="E167" s="222"/>
      <c r="F167" s="221"/>
    </row>
    <row r="168" spans="1:6" ht="17.25" customHeight="1" x14ac:dyDescent="0.3">
      <c r="A168" s="293" t="s">
        <v>38</v>
      </c>
      <c r="B168" s="294"/>
      <c r="C168" s="295"/>
      <c r="D168" s="125">
        <f>SUM(B164:C167)</f>
        <v>5</v>
      </c>
    </row>
    <row r="169" spans="1:6" x14ac:dyDescent="0.3">
      <c r="A169" s="293" t="s">
        <v>342</v>
      </c>
      <c r="B169" s="294"/>
      <c r="C169" s="295"/>
      <c r="D169" s="65">
        <f>D168/(COUNT(B164:C167)*2)</f>
        <v>0.625</v>
      </c>
    </row>
    <row r="170" spans="1:6" s="50" customFormat="1" x14ac:dyDescent="0.3">
      <c r="A170" s="54"/>
      <c r="B170" s="55"/>
      <c r="C170" s="55"/>
      <c r="D170" s="56"/>
    </row>
    <row r="171" spans="1:6" ht="19.5" x14ac:dyDescent="0.4">
      <c r="A171" s="298" t="s">
        <v>17</v>
      </c>
      <c r="B171" s="299"/>
      <c r="C171" s="299"/>
      <c r="D171" s="299"/>
      <c r="E171" s="299"/>
      <c r="F171" s="299"/>
    </row>
    <row r="172" spans="1:6" ht="45.75" x14ac:dyDescent="0.3">
      <c r="A172" s="48" t="s">
        <v>202</v>
      </c>
      <c r="B172" s="221">
        <v>1</v>
      </c>
      <c r="C172" s="221"/>
      <c r="D172" s="247" t="s">
        <v>541</v>
      </c>
      <c r="E172" s="221"/>
      <c r="F172" s="221"/>
    </row>
    <row r="173" spans="1:6" x14ac:dyDescent="0.3">
      <c r="A173" s="41" t="s">
        <v>96</v>
      </c>
      <c r="B173" s="221">
        <v>2</v>
      </c>
      <c r="C173" s="221"/>
      <c r="D173" s="247"/>
      <c r="E173" s="221"/>
      <c r="F173" s="221"/>
    </row>
    <row r="174" spans="1:6" ht="30.75" x14ac:dyDescent="0.3">
      <c r="A174" s="87" t="s">
        <v>220</v>
      </c>
      <c r="B174" s="221">
        <v>0</v>
      </c>
      <c r="C174" s="221"/>
      <c r="D174" s="156" t="s">
        <v>539</v>
      </c>
      <c r="E174" s="168" t="s">
        <v>540</v>
      </c>
      <c r="F174" s="221"/>
    </row>
    <row r="175" spans="1:6" ht="48.75" customHeight="1" x14ac:dyDescent="0.3">
      <c r="A175" s="41" t="s">
        <v>163</v>
      </c>
      <c r="B175" s="221">
        <v>2</v>
      </c>
      <c r="C175" s="221"/>
      <c r="D175" s="222"/>
      <c r="E175" s="222"/>
      <c r="F175" s="221"/>
    </row>
    <row r="176" spans="1:6" x14ac:dyDescent="0.3">
      <c r="A176" s="293" t="s">
        <v>38</v>
      </c>
      <c r="B176" s="294"/>
      <c r="C176" s="295"/>
      <c r="D176" s="125">
        <f>SUM(B172:C175)</f>
        <v>5</v>
      </c>
    </row>
    <row r="177" spans="1:6" x14ac:dyDescent="0.3">
      <c r="A177" s="293" t="s">
        <v>342</v>
      </c>
      <c r="B177" s="294"/>
      <c r="C177" s="295"/>
      <c r="D177" s="65">
        <f>D176/(COUNT(B172:C175)*2)</f>
        <v>0.625</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125">
        <f>SUM(B180:C184)</f>
        <v>9</v>
      </c>
    </row>
    <row r="186" spans="1:6" x14ac:dyDescent="0.3">
      <c r="A186" s="293" t="s">
        <v>342</v>
      </c>
      <c r="B186" s="294"/>
      <c r="C186" s="295"/>
      <c r="D186" s="65">
        <f>D185/(COUNT(B180:C184)*2)</f>
        <v>0.9</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555</v>
      </c>
      <c r="E191" s="221"/>
      <c r="F191" s="221"/>
    </row>
    <row r="192" spans="1:6" x14ac:dyDescent="0.3">
      <c r="A192" s="96" t="s">
        <v>212</v>
      </c>
      <c r="B192" s="221">
        <v>1</v>
      </c>
      <c r="C192" s="221"/>
      <c r="D192" s="221" t="s">
        <v>556</v>
      </c>
      <c r="E192" s="221"/>
      <c r="F192" s="221"/>
    </row>
    <row r="193" spans="1:4" x14ac:dyDescent="0.3">
      <c r="A193" s="293" t="s">
        <v>38</v>
      </c>
      <c r="B193" s="294"/>
      <c r="C193" s="295"/>
      <c r="D193" s="97">
        <f>SUM(B189:C192)</f>
        <v>2</v>
      </c>
    </row>
    <row r="194" spans="1:4" x14ac:dyDescent="0.3">
      <c r="A194" s="293" t="s">
        <v>342</v>
      </c>
      <c r="B194" s="294"/>
      <c r="C194" s="295"/>
      <c r="D194" s="65">
        <f>D193/(COUNT(B189:C192)*2)</f>
        <v>0.5</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143</v>
      </c>
    </row>
    <row r="198" spans="1:4" ht="22.5" x14ac:dyDescent="0.3">
      <c r="A198" s="71" t="s">
        <v>378</v>
      </c>
      <c r="B198" s="72"/>
      <c r="C198" s="73"/>
      <c r="D198" s="75">
        <f>D197/(COUNT(B189:C192,B180:C184,B172:C175,B164:C167,B152:C159,B55:C61,B45:C50,B26:C31,B17:C21,B106:C116,B136:C147,B121:C131,B87:C100,B66:C82,B36:C40)*2)</f>
        <v>0.63274336283185839</v>
      </c>
    </row>
  </sheetData>
  <sheetProtection algorithmName="SHA-512" hashValue="eoZzyMJg8jYL83E1GqFxg9KURg+VMfBvw7Mply7pIBDSW3O/hyAPqjpY7T1ed+fMjivyuf6A4GGcbLMD6VFiGw==" saltValue="bzmQgCyT3l44AjFDr98+bg=="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7" zoomScaleNormal="100" zoomScaleSheetLayoutView="100" workbookViewId="0">
      <selection activeCell="A26" sqref="A26:F2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Lafayette</v>
      </c>
      <c r="B8" s="288"/>
      <c r="C8" s="288"/>
      <c r="D8" s="288"/>
      <c r="E8" s="288"/>
      <c r="F8" s="288"/>
      <c r="G8" s="216"/>
      <c r="H8" s="216"/>
      <c r="I8" s="213"/>
    </row>
    <row r="9" spans="1:9" ht="24" x14ac:dyDescent="0.45">
      <c r="A9" s="38" t="s">
        <v>44</v>
      </c>
      <c r="B9" s="289" t="s">
        <v>557</v>
      </c>
      <c r="C9" s="289"/>
      <c r="D9" s="289"/>
      <c r="E9" s="289"/>
      <c r="F9" s="289"/>
      <c r="G9" s="216"/>
      <c r="H9" s="216"/>
      <c r="I9" s="213"/>
    </row>
    <row r="10" spans="1:9" ht="24" x14ac:dyDescent="0.45">
      <c r="A10" s="39" t="s">
        <v>46</v>
      </c>
      <c r="B10" s="290" t="s">
        <v>558</v>
      </c>
      <c r="C10" s="290"/>
      <c r="D10" s="290"/>
      <c r="E10" s="290"/>
      <c r="F10" s="290"/>
      <c r="G10" s="216"/>
      <c r="H10" s="216"/>
      <c r="I10" s="213"/>
    </row>
    <row r="11" spans="1:9" ht="24" x14ac:dyDescent="0.45">
      <c r="A11" s="38" t="s">
        <v>45</v>
      </c>
      <c r="B11" s="285">
        <v>42885</v>
      </c>
      <c r="C11" s="285"/>
      <c r="D11" s="285"/>
      <c r="E11" s="285"/>
      <c r="F11" s="285"/>
      <c r="G11" s="216"/>
      <c r="H11" s="216"/>
      <c r="I11" s="213"/>
    </row>
    <row r="12" spans="1:9" ht="24" x14ac:dyDescent="0.45">
      <c r="A12" s="38" t="s">
        <v>276</v>
      </c>
      <c r="B12" s="278">
        <f>D505</f>
        <v>0.97569444444444442</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42885</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ht="30" x14ac:dyDescent="0.25">
      <c r="A20" s="169" t="s">
        <v>211</v>
      </c>
      <c r="B20" s="170">
        <v>1</v>
      </c>
      <c r="C20" s="170"/>
      <c r="D20" s="168" t="s">
        <v>483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559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0.75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3" t="s">
        <v>137</v>
      </c>
      <c r="B43" s="273"/>
      <c r="C43" s="273"/>
      <c r="D43" s="273"/>
      <c r="E43" s="273"/>
      <c r="F43" s="273"/>
    </row>
    <row r="44" spans="1:7" x14ac:dyDescent="0.25">
      <c r="A44" s="183">
        <f>B11</f>
        <v>42885</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30" x14ac:dyDescent="0.25">
      <c r="A70" s="107" t="s">
        <v>171</v>
      </c>
      <c r="B70" s="170">
        <v>2</v>
      </c>
      <c r="C70" s="218" t="str">
        <f>IF(B70=0, -5, "0")</f>
        <v>0</v>
      </c>
      <c r="D70" s="152" t="s">
        <v>562</v>
      </c>
      <c r="E70" s="146"/>
      <c r="F70" s="173"/>
    </row>
    <row r="71" spans="1:6" s="172" customFormat="1" x14ac:dyDescent="0.25">
      <c r="A71" s="169" t="s">
        <v>291</v>
      </c>
      <c r="B71" s="170">
        <v>2</v>
      </c>
      <c r="C71" s="171"/>
      <c r="D71" s="152"/>
      <c r="E71" s="173"/>
      <c r="F71" s="173"/>
    </row>
    <row r="72" spans="1:6" s="172" customFormat="1" ht="30.75" x14ac:dyDescent="0.3">
      <c r="A72" s="49" t="s">
        <v>270</v>
      </c>
      <c r="B72" s="170">
        <v>2</v>
      </c>
      <c r="C72" s="171"/>
      <c r="D72" s="152" t="s">
        <v>563</v>
      </c>
      <c r="E72" s="173"/>
      <c r="F72" s="173"/>
    </row>
    <row r="73" spans="1:6" s="172" customFormat="1" ht="45" x14ac:dyDescent="0.25">
      <c r="A73" s="169" t="s">
        <v>172</v>
      </c>
      <c r="B73" s="170">
        <v>2</v>
      </c>
      <c r="C73" s="171"/>
      <c r="D73" s="156" t="s">
        <v>561</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260"/>
      <c r="E80" s="173"/>
      <c r="F80" s="173"/>
    </row>
    <row r="81" spans="1:6" x14ac:dyDescent="0.25">
      <c r="A81" s="19" t="s">
        <v>38</v>
      </c>
      <c r="B81" s="19"/>
      <c r="C81" s="19"/>
      <c r="D81" s="19">
        <f>SUM(B58:C80)</f>
        <v>46</v>
      </c>
    </row>
    <row r="82" spans="1:6" x14ac:dyDescent="0.25">
      <c r="A82" s="19" t="s">
        <v>37</v>
      </c>
      <c r="B82" s="20"/>
      <c r="C82" s="21"/>
      <c r="D82" s="63">
        <f>D81/(COUNT(B58:C80)*2)</f>
        <v>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65" x14ac:dyDescent="0.25">
      <c r="A90" s="169" t="s">
        <v>293</v>
      </c>
      <c r="B90" s="170">
        <v>2</v>
      </c>
      <c r="C90" s="170"/>
      <c r="D90" s="156" t="s">
        <v>560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76</v>
      </c>
    </row>
    <row r="97" spans="1:6" ht="18" x14ac:dyDescent="0.25">
      <c r="A97" s="78" t="s">
        <v>224</v>
      </c>
      <c r="B97" s="84"/>
      <c r="C97" s="85"/>
      <c r="D97" s="82">
        <f>D96/(COUNT(B85:C91,B46:C53,B58:C80)*2)</f>
        <v>1</v>
      </c>
    </row>
    <row r="98" spans="1:6" x14ac:dyDescent="0.25">
      <c r="A98" s="5"/>
      <c r="B98" s="6"/>
      <c r="C98" s="7"/>
      <c r="D98" s="6"/>
    </row>
    <row r="99" spans="1:6" ht="18" x14ac:dyDescent="0.35">
      <c r="A99" s="273" t="s">
        <v>129</v>
      </c>
      <c r="B99" s="273"/>
      <c r="C99" s="273"/>
      <c r="D99" s="273"/>
      <c r="E99" s="273"/>
      <c r="F99" s="273"/>
    </row>
    <row r="100" spans="1:6" x14ac:dyDescent="0.25">
      <c r="A100" s="183">
        <f>B11</f>
        <v>42885</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42885</v>
      </c>
      <c r="B153" s="6"/>
      <c r="C153" s="7"/>
      <c r="D153" s="59"/>
    </row>
    <row r="154" spans="1:6" ht="16.5" x14ac:dyDescent="0.25">
      <c r="A154" s="276" t="s">
        <v>63</v>
      </c>
      <c r="B154" s="277"/>
      <c r="C154" s="277"/>
      <c r="D154" s="277"/>
      <c r="E154" s="277"/>
      <c r="F154" s="27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587</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42885</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1</v>
      </c>
      <c r="C198" s="170"/>
      <c r="D198" s="168" t="s">
        <v>573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1</v>
      </c>
      <c r="C235" s="217" t="str">
        <f>IF(B235=0, -5, "0")</f>
        <v>0</v>
      </c>
      <c r="D235" s="157" t="s">
        <v>574</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42885</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42885</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1</v>
      </c>
      <c r="C295" s="170"/>
      <c r="D295" s="168" t="s">
        <v>468</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ht="30" x14ac:dyDescent="0.25">
      <c r="A307" s="169" t="s">
        <v>373</v>
      </c>
      <c r="B307" s="171">
        <v>1</v>
      </c>
      <c r="C307" s="170"/>
      <c r="D307" s="168" t="s">
        <v>581</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42885</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471</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1</v>
      </c>
      <c r="C340" s="170"/>
      <c r="D340" s="168" t="s">
        <v>583</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42885</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t="s">
        <v>480</v>
      </c>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42885</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1</v>
      </c>
      <c r="C409" s="170"/>
      <c r="D409" s="168" t="s">
        <v>468</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42885</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45.75" x14ac:dyDescent="0.3">
      <c r="A441" s="48" t="s">
        <v>195</v>
      </c>
      <c r="B441" s="170">
        <v>1</v>
      </c>
      <c r="C441" s="171"/>
      <c r="D441" s="146" t="s">
        <v>534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538</v>
      </c>
      <c r="E458" s="173"/>
      <c r="F458" s="147"/>
    </row>
    <row r="459" spans="1:6" ht="45" x14ac:dyDescent="0.25">
      <c r="A459" s="32" t="s">
        <v>16</v>
      </c>
      <c r="B459" s="170">
        <v>0</v>
      </c>
      <c r="C459" s="170"/>
      <c r="D459" s="156" t="s">
        <v>582</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1</v>
      </c>
      <c r="C466" s="171"/>
      <c r="D466" s="146" t="s">
        <v>542</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1</v>
      </c>
      <c r="C469" s="154"/>
      <c r="D469" s="257">
        <v>0.5</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46.5" x14ac:dyDescent="0.35">
      <c r="A476" s="83" t="s">
        <v>274</v>
      </c>
      <c r="B476" s="170">
        <v>1</v>
      </c>
      <c r="C476" s="217" t="str">
        <f>IF(B476=0, -5, "0")</f>
        <v>0</v>
      </c>
      <c r="D476" s="168" t="s">
        <v>584</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586</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0.93333333333333335</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0.76923076923076927</v>
      </c>
    </row>
    <row r="504" spans="1:6" ht="22.5" x14ac:dyDescent="0.3">
      <c r="A504" s="71" t="s">
        <v>47</v>
      </c>
      <c r="B504" s="72"/>
      <c r="C504" s="73"/>
      <c r="D504" s="74">
        <f>SUM(D500,D491,D461,D451,D402,D349,D321,D40,D470,D288,D245,D149,D432,D189,D96)</f>
        <v>562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0.97569444444444442</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88" zoomScale="80" zoomScaleNormal="80" workbookViewId="0">
      <selection activeCell="J14" sqref="J1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Lafayette</v>
      </c>
      <c r="B7" s="288"/>
      <c r="C7" s="288"/>
      <c r="D7" s="288"/>
      <c r="E7" s="288"/>
      <c r="F7" s="288"/>
      <c r="G7" s="216"/>
      <c r="H7" s="216"/>
      <c r="I7" s="216"/>
    </row>
    <row r="8" spans="1:9" s="36" customFormat="1" ht="24" x14ac:dyDescent="0.45">
      <c r="A8" s="38" t="s">
        <v>44</v>
      </c>
      <c r="B8" s="304" t="str">
        <f>'A2 Exploitation'!B9:F9</f>
        <v>Dr Hend KAMOUN</v>
      </c>
      <c r="C8" s="304"/>
      <c r="D8" s="304"/>
      <c r="E8" s="304"/>
      <c r="F8" s="304"/>
      <c r="G8" s="216"/>
      <c r="H8" s="216"/>
      <c r="I8" s="216"/>
    </row>
    <row r="9" spans="1:9" s="36" customFormat="1" ht="24" x14ac:dyDescent="0.45">
      <c r="A9" s="39" t="s">
        <v>46</v>
      </c>
      <c r="B9" s="305" t="str">
        <f>'A2 Exploitation'!B10:F10</f>
        <v>Directeur magasin, chef secteur PFT et chefs rayons</v>
      </c>
      <c r="C9" s="305"/>
      <c r="D9" s="305"/>
      <c r="E9" s="305"/>
      <c r="F9" s="305"/>
      <c r="G9" s="216"/>
      <c r="H9" s="216"/>
      <c r="I9" s="216"/>
    </row>
    <row r="10" spans="1:9" s="36" customFormat="1" ht="24" x14ac:dyDescent="0.45">
      <c r="A10" s="38" t="s">
        <v>45</v>
      </c>
      <c r="B10" s="302">
        <f>'A2 Exploitation'!B11:F11</f>
        <v>42885</v>
      </c>
      <c r="C10" s="302"/>
      <c r="D10" s="302"/>
      <c r="E10" s="302"/>
      <c r="F10" s="302"/>
      <c r="G10" s="216"/>
      <c r="H10" s="216"/>
      <c r="I10" s="216"/>
    </row>
    <row r="11" spans="1:9" s="36" customFormat="1" ht="24" x14ac:dyDescent="0.45">
      <c r="A11" s="38" t="s">
        <v>341</v>
      </c>
      <c r="B11" s="306">
        <f>D198</f>
        <v>0.77049180327868849</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3" t="s">
        <v>38</v>
      </c>
      <c r="B32" s="294"/>
      <c r="C32" s="295"/>
      <c r="D32" s="214">
        <f>SUM(B26:C31)</f>
        <v>12</v>
      </c>
    </row>
    <row r="33" spans="1:6" x14ac:dyDescent="0.3">
      <c r="A33" s="293" t="s">
        <v>342</v>
      </c>
      <c r="B33" s="294"/>
      <c r="C33" s="295"/>
      <c r="D33" s="65">
        <f>D32/(COUNT(B26:C31)*2)</f>
        <v>1</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14">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11</v>
      </c>
    </row>
    <row r="52" spans="1:6" x14ac:dyDescent="0.3">
      <c r="A52" s="293" t="s">
        <v>342</v>
      </c>
      <c r="B52" s="294"/>
      <c r="C52" s="295"/>
      <c r="D52" s="65">
        <f>D51/(COUNT(B45:C50)*2)</f>
        <v>0.91666666666666663</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13</v>
      </c>
    </row>
    <row r="63" spans="1:6" x14ac:dyDescent="0.3">
      <c r="A63" s="293" t="s">
        <v>342</v>
      </c>
      <c r="B63" s="294"/>
      <c r="C63" s="295"/>
      <c r="D63" s="65">
        <f>D62/(COUNT(B55:C61)*2)</f>
        <v>0.9285714285714286</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32.25" x14ac:dyDescent="0.4">
      <c r="A67" s="41" t="s">
        <v>319</v>
      </c>
      <c r="B67" s="227">
        <v>1</v>
      </c>
      <c r="C67" s="228"/>
      <c r="D67" s="261" t="s">
        <v>566</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0</v>
      </c>
      <c r="C72" s="228"/>
      <c r="D72" s="222" t="s">
        <v>564</v>
      </c>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565</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93" t="s">
        <v>38</v>
      </c>
      <c r="B83" s="294"/>
      <c r="C83" s="295"/>
      <c r="D83" s="214">
        <f>SUM(B66:C82)</f>
        <v>26</v>
      </c>
    </row>
    <row r="84" spans="1:6" x14ac:dyDescent="0.3">
      <c r="A84" s="293" t="s">
        <v>342</v>
      </c>
      <c r="B84" s="294"/>
      <c r="C84" s="295"/>
      <c r="D84" s="65">
        <f>D83/(COUNT(B66:C82)*2)</f>
        <v>0.76470588235294112</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1</v>
      </c>
      <c r="C87" s="228"/>
      <c r="D87" s="222" t="s">
        <v>568</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99.75" x14ac:dyDescent="0.35">
      <c r="A92" s="89" t="s">
        <v>261</v>
      </c>
      <c r="B92" s="237">
        <v>0</v>
      </c>
      <c r="C92" s="248">
        <f>IF(B92=0, -5, "0")</f>
        <v>-5</v>
      </c>
      <c r="D92" s="262" t="s">
        <v>567</v>
      </c>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505</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571</v>
      </c>
      <c r="E98" s="221"/>
      <c r="F98" s="221"/>
    </row>
    <row r="99" spans="1:6" ht="33.75" x14ac:dyDescent="0.35">
      <c r="A99" s="88" t="s">
        <v>344</v>
      </c>
      <c r="B99" s="237">
        <v>0</v>
      </c>
      <c r="C99" s="248">
        <f>IF(B99=0, -5, "0")</f>
        <v>-5</v>
      </c>
      <c r="D99" s="222" t="s">
        <v>570</v>
      </c>
      <c r="E99" s="221"/>
      <c r="F99" s="221"/>
    </row>
    <row r="100" spans="1:6" x14ac:dyDescent="0.3">
      <c r="A100" s="94" t="s">
        <v>263</v>
      </c>
      <c r="B100" s="237">
        <v>2</v>
      </c>
      <c r="C100" s="221"/>
      <c r="D100" s="222"/>
      <c r="E100" s="222"/>
      <c r="F100" s="221"/>
    </row>
    <row r="101" spans="1:6" x14ac:dyDescent="0.3">
      <c r="A101" s="293" t="s">
        <v>38</v>
      </c>
      <c r="B101" s="294"/>
      <c r="C101" s="295"/>
      <c r="D101" s="214">
        <f>SUM(B87:C100)</f>
        <v>10</v>
      </c>
    </row>
    <row r="102" spans="1:6" x14ac:dyDescent="0.3">
      <c r="A102" s="293" t="s">
        <v>342</v>
      </c>
      <c r="B102" s="294"/>
      <c r="C102" s="295"/>
      <c r="D102" s="65">
        <f>D101/(COUNT(B87:C100)*2)</f>
        <v>0.3125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63" t="s">
        <v>572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21</v>
      </c>
      <c r="E117" s="37"/>
      <c r="F117" s="37"/>
    </row>
    <row r="118" spans="1:6" s="50" customFormat="1" x14ac:dyDescent="0.3">
      <c r="A118" s="293" t="s">
        <v>342</v>
      </c>
      <c r="B118" s="294"/>
      <c r="C118" s="295"/>
      <c r="D118" s="65">
        <f>D117/(COUNT(B106:C116)*2)</f>
        <v>0.95454545454545459</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4.5" x14ac:dyDescent="0.4">
      <c r="A123" s="41" t="s">
        <v>340</v>
      </c>
      <c r="B123" s="238">
        <v>1</v>
      </c>
      <c r="C123" s="228"/>
      <c r="D123" s="222" t="s">
        <v>577</v>
      </c>
      <c r="E123" s="222"/>
      <c r="F123" s="221"/>
    </row>
    <row r="124" spans="1:6" ht="19.5" x14ac:dyDescent="0.4">
      <c r="A124" s="48" t="s">
        <v>285</v>
      </c>
      <c r="B124" s="238">
        <v>1</v>
      </c>
      <c r="C124" s="228"/>
      <c r="D124" s="222" t="s">
        <v>575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1</v>
      </c>
      <c r="C129" s="249" t="str">
        <f>IF(B129=0, -5, "0")</f>
        <v>0</v>
      </c>
      <c r="D129" s="222" t="s">
        <v>576</v>
      </c>
      <c r="E129" s="222"/>
      <c r="F129" s="221"/>
    </row>
    <row r="130" spans="1:6" x14ac:dyDescent="0.3">
      <c r="A130" s="51" t="s">
        <v>323</v>
      </c>
      <c r="B130" s="238">
        <v>2</v>
      </c>
      <c r="C130" s="241"/>
      <c r="D130" s="222"/>
      <c r="E130" s="222"/>
      <c r="F130" s="221"/>
    </row>
    <row r="131" spans="1:6" ht="31.5" x14ac:dyDescent="0.35">
      <c r="A131" s="88" t="s">
        <v>366</v>
      </c>
      <c r="B131" s="238">
        <v>1</v>
      </c>
      <c r="C131" s="249" t="str">
        <f>IF(B131=0, -5, "0")</f>
        <v>0</v>
      </c>
      <c r="D131" s="234" t="s">
        <v>578</v>
      </c>
      <c r="E131" s="229"/>
      <c r="F131" s="233"/>
    </row>
    <row r="132" spans="1:6" x14ac:dyDescent="0.3">
      <c r="A132" s="293" t="s">
        <v>38</v>
      </c>
      <c r="B132" s="294"/>
      <c r="C132" s="295"/>
      <c r="D132" s="214">
        <f>SUM(B121:C131)</f>
        <v>17</v>
      </c>
    </row>
    <row r="133" spans="1:6" x14ac:dyDescent="0.3">
      <c r="A133" s="293" t="s">
        <v>342</v>
      </c>
      <c r="B133" s="294"/>
      <c r="C133" s="295"/>
      <c r="D133" s="63">
        <f>D132/(COUNT(B121:C131)*2)</f>
        <v>0.77272727272727271</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60.75" x14ac:dyDescent="0.3">
      <c r="A138" s="49" t="s">
        <v>324</v>
      </c>
      <c r="B138" s="237">
        <v>1</v>
      </c>
      <c r="C138" s="222"/>
      <c r="D138" s="230" t="s">
        <v>580</v>
      </c>
      <c r="E138" s="221"/>
      <c r="F138" s="221"/>
    </row>
    <row r="139" spans="1:6" ht="45.75" x14ac:dyDescent="0.3">
      <c r="A139" s="95" t="s">
        <v>325</v>
      </c>
      <c r="B139" s="237">
        <v>1</v>
      </c>
      <c r="C139" s="222"/>
      <c r="D139" s="261" t="s">
        <v>579</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22</v>
      </c>
    </row>
    <row r="149" spans="1:6" x14ac:dyDescent="0.3">
      <c r="A149" s="293" t="s">
        <v>342</v>
      </c>
      <c r="B149" s="294"/>
      <c r="C149" s="295"/>
      <c r="D149" s="65">
        <f>D148/(COUNT(B136:C147)*2)</f>
        <v>0.91666666666666663</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ht="30.75" x14ac:dyDescent="0.3">
      <c r="A153" s="41" t="s">
        <v>162</v>
      </c>
      <c r="B153" s="221">
        <v>1</v>
      </c>
      <c r="C153" s="221"/>
      <c r="D153" s="250" t="s">
        <v>585</v>
      </c>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8</v>
      </c>
    </row>
    <row r="161" spans="1:6" x14ac:dyDescent="0.3">
      <c r="A161" s="293" t="s">
        <v>342</v>
      </c>
      <c r="B161" s="294"/>
      <c r="C161" s="295"/>
      <c r="D161" s="65">
        <f>D160/(COUNT(B152:C159)*2)</f>
        <v>0.44444444444444442</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3" t="s">
        <v>38</v>
      </c>
      <c r="B168" s="294"/>
      <c r="C168" s="295"/>
      <c r="D168" s="214">
        <f>SUM(B164:C167)</f>
        <v>8</v>
      </c>
    </row>
    <row r="169" spans="1:6" x14ac:dyDescent="0.3">
      <c r="A169" s="293" t="s">
        <v>342</v>
      </c>
      <c r="B169" s="294"/>
      <c r="C169" s="295"/>
      <c r="D169" s="65">
        <f>D168/(COUNT(B164:C167)*2)</f>
        <v>1</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60" x14ac:dyDescent="0.3">
      <c r="A174" s="87" t="s">
        <v>220</v>
      </c>
      <c r="B174" s="221">
        <v>0</v>
      </c>
      <c r="C174" s="221"/>
      <c r="D174" s="156" t="s">
        <v>582</v>
      </c>
      <c r="E174" s="221"/>
      <c r="F174" s="221"/>
    </row>
    <row r="175" spans="1:6" ht="30" x14ac:dyDescent="0.3">
      <c r="A175" s="41" t="s">
        <v>163</v>
      </c>
      <c r="B175" s="221">
        <v>1</v>
      </c>
      <c r="C175" s="221"/>
      <c r="D175" s="156" t="s">
        <v>585</v>
      </c>
      <c r="E175" s="222"/>
      <c r="F175" s="221"/>
    </row>
    <row r="176" spans="1:6" x14ac:dyDescent="0.3">
      <c r="A176" s="293" t="s">
        <v>38</v>
      </c>
      <c r="B176" s="294"/>
      <c r="C176" s="295"/>
      <c r="D176" s="214">
        <f>SUM(B172:C175)</f>
        <v>5</v>
      </c>
    </row>
    <row r="177" spans="1:6" x14ac:dyDescent="0.3">
      <c r="A177" s="293" t="s">
        <v>342</v>
      </c>
      <c r="B177" s="294"/>
      <c r="C177" s="295"/>
      <c r="D177" s="65">
        <f>D176/(COUNT(B172:C175)*2)</f>
        <v>0.625</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14">
        <f>SUM(B180:C184)</f>
        <v>9</v>
      </c>
    </row>
    <row r="186" spans="1:6" x14ac:dyDescent="0.3">
      <c r="A186" s="293" t="s">
        <v>342</v>
      </c>
      <c r="B186" s="294"/>
      <c r="C186" s="295"/>
      <c r="D186" s="65">
        <f>D185/(COUNT(B180:C184)*2)</f>
        <v>0.9</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569</v>
      </c>
      <c r="E191" s="221"/>
      <c r="F191" s="221"/>
    </row>
    <row r="192" spans="1:6" x14ac:dyDescent="0.3">
      <c r="A192" s="96" t="s">
        <v>212</v>
      </c>
      <c r="B192" s="221">
        <v>1</v>
      </c>
      <c r="C192" s="221"/>
      <c r="D192" s="221" t="s">
        <v>556</v>
      </c>
      <c r="E192" s="221"/>
      <c r="F192" s="221"/>
    </row>
    <row r="193" spans="1:4" x14ac:dyDescent="0.3">
      <c r="A193" s="293" t="s">
        <v>38</v>
      </c>
      <c r="B193" s="294"/>
      <c r="C193" s="295"/>
      <c r="D193" s="97">
        <f>SUM(B189:C192)</f>
        <v>6</v>
      </c>
    </row>
    <row r="194" spans="1:4" x14ac:dyDescent="0.3">
      <c r="A194" s="293" t="s">
        <v>342</v>
      </c>
      <c r="B194" s="294"/>
      <c r="C194" s="295"/>
      <c r="D194" s="65">
        <f>D193/(COUNT(B189:C192)*2)</f>
        <v>0.75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188</v>
      </c>
    </row>
    <row r="198" spans="1:4" ht="22.5" x14ac:dyDescent="0.3">
      <c r="A198" s="71" t="s">
        <v>378</v>
      </c>
      <c r="B198" s="72"/>
      <c r="C198" s="73"/>
      <c r="D198" s="75">
        <f>D197/(COUNT(B189:C192,B180:C184,B172:C175,B164:C167,B152:C159,B55:C61,B45:C50,B26:C31,B17:C21,B106:C116,B136:C147,B121:C131,B87:C100,B66:C82,B36:C40)*2)</f>
        <v>0.77049180327868849</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6" zoomScale="90" zoomScaleNormal="90" zoomScaleSheetLayoutView="80" workbookViewId="0">
      <selection activeCell="K310" sqref="K309:K3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Lafayette</v>
      </c>
      <c r="B8" s="288"/>
      <c r="C8" s="288"/>
      <c r="D8" s="288"/>
      <c r="E8" s="288"/>
      <c r="F8" s="288"/>
      <c r="G8" s="216"/>
      <c r="H8" s="216"/>
      <c r="I8" s="213"/>
    </row>
    <row r="9" spans="1:9" ht="24" x14ac:dyDescent="0.45">
      <c r="A9" s="38" t="s">
        <v>44</v>
      </c>
      <c r="B9" s="289" t="s">
        <v>588</v>
      </c>
      <c r="C9" s="289"/>
      <c r="D9" s="289"/>
      <c r="E9" s="289"/>
      <c r="F9" s="289"/>
      <c r="G9" s="216"/>
      <c r="H9" s="216"/>
      <c r="I9" s="213"/>
    </row>
    <row r="10" spans="1:9" ht="24" x14ac:dyDescent="0.45">
      <c r="A10" s="39" t="s">
        <v>46</v>
      </c>
      <c r="B10" s="290" t="s">
        <v>589</v>
      </c>
      <c r="C10" s="290"/>
      <c r="D10" s="290"/>
      <c r="E10" s="290"/>
      <c r="F10" s="290"/>
      <c r="G10" s="216"/>
      <c r="H10" s="216"/>
      <c r="I10" s="213"/>
    </row>
    <row r="11" spans="1:9" ht="24" x14ac:dyDescent="0.45">
      <c r="A11" s="38" t="s">
        <v>45</v>
      </c>
      <c r="B11" s="285">
        <v>42964</v>
      </c>
      <c r="C11" s="285"/>
      <c r="D11" s="285"/>
      <c r="E11" s="285"/>
      <c r="F11" s="285"/>
      <c r="G11" s="216"/>
      <c r="H11" s="216"/>
      <c r="I11" s="213"/>
    </row>
    <row r="12" spans="1:9" ht="24" x14ac:dyDescent="0.45">
      <c r="A12" s="38" t="s">
        <v>276</v>
      </c>
      <c r="B12" s="278">
        <f>D505</f>
        <v>0.96701388888888884</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42964</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ht="30" x14ac:dyDescent="0.25">
      <c r="A20" s="169" t="s">
        <v>211</v>
      </c>
      <c r="B20" s="170">
        <v>1</v>
      </c>
      <c r="C20" s="170"/>
      <c r="D20" s="168" t="s">
        <v>590</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0.5</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3" t="s">
        <v>137</v>
      </c>
      <c r="B43" s="273"/>
      <c r="C43" s="273"/>
      <c r="D43" s="273"/>
      <c r="E43" s="273"/>
      <c r="F43" s="273"/>
    </row>
    <row r="44" spans="1:7" x14ac:dyDescent="0.25">
      <c r="A44" s="183">
        <f>B11</f>
        <v>42964</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ht="30" x14ac:dyDescent="0.25">
      <c r="A73" s="169" t="s">
        <v>172</v>
      </c>
      <c r="B73" s="170">
        <v>2</v>
      </c>
      <c r="C73" s="171"/>
      <c r="D73" s="156" t="s">
        <v>606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44</v>
      </c>
    </row>
    <row r="82" spans="1:6" x14ac:dyDescent="0.25">
      <c r="A82" s="19" t="s">
        <v>37</v>
      </c>
      <c r="B82" s="20"/>
      <c r="C82" s="21"/>
      <c r="D82" s="63">
        <f>D81/(COUNT(B58:C80)*2)</f>
        <v>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ht="30" x14ac:dyDescent="0.25">
      <c r="A86" s="18" t="s">
        <v>105</v>
      </c>
      <c r="B86" s="170">
        <v>1</v>
      </c>
      <c r="C86" s="170"/>
      <c r="D86" s="155" t="s">
        <v>650</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t="s">
        <v>34</v>
      </c>
      <c r="C92" s="154"/>
      <c r="D92" s="157"/>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73</v>
      </c>
    </row>
    <row r="97" spans="1:6" ht="18" x14ac:dyDescent="0.25">
      <c r="A97" s="78" t="s">
        <v>224</v>
      </c>
      <c r="B97" s="84"/>
      <c r="C97" s="85"/>
      <c r="D97" s="82">
        <f>D96/(COUNT(B85:C91,B46:C53,B58:C80)*2)</f>
        <v>0.98648648648648651</v>
      </c>
    </row>
    <row r="98" spans="1:6" x14ac:dyDescent="0.25">
      <c r="A98" s="5"/>
      <c r="B98" s="6"/>
      <c r="C98" s="7"/>
      <c r="D98" s="6"/>
    </row>
    <row r="99" spans="1:6" ht="18" x14ac:dyDescent="0.35">
      <c r="A99" s="273" t="s">
        <v>129</v>
      </c>
      <c r="B99" s="273"/>
      <c r="C99" s="273"/>
      <c r="D99" s="273"/>
      <c r="E99" s="273"/>
      <c r="F99" s="273"/>
    </row>
    <row r="100" spans="1:6" x14ac:dyDescent="0.25">
      <c r="A100" s="183">
        <f>B11</f>
        <v>42964</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0">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46.5" x14ac:dyDescent="0.35">
      <c r="A143" s="83" t="s">
        <v>273</v>
      </c>
      <c r="B143" s="170">
        <v>1</v>
      </c>
      <c r="C143" s="217" t="str">
        <f>IF(B143=0, -5, "0")</f>
        <v>0</v>
      </c>
      <c r="D143" s="168" t="s">
        <v>607</v>
      </c>
      <c r="E143" s="168"/>
      <c r="F143" s="147"/>
    </row>
    <row r="144" spans="1:6" ht="16.5" x14ac:dyDescent="0.25">
      <c r="A144" s="186" t="s">
        <v>75</v>
      </c>
      <c r="B144" s="170">
        <v>2</v>
      </c>
      <c r="C144" s="177"/>
      <c r="D144" s="187"/>
      <c r="E144" s="168"/>
      <c r="F144" s="147"/>
    </row>
    <row r="145" spans="1:6" ht="66" x14ac:dyDescent="0.25">
      <c r="A145" s="110" t="s">
        <v>287</v>
      </c>
      <c r="B145" s="170">
        <v>2</v>
      </c>
      <c r="C145" s="154"/>
      <c r="D145" s="168"/>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42964</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591</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42964</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1</v>
      </c>
      <c r="C198" s="170"/>
      <c r="D198" s="168" t="s">
        <v>592</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45" x14ac:dyDescent="0.25">
      <c r="A212" s="18" t="s">
        <v>192</v>
      </c>
      <c r="B212" s="170">
        <v>0</v>
      </c>
      <c r="C212" s="170"/>
      <c r="D212" s="143" t="s">
        <v>605</v>
      </c>
      <c r="E212" s="143" t="s">
        <v>593</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60.75" x14ac:dyDescent="0.3">
      <c r="A219" s="49" t="s">
        <v>178</v>
      </c>
      <c r="B219" s="170">
        <v>0</v>
      </c>
      <c r="C219" s="170"/>
      <c r="D219" s="168" t="s">
        <v>595</v>
      </c>
      <c r="E219" s="168" t="s">
        <v>594</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46.5" x14ac:dyDescent="0.35">
      <c r="A235" s="76" t="s">
        <v>59</v>
      </c>
      <c r="B235" s="171">
        <v>1</v>
      </c>
      <c r="C235" s="217" t="str">
        <f>IF(B235=0, -5, "0")</f>
        <v>0</v>
      </c>
      <c r="D235" s="157" t="s">
        <v>651</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0</v>
      </c>
      <c r="C241" s="154"/>
      <c r="D241" s="255">
        <v>0</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42964</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ht="30" x14ac:dyDescent="0.25">
      <c r="A252" s="23" t="s">
        <v>148</v>
      </c>
      <c r="B252" s="170">
        <v>1</v>
      </c>
      <c r="C252" s="170"/>
      <c r="D252" s="157" t="s">
        <v>649</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42964</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1</v>
      </c>
      <c r="C295" s="170"/>
      <c r="D295" s="168" t="s">
        <v>596</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42964</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7">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3" t="s">
        <v>8</v>
      </c>
      <c r="B352" s="273"/>
      <c r="C352" s="273"/>
      <c r="D352" s="273"/>
      <c r="E352" s="273"/>
      <c r="F352" s="273"/>
    </row>
    <row r="353" spans="1:6" x14ac:dyDescent="0.25">
      <c r="A353" s="183">
        <f>B11</f>
        <v>42964</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60" x14ac:dyDescent="0.25">
      <c r="A362" s="23" t="s">
        <v>27</v>
      </c>
      <c r="B362" s="170">
        <v>0</v>
      </c>
      <c r="C362" s="170"/>
      <c r="D362" s="10" t="s">
        <v>598</v>
      </c>
      <c r="E362" s="10" t="s">
        <v>599</v>
      </c>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60" x14ac:dyDescent="0.25">
      <c r="A370" s="18" t="s">
        <v>253</v>
      </c>
      <c r="B370" s="171">
        <v>0</v>
      </c>
      <c r="C370" s="170"/>
      <c r="D370" s="168" t="s">
        <v>608</v>
      </c>
      <c r="E370" s="168" t="s">
        <v>597</v>
      </c>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50.2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42964</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1</v>
      </c>
      <c r="C409" s="170"/>
      <c r="D409" s="168" t="s">
        <v>600</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42964</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602</v>
      </c>
      <c r="E458" s="173"/>
      <c r="F458" s="147"/>
    </row>
    <row r="459" spans="1:6" ht="60" x14ac:dyDescent="0.25">
      <c r="A459" s="32" t="s">
        <v>16</v>
      </c>
      <c r="B459" s="170">
        <v>0</v>
      </c>
      <c r="C459" s="170"/>
      <c r="D459" s="156" t="s">
        <v>603</v>
      </c>
      <c r="E459" s="156" t="s">
        <v>601</v>
      </c>
      <c r="F459" s="147"/>
    </row>
    <row r="460" spans="1:6" ht="45" x14ac:dyDescent="0.25">
      <c r="A460" s="116" t="s">
        <v>287</v>
      </c>
      <c r="B460" s="170">
        <v>0</v>
      </c>
      <c r="C460" s="154"/>
      <c r="D460" s="255">
        <v>0</v>
      </c>
      <c r="E460" s="102"/>
      <c r="F460" s="102"/>
    </row>
    <row r="461" spans="1:6"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604</v>
      </c>
      <c r="E489" s="147"/>
      <c r="F489" s="147"/>
    </row>
    <row r="490" spans="1:7" ht="45" x14ac:dyDescent="0.25">
      <c r="A490" s="100" t="s">
        <v>287</v>
      </c>
      <c r="B490" s="170">
        <v>1</v>
      </c>
      <c r="C490" s="154"/>
      <c r="D490" s="178">
        <v>0.5</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68"/>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0.59090909090909094</v>
      </c>
    </row>
    <row r="504" spans="1:6" ht="22.5" x14ac:dyDescent="0.3">
      <c r="A504" s="71" t="s">
        <v>47</v>
      </c>
      <c r="B504" s="72"/>
      <c r="C504" s="73"/>
      <c r="D504" s="74">
        <f>SUM(D500,D491,D461,D451,D402,D349,D321,D40,D470,D288,D245,D149,D432,D189,D96)</f>
        <v>557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0.96701388888888884</v>
      </c>
    </row>
  </sheetData>
  <sheetProtection algorithmName="SHA-512" hashValue="LKkHNjeJ8ySg4mUf5GvRDmRfdLxUGNeuKNxP7mKtpKyJylTG1SHh6x1gkndUW0xQIl62Z7jJKgMjLuigTcorwQ==" saltValue="EuPdMfjljzKVt8BglLnt/g=="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1" zoomScale="90" zoomScaleNormal="9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Lafayette</v>
      </c>
      <c r="B7" s="288"/>
      <c r="C7" s="288"/>
      <c r="D7" s="288"/>
      <c r="E7" s="288"/>
      <c r="F7" s="288"/>
      <c r="G7" s="216"/>
      <c r="H7" s="216"/>
      <c r="I7" s="216"/>
    </row>
    <row r="8" spans="1:9" s="36" customFormat="1" ht="24" x14ac:dyDescent="0.45">
      <c r="A8" s="38" t="s">
        <v>44</v>
      </c>
      <c r="B8" s="304" t="str">
        <f>'A3 Exploitation'!B9:F9</f>
        <v>Dr Hatem  KARAA</v>
      </c>
      <c r="C8" s="304"/>
      <c r="D8" s="304"/>
      <c r="E8" s="304"/>
      <c r="F8" s="304"/>
      <c r="G8" s="216"/>
      <c r="H8" s="216"/>
      <c r="I8" s="216"/>
    </row>
    <row r="9" spans="1:9" s="36" customFormat="1" ht="24" x14ac:dyDescent="0.45">
      <c r="A9" s="39" t="s">
        <v>46</v>
      </c>
      <c r="B9" s="305" t="str">
        <f>'A3 Exploitation'!B10:F10</f>
        <v>Directeur du magasin, chef secteur et chefs de rayons</v>
      </c>
      <c r="C9" s="305"/>
      <c r="D9" s="305"/>
      <c r="E9" s="305"/>
      <c r="F9" s="305"/>
      <c r="G9" s="216"/>
      <c r="H9" s="216"/>
      <c r="I9" s="216"/>
    </row>
    <row r="10" spans="1:9" s="36" customFormat="1" ht="24" x14ac:dyDescent="0.45">
      <c r="A10" s="38" t="s">
        <v>45</v>
      </c>
      <c r="B10" s="302">
        <f>'A3 Exploitation'!B11:F11</f>
        <v>42964</v>
      </c>
      <c r="C10" s="302"/>
      <c r="D10" s="302"/>
      <c r="E10" s="302"/>
      <c r="F10" s="302"/>
      <c r="G10" s="216"/>
      <c r="H10" s="216"/>
      <c r="I10" s="216"/>
    </row>
    <row r="11" spans="1:9" s="36" customFormat="1" ht="24" x14ac:dyDescent="0.45">
      <c r="A11" s="38" t="s">
        <v>341</v>
      </c>
      <c r="B11" s="306">
        <f>D198</f>
        <v>0.80165289256198347</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5.75" x14ac:dyDescent="0.3">
      <c r="A28" s="41" t="s">
        <v>327</v>
      </c>
      <c r="B28" s="221">
        <v>0</v>
      </c>
      <c r="C28" s="221"/>
      <c r="D28" s="225" t="s">
        <v>609</v>
      </c>
      <c r="E28" s="225" t="s">
        <v>610</v>
      </c>
      <c r="F28" s="221"/>
    </row>
    <row r="29" spans="1:6" x14ac:dyDescent="0.3">
      <c r="A29" s="41" t="s">
        <v>335</v>
      </c>
      <c r="B29" s="221">
        <v>2</v>
      </c>
      <c r="C29" s="221"/>
      <c r="D29" s="225"/>
      <c r="E29" s="225"/>
      <c r="F29" s="221"/>
    </row>
    <row r="30" spans="1:6" ht="30.75" x14ac:dyDescent="0.3">
      <c r="A30" s="41" t="s">
        <v>91</v>
      </c>
      <c r="B30" s="221">
        <v>0</v>
      </c>
      <c r="C30" s="221"/>
      <c r="D30" s="225" t="s">
        <v>611</v>
      </c>
      <c r="E30" s="225" t="s">
        <v>612</v>
      </c>
      <c r="F30" s="221"/>
    </row>
    <row r="31" spans="1:6" x14ac:dyDescent="0.3">
      <c r="A31" s="41" t="s">
        <v>340</v>
      </c>
      <c r="B31" s="221">
        <v>2</v>
      </c>
      <c r="C31" s="221"/>
      <c r="D31" s="225"/>
      <c r="E31" s="221"/>
      <c r="F31" s="221"/>
    </row>
    <row r="32" spans="1:6" x14ac:dyDescent="0.3">
      <c r="A32" s="293" t="s">
        <v>38</v>
      </c>
      <c r="B32" s="294"/>
      <c r="C32" s="295"/>
      <c r="D32" s="214">
        <f>SUM(B26:C31)</f>
        <v>8</v>
      </c>
    </row>
    <row r="33" spans="1:7" x14ac:dyDescent="0.3">
      <c r="A33" s="293" t="s">
        <v>342</v>
      </c>
      <c r="B33" s="294"/>
      <c r="C33" s="295"/>
      <c r="D33" s="65">
        <f>D32/(COUNT(B26:C31)*2)</f>
        <v>0.66666666666666663</v>
      </c>
    </row>
    <row r="34" spans="1:7" s="50" customFormat="1" x14ac:dyDescent="0.3">
      <c r="A34" s="54"/>
      <c r="B34" s="55"/>
      <c r="C34" s="55"/>
      <c r="D34" s="56"/>
    </row>
    <row r="35" spans="1:7" s="50" customFormat="1" ht="19.5" x14ac:dyDescent="0.4">
      <c r="A35" s="291" t="s">
        <v>246</v>
      </c>
      <c r="B35" s="292"/>
      <c r="C35" s="292"/>
      <c r="D35" s="292"/>
      <c r="E35" s="292"/>
      <c r="F35" s="292"/>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293" t="s">
        <v>38</v>
      </c>
      <c r="B41" s="294"/>
      <c r="C41" s="295"/>
      <c r="D41" s="214">
        <f>SUM(B36:C40)</f>
        <v>10</v>
      </c>
      <c r="E41" s="37"/>
      <c r="F41" s="37"/>
    </row>
    <row r="42" spans="1:7" s="50" customFormat="1" x14ac:dyDescent="0.3">
      <c r="A42" s="293" t="s">
        <v>342</v>
      </c>
      <c r="B42" s="294"/>
      <c r="C42" s="295"/>
      <c r="D42" s="65">
        <f>D41/(COUNT(B36:C40)*2)</f>
        <v>1</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21">
        <v>1</v>
      </c>
      <c r="C45" s="221"/>
      <c r="D45" s="225" t="s">
        <v>613</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5" t="s">
        <v>614</v>
      </c>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11</v>
      </c>
    </row>
    <row r="52" spans="1:6" x14ac:dyDescent="0.3">
      <c r="A52" s="293" t="s">
        <v>342</v>
      </c>
      <c r="B52" s="294"/>
      <c r="C52" s="295"/>
      <c r="D52" s="65">
        <f>D51/(COUNT(B45:C50)*2)</f>
        <v>0.91666666666666663</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1</v>
      </c>
      <c r="C55" s="248" t="str">
        <f>IF(B55=0, -5, "0")</f>
        <v>0</v>
      </c>
      <c r="D55" s="225" t="s">
        <v>615</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5" t="s">
        <v>618</v>
      </c>
      <c r="E59" s="221"/>
      <c r="F59" s="221"/>
    </row>
    <row r="60" spans="1:6" ht="18" x14ac:dyDescent="0.35">
      <c r="A60" s="76" t="s">
        <v>344</v>
      </c>
      <c r="B60" s="221">
        <v>2</v>
      </c>
      <c r="C60" s="248" t="str">
        <f>IF(B60=0, -5, "0")</f>
        <v>0</v>
      </c>
      <c r="D60" s="222"/>
      <c r="E60" s="221"/>
      <c r="F60" s="221"/>
    </row>
    <row r="61" spans="1:6" ht="45.75" x14ac:dyDescent="0.3">
      <c r="A61" s="41" t="s">
        <v>340</v>
      </c>
      <c r="B61" s="221">
        <v>0</v>
      </c>
      <c r="C61" s="221"/>
      <c r="D61" s="225" t="s">
        <v>616</v>
      </c>
      <c r="E61" s="225" t="s">
        <v>617</v>
      </c>
      <c r="F61" s="221"/>
    </row>
    <row r="62" spans="1:6" x14ac:dyDescent="0.3">
      <c r="A62" s="293" t="s">
        <v>38</v>
      </c>
      <c r="B62" s="294"/>
      <c r="C62" s="295"/>
      <c r="D62" s="214">
        <f>SUM(B55:C61)</f>
        <v>11</v>
      </c>
    </row>
    <row r="63" spans="1:6" x14ac:dyDescent="0.3">
      <c r="A63" s="293" t="s">
        <v>342</v>
      </c>
      <c r="B63" s="294"/>
      <c r="C63" s="295"/>
      <c r="D63" s="65">
        <f>D62/(COUNT(B55:C61)*2)</f>
        <v>0.7857142857142857</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32.25" x14ac:dyDescent="0.4">
      <c r="A67" s="41" t="s">
        <v>319</v>
      </c>
      <c r="B67" s="227">
        <v>1</v>
      </c>
      <c r="C67" s="228"/>
      <c r="D67" s="225" t="s">
        <v>619</v>
      </c>
      <c r="E67" s="229"/>
      <c r="F67" s="221"/>
    </row>
    <row r="68" spans="1:6" ht="19.5" x14ac:dyDescent="0.4">
      <c r="A68" s="41" t="s">
        <v>340</v>
      </c>
      <c r="B68" s="227">
        <v>1</v>
      </c>
      <c r="C68" s="228"/>
      <c r="D68" s="230" t="s">
        <v>620</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30"/>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46.5" x14ac:dyDescent="0.35">
      <c r="A76" s="89" t="s">
        <v>332</v>
      </c>
      <c r="B76" s="227">
        <v>0</v>
      </c>
      <c r="C76" s="248">
        <f>IF(B76=0, -5, "0")</f>
        <v>-5</v>
      </c>
      <c r="D76" s="230" t="s">
        <v>621</v>
      </c>
      <c r="E76" s="232" t="s">
        <v>624</v>
      </c>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0</v>
      </c>
      <c r="C79" s="248">
        <f>IF(B79=0, -5, "0")</f>
        <v>-5</v>
      </c>
      <c r="D79" s="234" t="s">
        <v>622</v>
      </c>
      <c r="E79" s="232" t="s">
        <v>623</v>
      </c>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214">
        <f>SUM(B66:C82)</f>
        <v>18</v>
      </c>
    </row>
    <row r="84" spans="1:6" x14ac:dyDescent="0.3">
      <c r="A84" s="293" t="s">
        <v>342</v>
      </c>
      <c r="B84" s="294"/>
      <c r="C84" s="295"/>
      <c r="D84" s="65">
        <f>D83/(COUNT(B66:C82)*2)</f>
        <v>0.47368421052631576</v>
      </c>
    </row>
    <row r="85" spans="1:6" s="50" customFormat="1" x14ac:dyDescent="0.3">
      <c r="A85" s="54"/>
      <c r="B85" s="55"/>
      <c r="C85" s="55"/>
      <c r="D85" s="56"/>
    </row>
    <row r="86" spans="1:6" ht="19.5" x14ac:dyDescent="0.4">
      <c r="A86" s="291" t="s">
        <v>237</v>
      </c>
      <c r="B86" s="292"/>
      <c r="C86" s="292"/>
      <c r="D86" s="292"/>
      <c r="E86" s="292"/>
      <c r="F86" s="292"/>
    </row>
    <row r="87" spans="1:6" ht="47.25" x14ac:dyDescent="0.4">
      <c r="A87" s="93" t="s">
        <v>320</v>
      </c>
      <c r="B87" s="237">
        <v>0</v>
      </c>
      <c r="C87" s="228"/>
      <c r="D87" s="234" t="s">
        <v>625</v>
      </c>
      <c r="E87" s="234" t="s">
        <v>626</v>
      </c>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34" t="s">
        <v>627</v>
      </c>
      <c r="E93" s="221"/>
      <c r="F93" s="221"/>
    </row>
    <row r="94" spans="1:6" ht="45.75" x14ac:dyDescent="0.3">
      <c r="A94" s="48" t="s">
        <v>182</v>
      </c>
      <c r="B94" s="237">
        <v>0</v>
      </c>
      <c r="C94" s="221"/>
      <c r="D94" s="234" t="s">
        <v>628</v>
      </c>
      <c r="E94" s="234" t="s">
        <v>629</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34" t="s">
        <v>630</v>
      </c>
      <c r="E98" s="234" t="s">
        <v>506</v>
      </c>
      <c r="F98" s="221"/>
    </row>
    <row r="99" spans="1:6" ht="31.5" x14ac:dyDescent="0.35">
      <c r="A99" s="88" t="s">
        <v>344</v>
      </c>
      <c r="B99" s="237">
        <v>1</v>
      </c>
      <c r="C99" s="248" t="str">
        <f>IF(B99=0, -5, "0")</f>
        <v>0</v>
      </c>
      <c r="D99" s="234" t="s">
        <v>631</v>
      </c>
      <c r="E99" s="234" t="s">
        <v>509</v>
      </c>
      <c r="F99" s="221"/>
    </row>
    <row r="100" spans="1:6" x14ac:dyDescent="0.3">
      <c r="A100" s="94" t="s">
        <v>263</v>
      </c>
      <c r="B100" s="237">
        <v>2</v>
      </c>
      <c r="C100" s="221"/>
      <c r="D100" s="222"/>
      <c r="E100" s="221"/>
      <c r="F100" s="221"/>
    </row>
    <row r="101" spans="1:6" x14ac:dyDescent="0.3">
      <c r="A101" s="293" t="s">
        <v>38</v>
      </c>
      <c r="B101" s="294"/>
      <c r="C101" s="295"/>
      <c r="D101" s="214">
        <f>SUM(B87:C100)</f>
        <v>23</v>
      </c>
    </row>
    <row r="102" spans="1:6" x14ac:dyDescent="0.3">
      <c r="A102" s="293" t="s">
        <v>342</v>
      </c>
      <c r="B102" s="294"/>
      <c r="C102" s="295"/>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4" t="s">
        <v>632</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34" t="s">
        <v>633</v>
      </c>
      <c r="E114" s="221"/>
      <c r="F114" s="221"/>
    </row>
    <row r="115" spans="1:6" s="50" customFormat="1" ht="18" x14ac:dyDescent="0.35">
      <c r="A115" s="89" t="s">
        <v>366</v>
      </c>
      <c r="B115" s="237">
        <v>2</v>
      </c>
      <c r="C115" s="248" t="str">
        <f>IF(B115=0, -5, "0")</f>
        <v>0</v>
      </c>
      <c r="D115" s="234" t="s">
        <v>634</v>
      </c>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22</v>
      </c>
      <c r="E117" s="37"/>
      <c r="F117" s="37"/>
    </row>
    <row r="118" spans="1:6" s="50" customFormat="1" x14ac:dyDescent="0.3">
      <c r="A118" s="293" t="s">
        <v>342</v>
      </c>
      <c r="B118" s="294"/>
      <c r="C118" s="295"/>
      <c r="D118" s="65">
        <f>D117/(COUNT(B106:C116)*2)</f>
        <v>1</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47.25" x14ac:dyDescent="0.4">
      <c r="A123" s="41" t="s">
        <v>340</v>
      </c>
      <c r="B123" s="238">
        <v>0</v>
      </c>
      <c r="C123" s="228"/>
      <c r="D123" s="234" t="s">
        <v>635</v>
      </c>
      <c r="E123" s="234" t="s">
        <v>636</v>
      </c>
      <c r="F123" s="221"/>
    </row>
    <row r="124" spans="1:6" ht="19.5" x14ac:dyDescent="0.4">
      <c r="A124" s="48" t="s">
        <v>285</v>
      </c>
      <c r="B124" s="238">
        <v>2</v>
      </c>
      <c r="C124" s="228"/>
      <c r="D124" s="222"/>
      <c r="E124" s="222"/>
      <c r="F124" s="221"/>
    </row>
    <row r="125" spans="1:6" ht="19.5" x14ac:dyDescent="0.4">
      <c r="A125" s="41" t="s">
        <v>339</v>
      </c>
      <c r="B125" s="238">
        <v>1</v>
      </c>
      <c r="C125" s="228"/>
      <c r="D125" s="234" t="s">
        <v>637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t="s">
        <v>638</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639</v>
      </c>
      <c r="E131" s="229"/>
      <c r="F131" s="233"/>
    </row>
    <row r="132" spans="1:6" x14ac:dyDescent="0.3">
      <c r="A132" s="293" t="s">
        <v>38</v>
      </c>
      <c r="B132" s="294"/>
      <c r="C132" s="295"/>
      <c r="D132" s="214">
        <f>SUM(B121:C131)</f>
        <v>19</v>
      </c>
    </row>
    <row r="133" spans="1:6" x14ac:dyDescent="0.3">
      <c r="A133" s="293" t="s">
        <v>342</v>
      </c>
      <c r="B133" s="294"/>
      <c r="C133" s="295"/>
      <c r="D133" s="63">
        <f>D132/(COUNT(B121:C131)*2)</f>
        <v>0.86363636363636365</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31.5" x14ac:dyDescent="0.35">
      <c r="A137" s="76" t="s">
        <v>140</v>
      </c>
      <c r="B137" s="237">
        <v>2</v>
      </c>
      <c r="C137" s="250" t="str">
        <f>IF(B137=0, -5, "0")</f>
        <v>0</v>
      </c>
      <c r="D137" s="234" t="s">
        <v>641</v>
      </c>
      <c r="E137" s="221"/>
      <c r="F137" s="221"/>
    </row>
    <row r="138" spans="1:6" x14ac:dyDescent="0.3">
      <c r="A138" s="49" t="s">
        <v>324</v>
      </c>
      <c r="B138" s="237">
        <v>2</v>
      </c>
      <c r="C138" s="222"/>
      <c r="D138" s="234"/>
      <c r="E138" s="221"/>
      <c r="F138" s="221"/>
    </row>
    <row r="139" spans="1:6" ht="30.75" x14ac:dyDescent="0.3">
      <c r="A139" s="95" t="s">
        <v>325</v>
      </c>
      <c r="B139" s="237">
        <v>0</v>
      </c>
      <c r="C139" s="222"/>
      <c r="D139" s="234" t="s">
        <v>640</v>
      </c>
      <c r="E139" s="221"/>
      <c r="F139" s="221"/>
    </row>
    <row r="140" spans="1:6" s="50" customFormat="1" x14ac:dyDescent="0.3">
      <c r="A140" s="49" t="s">
        <v>350</v>
      </c>
      <c r="B140" s="237">
        <v>2</v>
      </c>
      <c r="C140" s="244"/>
      <c r="D140" s="234"/>
      <c r="E140" s="233"/>
      <c r="F140" s="233"/>
    </row>
    <row r="141" spans="1:6" x14ac:dyDescent="0.3">
      <c r="A141" s="51" t="s">
        <v>331</v>
      </c>
      <c r="B141" s="237">
        <v>2</v>
      </c>
      <c r="C141" s="222"/>
      <c r="D141" s="234"/>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22</v>
      </c>
    </row>
    <row r="149" spans="1:6" x14ac:dyDescent="0.3">
      <c r="A149" s="293" t="s">
        <v>342</v>
      </c>
      <c r="B149" s="294"/>
      <c r="C149" s="295"/>
      <c r="D149" s="65">
        <f>D148/(COUNT(B136:C147)*2)</f>
        <v>0.91666666666666663</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16</v>
      </c>
    </row>
    <row r="161" spans="1:6" x14ac:dyDescent="0.3">
      <c r="A161" s="293" t="s">
        <v>342</v>
      </c>
      <c r="B161" s="294"/>
      <c r="C161" s="295"/>
      <c r="D161" s="65">
        <f>D160/(COUNT(B152:C159)*2)</f>
        <v>1</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ht="30.75" x14ac:dyDescent="0.3">
      <c r="A165" s="41" t="s">
        <v>334</v>
      </c>
      <c r="B165" s="221">
        <v>1</v>
      </c>
      <c r="C165" s="221"/>
      <c r="D165" s="234" t="s">
        <v>643</v>
      </c>
      <c r="E165" s="221"/>
      <c r="F165" s="221"/>
    </row>
    <row r="166" spans="1:6" ht="45.75" x14ac:dyDescent="0.3">
      <c r="A166" s="87" t="s">
        <v>241</v>
      </c>
      <c r="B166" s="221">
        <v>0</v>
      </c>
      <c r="C166" s="221"/>
      <c r="D166" s="234" t="s">
        <v>642</v>
      </c>
      <c r="E166" s="221"/>
      <c r="F166" s="221"/>
    </row>
    <row r="167" spans="1:6" x14ac:dyDescent="0.3">
      <c r="A167" s="41" t="s">
        <v>95</v>
      </c>
      <c r="B167" s="221">
        <v>2</v>
      </c>
      <c r="C167" s="221"/>
      <c r="D167" s="221"/>
      <c r="E167" s="222"/>
      <c r="F167" s="221"/>
    </row>
    <row r="168" spans="1:6" x14ac:dyDescent="0.3">
      <c r="A168" s="293" t="s">
        <v>38</v>
      </c>
      <c r="B168" s="294"/>
      <c r="C168" s="295"/>
      <c r="D168" s="214">
        <f>SUM(B164:C167)</f>
        <v>5</v>
      </c>
    </row>
    <row r="169" spans="1:6" x14ac:dyDescent="0.3">
      <c r="A169" s="293" t="s">
        <v>342</v>
      </c>
      <c r="B169" s="294"/>
      <c r="C169" s="295"/>
      <c r="D169" s="65">
        <f>D168/(COUNT(B164:C167)*2)</f>
        <v>0.625</v>
      </c>
    </row>
    <row r="170" spans="1:6" s="50" customFormat="1" x14ac:dyDescent="0.3">
      <c r="A170" s="54"/>
      <c r="B170" s="55"/>
      <c r="C170" s="55"/>
      <c r="D170" s="56"/>
    </row>
    <row r="171" spans="1:6" ht="19.5" x14ac:dyDescent="0.4">
      <c r="A171" s="298" t="s">
        <v>17</v>
      </c>
      <c r="B171" s="299"/>
      <c r="C171" s="299"/>
      <c r="D171" s="299"/>
      <c r="E171" s="299"/>
      <c r="F171" s="299"/>
    </row>
    <row r="172" spans="1:6" ht="30.75" x14ac:dyDescent="0.3">
      <c r="A172" s="48" t="s">
        <v>202</v>
      </c>
      <c r="B172" s="221">
        <v>1</v>
      </c>
      <c r="C172" s="221"/>
      <c r="D172" s="234" t="s">
        <v>645</v>
      </c>
      <c r="E172" s="221"/>
      <c r="F172" s="221"/>
    </row>
    <row r="173" spans="1:6" x14ac:dyDescent="0.3">
      <c r="A173" s="41" t="s">
        <v>96</v>
      </c>
      <c r="B173" s="221">
        <v>2</v>
      </c>
      <c r="C173" s="221"/>
      <c r="D173" s="234"/>
      <c r="E173" s="221"/>
      <c r="F173" s="221"/>
    </row>
    <row r="174" spans="1:6" ht="60.75" x14ac:dyDescent="0.3">
      <c r="A174" s="87" t="s">
        <v>220</v>
      </c>
      <c r="B174" s="221">
        <v>0</v>
      </c>
      <c r="C174" s="221"/>
      <c r="D174" s="234" t="s">
        <v>644</v>
      </c>
      <c r="E174" s="221"/>
      <c r="F174" s="221"/>
    </row>
    <row r="175" spans="1:6" x14ac:dyDescent="0.3">
      <c r="A175" s="41" t="s">
        <v>163</v>
      </c>
      <c r="B175" s="221">
        <v>2</v>
      </c>
      <c r="C175" s="221"/>
      <c r="D175" s="222"/>
      <c r="E175" s="222"/>
      <c r="F175" s="221"/>
    </row>
    <row r="176" spans="1:6" x14ac:dyDescent="0.3">
      <c r="A176" s="293" t="s">
        <v>38</v>
      </c>
      <c r="B176" s="294"/>
      <c r="C176" s="295"/>
      <c r="D176" s="214">
        <f>SUM(B172:C175)</f>
        <v>5</v>
      </c>
    </row>
    <row r="177" spans="1:6" x14ac:dyDescent="0.3">
      <c r="A177" s="293" t="s">
        <v>342</v>
      </c>
      <c r="B177" s="294"/>
      <c r="C177" s="295"/>
      <c r="D177" s="65">
        <f>D176/(COUNT(B172:C175)*2)</f>
        <v>0.625</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0.75" x14ac:dyDescent="0.3">
      <c r="A182" s="41" t="s">
        <v>97</v>
      </c>
      <c r="B182" s="221">
        <v>1</v>
      </c>
      <c r="C182" s="221"/>
      <c r="D182" s="234" t="s">
        <v>648</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14">
        <f>SUM(B180:C184)</f>
        <v>9</v>
      </c>
    </row>
    <row r="186" spans="1:6" x14ac:dyDescent="0.3">
      <c r="A186" s="293" t="s">
        <v>342</v>
      </c>
      <c r="B186" s="294"/>
      <c r="C186" s="295"/>
      <c r="D186" s="65">
        <f>D185/(COUNT(B180:C184)*2)</f>
        <v>0.9</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0</v>
      </c>
      <c r="C191" s="221"/>
      <c r="D191" s="234" t="s">
        <v>646</v>
      </c>
      <c r="E191" s="221"/>
      <c r="F191" s="221"/>
    </row>
    <row r="192" spans="1:6" ht="30.75" x14ac:dyDescent="0.3">
      <c r="A192" s="96" t="s">
        <v>212</v>
      </c>
      <c r="B192" s="221">
        <v>1</v>
      </c>
      <c r="C192" s="221"/>
      <c r="D192" s="234" t="s">
        <v>647</v>
      </c>
      <c r="E192" s="221"/>
      <c r="F192" s="221"/>
    </row>
    <row r="193" spans="1:4" x14ac:dyDescent="0.3">
      <c r="A193" s="293" t="s">
        <v>38</v>
      </c>
      <c r="B193" s="294"/>
      <c r="C193" s="295"/>
      <c r="D193" s="97">
        <f>SUM(B189:C192)</f>
        <v>5</v>
      </c>
    </row>
    <row r="194" spans="1:4" x14ac:dyDescent="0.3">
      <c r="A194" s="293" t="s">
        <v>342</v>
      </c>
      <c r="B194" s="294"/>
      <c r="C194" s="295"/>
      <c r="D194" s="65">
        <f>D193/(COUNT(B189:C192)*2)</f>
        <v>0.625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0.80165289256198347</v>
      </c>
    </row>
  </sheetData>
  <sheetProtection algorithmName="SHA-512" hashValue="3l9zIJUDEZpRMculonUgQZDHf0BOW+ROSprRojHi2vDFvIRh25DrHNrbsDFRlQ4AelrpZ0UP+iqce07F0h6UjQ==" saltValue="vqSWu6gseNfh7I2y/YKrQg=="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0:B184 B66:B82 B87:B100 B106:B116 B55:B61 B121:B131 B152:B159 B164:B167 B172:B175 B189:B19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2" zoomScale="93" zoomScaleNormal="93"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Lafayette</v>
      </c>
      <c r="B8" s="288"/>
      <c r="C8" s="288"/>
      <c r="D8" s="288"/>
      <c r="E8" s="288"/>
      <c r="F8" s="288"/>
      <c r="G8" s="216"/>
      <c r="H8" s="216"/>
      <c r="I8" s="213"/>
    </row>
    <row r="9" spans="1:9" ht="24" x14ac:dyDescent="0.45">
      <c r="A9" s="38" t="s">
        <v>44</v>
      </c>
      <c r="B9" s="289" t="s">
        <v>652</v>
      </c>
      <c r="C9" s="289"/>
      <c r="D9" s="289"/>
      <c r="E9" s="289"/>
      <c r="F9" s="289"/>
      <c r="G9" s="216"/>
      <c r="H9" s="216"/>
      <c r="I9" s="213"/>
    </row>
    <row r="10" spans="1:9" ht="24" x14ac:dyDescent="0.45">
      <c r="A10" s="39" t="s">
        <v>46</v>
      </c>
      <c r="B10" s="290" t="s">
        <v>653</v>
      </c>
      <c r="C10" s="290"/>
      <c r="D10" s="290"/>
      <c r="E10" s="290"/>
      <c r="F10" s="290"/>
      <c r="G10" s="216"/>
      <c r="H10" s="216"/>
      <c r="I10" s="213"/>
    </row>
    <row r="11" spans="1:9" ht="24" x14ac:dyDescent="0.45">
      <c r="A11" s="38" t="s">
        <v>45</v>
      </c>
      <c r="B11" s="285">
        <v>43042</v>
      </c>
      <c r="C11" s="285"/>
      <c r="D11" s="285"/>
      <c r="E11" s="285"/>
      <c r="F11" s="285"/>
      <c r="G11" s="216"/>
      <c r="H11" s="216"/>
      <c r="I11" s="213"/>
    </row>
    <row r="12" spans="1:9" ht="24" x14ac:dyDescent="0.45">
      <c r="A12" s="38" t="s">
        <v>276</v>
      </c>
      <c r="B12" s="278">
        <f>D505</f>
        <v>0.96209386281588449</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43042</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t="s">
        <v>433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43042</v>
      </c>
      <c r="B44" s="6"/>
      <c r="C44" s="7"/>
      <c r="D44" s="6"/>
    </row>
    <row r="45" spans="1:7" ht="16.5" x14ac:dyDescent="0.25">
      <c r="A45" s="276" t="s">
        <v>63</v>
      </c>
      <c r="B45" s="277"/>
      <c r="C45" s="277"/>
      <c r="D45" s="277"/>
      <c r="E45" s="277"/>
      <c r="F45" s="277"/>
    </row>
    <row r="46" spans="1:7" ht="30" x14ac:dyDescent="0.25">
      <c r="A46" s="33" t="s">
        <v>109</v>
      </c>
      <c r="B46" s="170">
        <v>1</v>
      </c>
      <c r="C46" s="170"/>
      <c r="D46" s="156" t="s">
        <v>665</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45" x14ac:dyDescent="0.25">
      <c r="A50" s="43" t="s">
        <v>141</v>
      </c>
      <c r="B50" s="170">
        <v>1</v>
      </c>
      <c r="C50" s="170"/>
      <c r="D50" s="156" t="s">
        <v>692</v>
      </c>
      <c r="E50" s="147"/>
      <c r="F50" s="147"/>
    </row>
    <row r="51" spans="1:6" ht="45" x14ac:dyDescent="0.35">
      <c r="A51" s="76" t="s">
        <v>7</v>
      </c>
      <c r="B51" s="170">
        <v>0</v>
      </c>
      <c r="C51" s="217">
        <f>IF(B51=0, -5, "0")</f>
        <v>-5</v>
      </c>
      <c r="D51" s="155" t="s">
        <v>659</v>
      </c>
      <c r="E51" s="168" t="s">
        <v>658</v>
      </c>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7</v>
      </c>
    </row>
    <row r="55" spans="1:6" x14ac:dyDescent="0.25">
      <c r="A55" s="19" t="s">
        <v>37</v>
      </c>
      <c r="B55" s="20"/>
      <c r="C55" s="21"/>
      <c r="D55" s="63">
        <f>D54/(COUNT(B46:C53)*2)</f>
        <v>0.3888888888888889</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30" x14ac:dyDescent="0.25">
      <c r="A68" s="169" t="s">
        <v>116</v>
      </c>
      <c r="B68" s="170" t="s">
        <v>34</v>
      </c>
      <c r="C68" s="170"/>
      <c r="D68" s="156" t="s">
        <v>693</v>
      </c>
      <c r="F68" s="147"/>
    </row>
    <row r="69" spans="1:6" x14ac:dyDescent="0.25">
      <c r="A69" s="169" t="s">
        <v>117</v>
      </c>
      <c r="B69" s="170">
        <v>2</v>
      </c>
      <c r="C69" s="171"/>
      <c r="D69" s="163" t="s">
        <v>432</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45.75" x14ac:dyDescent="0.3">
      <c r="A72" s="49" t="s">
        <v>270</v>
      </c>
      <c r="B72" s="170">
        <v>2</v>
      </c>
      <c r="C72" s="171"/>
      <c r="D72" s="152" t="s">
        <v>663</v>
      </c>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ht="67.5" customHeight="1" x14ac:dyDescent="0.25">
      <c r="A86" s="18" t="s">
        <v>105</v>
      </c>
      <c r="B86" s="170">
        <v>1</v>
      </c>
      <c r="C86" s="170"/>
      <c r="D86" s="155" t="s">
        <v>686</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694</v>
      </c>
      <c r="E90" s="146" t="s">
        <v>666</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0.81944444444444442</v>
      </c>
    </row>
    <row r="98" spans="1:6" x14ac:dyDescent="0.25">
      <c r="A98" s="5"/>
      <c r="B98" s="6"/>
      <c r="C98" s="7"/>
      <c r="D98" s="6"/>
    </row>
    <row r="99" spans="1:6" ht="18" x14ac:dyDescent="0.35">
      <c r="A99" s="273" t="s">
        <v>129</v>
      </c>
      <c r="B99" s="273"/>
      <c r="C99" s="273"/>
      <c r="D99" s="273"/>
      <c r="E99" s="273"/>
      <c r="F99" s="273"/>
    </row>
    <row r="100" spans="1:6" x14ac:dyDescent="0.25">
      <c r="A100" s="183">
        <f>B11</f>
        <v>43042</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t="s">
        <v>432</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432</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t="s">
        <v>34</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1</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695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43042</v>
      </c>
      <c r="B153" s="6"/>
      <c r="C153" s="7"/>
      <c r="D153" s="59"/>
    </row>
    <row r="154" spans="1:6" ht="16.5" x14ac:dyDescent="0.25">
      <c r="A154" s="276" t="s">
        <v>63</v>
      </c>
      <c r="B154" s="277"/>
      <c r="C154" s="277"/>
      <c r="D154" s="277"/>
      <c r="E154" s="277"/>
      <c r="F154" s="27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121.5" customHeight="1" x14ac:dyDescent="0.35">
      <c r="A176" s="86" t="s">
        <v>209</v>
      </c>
      <c r="B176" s="170">
        <v>2</v>
      </c>
      <c r="C176" s="217" t="str">
        <f>IF(B176=0, -5, "0")</f>
        <v>0</v>
      </c>
      <c r="D176" s="168" t="s">
        <v>696</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43042</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43"/>
      <c r="E211" s="168"/>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102.75" customHeight="1" x14ac:dyDescent="0.3">
      <c r="A219" s="49" t="s">
        <v>178</v>
      </c>
      <c r="B219" s="170">
        <v>0</v>
      </c>
      <c r="C219" s="170"/>
      <c r="D219" s="168" t="s">
        <v>697</v>
      </c>
      <c r="E219" s="168" t="s">
        <v>698</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657</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656</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699</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1</v>
      </c>
      <c r="C240" s="170"/>
      <c r="D240" s="156" t="s">
        <v>687</v>
      </c>
      <c r="E240" s="147"/>
      <c r="F240" s="147"/>
    </row>
    <row r="241" spans="1:6" ht="45" x14ac:dyDescent="0.25">
      <c r="A241" s="100" t="s">
        <v>287</v>
      </c>
      <c r="B241" s="171">
        <v>1</v>
      </c>
      <c r="C241" s="154"/>
      <c r="D241" s="254">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43042</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700</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43042</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3" t="s">
        <v>21</v>
      </c>
      <c r="B324" s="273"/>
      <c r="C324" s="273"/>
      <c r="D324" s="273"/>
      <c r="E324" s="273"/>
      <c r="F324" s="273"/>
    </row>
    <row r="325" spans="1:9" x14ac:dyDescent="0.25">
      <c r="A325" s="193">
        <f>B11</f>
        <v>43042</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45" x14ac:dyDescent="0.25">
      <c r="A344" s="24" t="s">
        <v>111</v>
      </c>
      <c r="B344" s="170">
        <v>1</v>
      </c>
      <c r="C344" s="170"/>
      <c r="D344" s="143" t="s">
        <v>689</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3" t="s">
        <v>8</v>
      </c>
      <c r="B352" s="273"/>
      <c r="C352" s="273"/>
      <c r="D352" s="273"/>
      <c r="E352" s="273"/>
      <c r="F352" s="273"/>
    </row>
    <row r="353" spans="1:6" x14ac:dyDescent="0.25">
      <c r="A353" s="183">
        <f>B11</f>
        <v>43042</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ht="54" customHeight="1" x14ac:dyDescent="0.25">
      <c r="A368" s="18" t="s">
        <v>105</v>
      </c>
      <c r="B368" s="171">
        <v>1</v>
      </c>
      <c r="C368" s="170"/>
      <c r="D368" s="143" t="s">
        <v>706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0.95454545454545459</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43042</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43042</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701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ht="30" x14ac:dyDescent="0.25">
      <c r="A456" s="22" t="s">
        <v>15</v>
      </c>
      <c r="B456" s="170">
        <v>1</v>
      </c>
      <c r="C456" s="170"/>
      <c r="D456" s="168" t="s">
        <v>682</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60" x14ac:dyDescent="0.25">
      <c r="A484" s="169" t="s">
        <v>257</v>
      </c>
      <c r="B484" s="170">
        <v>1</v>
      </c>
      <c r="C484" s="170"/>
      <c r="D484" s="168" t="s">
        <v>690</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691</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0.96666666666666667</v>
      </c>
    </row>
    <row r="504" spans="1:6" ht="22.5" x14ac:dyDescent="0.3">
      <c r="A504" s="71" t="s">
        <v>47</v>
      </c>
      <c r="B504" s="72"/>
      <c r="C504" s="73"/>
      <c r="D504" s="74">
        <f>SUM(D500,D491,D461,D451,D402,D349,D321,D40,D470,D288,D245,D149,D432,D189,D96)</f>
        <v>533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0.96209386281588449</v>
      </c>
    </row>
  </sheetData>
  <sheetProtection algorithmName="SHA-512" hashValue="SihXiES5khUtyW9QLV//W17gO7xZYzQja2F0MjWh4msk0CdxhswPUwwWbQUlM+h7Ht6dl2/tyu0cw644rE++Og==" saltValue="6CtWaKOJg96GexqPi0HEh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181" zoomScale="84" zoomScaleNormal="84" workbookViewId="0">
      <selection activeCell="D129" sqref="D12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Lafayette</v>
      </c>
      <c r="B7" s="288"/>
      <c r="C7" s="288"/>
      <c r="D7" s="288"/>
      <c r="E7" s="288"/>
      <c r="F7" s="288"/>
      <c r="G7" s="216"/>
      <c r="H7" s="216"/>
      <c r="I7" s="216"/>
    </row>
    <row r="8" spans="1:9" s="36" customFormat="1" ht="24" x14ac:dyDescent="0.45">
      <c r="A8" s="38" t="s">
        <v>44</v>
      </c>
      <c r="B8" s="304" t="str">
        <f>'A4 Exploitation'!B9:F9</f>
        <v>Mme Meriam CHOUCHENE</v>
      </c>
      <c r="C8" s="304"/>
      <c r="D8" s="304"/>
      <c r="E8" s="304"/>
      <c r="F8" s="304"/>
      <c r="G8" s="216"/>
      <c r="H8" s="216"/>
      <c r="I8" s="216"/>
    </row>
    <row r="9" spans="1:9" s="36" customFormat="1" ht="24" x14ac:dyDescent="0.45">
      <c r="A9" s="39" t="s">
        <v>46</v>
      </c>
      <c r="B9" s="305" t="str">
        <f>'A4 Exploitation'!B10:F10</f>
        <v>Directeur magasin &amp; chefs rayons</v>
      </c>
      <c r="C9" s="305"/>
      <c r="D9" s="305"/>
      <c r="E9" s="305"/>
      <c r="F9" s="305"/>
      <c r="G9" s="216"/>
      <c r="H9" s="216"/>
      <c r="I9" s="216"/>
    </row>
    <row r="10" spans="1:9" s="36" customFormat="1" ht="24" x14ac:dyDescent="0.45">
      <c r="A10" s="38" t="s">
        <v>45</v>
      </c>
      <c r="B10" s="302">
        <f>'A4 Exploitation'!B11:F11</f>
        <v>43042</v>
      </c>
      <c r="C10" s="302"/>
      <c r="D10" s="302"/>
      <c r="E10" s="302"/>
      <c r="F10" s="302"/>
      <c r="G10" s="216"/>
      <c r="H10" s="216"/>
      <c r="I10" s="216"/>
    </row>
    <row r="11" spans="1:9" s="36" customFormat="1" ht="24" x14ac:dyDescent="0.45">
      <c r="A11" s="38" t="s">
        <v>341</v>
      </c>
      <c r="B11" s="310">
        <f>D198</f>
        <v>0.84745762711864403</v>
      </c>
      <c r="C11" s="310"/>
      <c r="D11" s="310"/>
      <c r="E11" s="310"/>
      <c r="F11" s="310"/>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679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9</v>
      </c>
    </row>
    <row r="23" spans="1:6" x14ac:dyDescent="0.3">
      <c r="A23" s="293" t="s">
        <v>342</v>
      </c>
      <c r="B23" s="294"/>
      <c r="C23" s="295"/>
      <c r="D23" s="65">
        <f>D22/(COUNT(B17:C21)*2)</f>
        <v>0.9</v>
      </c>
    </row>
    <row r="24" spans="1:6" s="50" customFormat="1" x14ac:dyDescent="0.3">
      <c r="A24" s="54"/>
      <c r="B24" s="55"/>
      <c r="C24" s="55"/>
      <c r="D24" s="56"/>
    </row>
    <row r="25" spans="1:6" ht="19.5" x14ac:dyDescent="0.4">
      <c r="A25" s="291" t="s">
        <v>4</v>
      </c>
      <c r="B25" s="292"/>
      <c r="C25" s="292"/>
      <c r="D25" s="292"/>
      <c r="E25" s="292"/>
      <c r="F25" s="292"/>
    </row>
    <row r="26" spans="1:6" ht="33.75" x14ac:dyDescent="0.35">
      <c r="A26" s="76" t="s">
        <v>107</v>
      </c>
      <c r="B26" s="221">
        <v>0</v>
      </c>
      <c r="C26" s="248">
        <f>IF(B26=0, -5, "0")</f>
        <v>-5</v>
      </c>
      <c r="D26" s="222" t="s">
        <v>683</v>
      </c>
      <c r="E26" s="222" t="s">
        <v>684</v>
      </c>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3" t="s">
        <v>38</v>
      </c>
      <c r="B32" s="294"/>
      <c r="C32" s="295"/>
      <c r="D32" s="214">
        <f>SUM(B26:C31)</f>
        <v>5</v>
      </c>
    </row>
    <row r="33" spans="1:6" x14ac:dyDescent="0.3">
      <c r="A33" s="293" t="s">
        <v>342</v>
      </c>
      <c r="B33" s="294"/>
      <c r="C33" s="295"/>
      <c r="D33" s="65">
        <f>D32/(COUNT(B26:C31)*2)</f>
        <v>0.35714285714285715</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14">
        <f>SUM(B36:C40)</f>
        <v>8</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685</v>
      </c>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12</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704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1</v>
      </c>
      <c r="C66" s="228"/>
      <c r="D66" s="222" t="s">
        <v>664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ht="33" x14ac:dyDescent="0.3">
      <c r="A73" s="48" t="s">
        <v>345</v>
      </c>
      <c r="B73" s="227">
        <v>0</v>
      </c>
      <c r="C73" s="221"/>
      <c r="D73" s="222" t="s">
        <v>661</v>
      </c>
      <c r="E73" s="222" t="s">
        <v>662</v>
      </c>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214">
        <f>SUM(B66:C82)</f>
        <v>31</v>
      </c>
    </row>
    <row r="84" spans="1:6" x14ac:dyDescent="0.3">
      <c r="A84" s="293" t="s">
        <v>342</v>
      </c>
      <c r="B84" s="294"/>
      <c r="C84" s="295"/>
      <c r="D84" s="65">
        <f>D83/(COUNT(B66:C82)*2)</f>
        <v>0.91176470588235292</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673</v>
      </c>
      <c r="E93" s="221"/>
      <c r="F93" s="221"/>
    </row>
    <row r="94" spans="1:6" ht="49.5" x14ac:dyDescent="0.3">
      <c r="A94" s="48" t="s">
        <v>182</v>
      </c>
      <c r="B94" s="237">
        <v>0</v>
      </c>
      <c r="C94" s="221"/>
      <c r="D94" s="222" t="s">
        <v>675</v>
      </c>
      <c r="E94" s="222" t="s">
        <v>676</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0</v>
      </c>
      <c r="C97" s="221"/>
      <c r="D97" s="222" t="s">
        <v>677</v>
      </c>
      <c r="E97" s="221" t="s">
        <v>678</v>
      </c>
      <c r="F97" s="221"/>
    </row>
    <row r="98" spans="1:6" ht="36" x14ac:dyDescent="0.35">
      <c r="A98" s="89" t="s">
        <v>216</v>
      </c>
      <c r="B98" s="237">
        <v>1</v>
      </c>
      <c r="C98" s="248" t="str">
        <f>IF(B98=0, -5, "0")</f>
        <v>0</v>
      </c>
      <c r="D98" s="222" t="s">
        <v>674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214">
        <f>SUM(B87:C100)</f>
        <v>23</v>
      </c>
    </row>
    <row r="102" spans="1:6" x14ac:dyDescent="0.3">
      <c r="A102" s="293" t="s">
        <v>342</v>
      </c>
      <c r="B102" s="294"/>
      <c r="C102" s="295"/>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0</v>
      </c>
      <c r="C114" s="248">
        <f>IF(B114=0, -5, "0")</f>
        <v>-5</v>
      </c>
      <c r="D114" s="222" t="s">
        <v>667</v>
      </c>
      <c r="E114" s="221" t="s">
        <v>668</v>
      </c>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15</v>
      </c>
      <c r="E117" s="37"/>
      <c r="F117" s="37"/>
    </row>
    <row r="118" spans="1:6" s="50" customFormat="1" x14ac:dyDescent="0.3">
      <c r="A118" s="293" t="s">
        <v>342</v>
      </c>
      <c r="B118" s="294"/>
      <c r="C118" s="295"/>
      <c r="D118" s="65">
        <f>D117/(COUNT(B106:C116)*2)</f>
        <v>0.625</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655</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705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t="s">
        <v>670</v>
      </c>
      <c r="E131" s="229"/>
      <c r="F131" s="233"/>
    </row>
    <row r="132" spans="1:6" x14ac:dyDescent="0.3">
      <c r="A132" s="293" t="s">
        <v>38</v>
      </c>
      <c r="B132" s="294"/>
      <c r="C132" s="295"/>
      <c r="D132" s="214">
        <f>SUM(B121:C131)</f>
        <v>22</v>
      </c>
    </row>
    <row r="133" spans="1:6" x14ac:dyDescent="0.3">
      <c r="A133" s="293" t="s">
        <v>342</v>
      </c>
      <c r="B133" s="294"/>
      <c r="C133" s="295"/>
      <c r="D133" s="63">
        <f>D132/(COUNT(B121:C131)*2)</f>
        <v>1</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55.5" customHeight="1" x14ac:dyDescent="0.3">
      <c r="A142" s="51" t="s">
        <v>351</v>
      </c>
      <c r="B142" s="237">
        <v>1</v>
      </c>
      <c r="C142" s="222"/>
      <c r="D142" s="240" t="s">
        <v>688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23</v>
      </c>
    </row>
    <row r="149" spans="1:6" x14ac:dyDescent="0.3">
      <c r="A149" s="293" t="s">
        <v>342</v>
      </c>
      <c r="B149" s="294"/>
      <c r="C149" s="295"/>
      <c r="D149" s="65">
        <f>D148/(COUNT(B136:C147)*2)</f>
        <v>0.95833333333333337</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654</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669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14</v>
      </c>
    </row>
    <row r="161" spans="1:6" x14ac:dyDescent="0.3">
      <c r="A161" s="293" t="s">
        <v>342</v>
      </c>
      <c r="B161" s="294"/>
      <c r="C161" s="295"/>
      <c r="D161" s="65">
        <f>D160/(COUNT(B152:C159)*2)</f>
        <v>0.875</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ht="33" x14ac:dyDescent="0.3">
      <c r="A165" s="41" t="s">
        <v>334</v>
      </c>
      <c r="B165" s="221">
        <v>1</v>
      </c>
      <c r="C165" s="221"/>
      <c r="D165" s="222" t="s">
        <v>660</v>
      </c>
      <c r="E165" s="221"/>
      <c r="F165" s="221"/>
    </row>
    <row r="166" spans="1:6" ht="33" x14ac:dyDescent="0.3">
      <c r="A166" s="87" t="s">
        <v>241</v>
      </c>
      <c r="B166" s="221">
        <v>1</v>
      </c>
      <c r="C166" s="221"/>
      <c r="D166" s="222" t="s">
        <v>681</v>
      </c>
      <c r="E166" s="221"/>
      <c r="F166" s="221"/>
    </row>
    <row r="167" spans="1:6" x14ac:dyDescent="0.3">
      <c r="A167" s="41" t="s">
        <v>95</v>
      </c>
      <c r="B167" s="221">
        <v>2</v>
      </c>
      <c r="C167" s="221"/>
      <c r="D167" s="221"/>
      <c r="E167" s="222"/>
      <c r="F167" s="221"/>
    </row>
    <row r="168" spans="1:6" x14ac:dyDescent="0.3">
      <c r="A168" s="293" t="s">
        <v>38</v>
      </c>
      <c r="B168" s="294"/>
      <c r="C168" s="295"/>
      <c r="D168" s="214">
        <f>SUM(B164:C167)</f>
        <v>6</v>
      </c>
    </row>
    <row r="169" spans="1:6" x14ac:dyDescent="0.3">
      <c r="A169" s="293" t="s">
        <v>342</v>
      </c>
      <c r="B169" s="294"/>
      <c r="C169" s="295"/>
      <c r="D169" s="65">
        <f>D168/(COUNT(B164:C167)*2)</f>
        <v>0.75</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3" t="s">
        <v>38</v>
      </c>
      <c r="B176" s="294"/>
      <c r="C176" s="295"/>
      <c r="D176" s="214">
        <f>SUM(B172:C175)</f>
        <v>8</v>
      </c>
    </row>
    <row r="177" spans="1:6" x14ac:dyDescent="0.3">
      <c r="A177" s="293" t="s">
        <v>342</v>
      </c>
      <c r="B177" s="294"/>
      <c r="C177" s="295"/>
      <c r="D177" s="65">
        <f>D176/(COUNT(B172:C175)*2)</f>
        <v>1</v>
      </c>
    </row>
    <row r="178" spans="1:6" s="50" customFormat="1" x14ac:dyDescent="0.3">
      <c r="A178" s="54"/>
      <c r="B178" s="55"/>
      <c r="C178" s="55"/>
      <c r="D178" s="56"/>
    </row>
    <row r="179" spans="1:6" ht="19.5" x14ac:dyDescent="0.4">
      <c r="A179" s="291" t="s">
        <v>87</v>
      </c>
      <c r="B179" s="292"/>
      <c r="C179" s="292"/>
      <c r="D179" s="292"/>
      <c r="E179" s="292"/>
      <c r="F179" s="292"/>
    </row>
    <row r="180" spans="1:6" ht="49.5" x14ac:dyDescent="0.3">
      <c r="A180" s="87" t="s">
        <v>364</v>
      </c>
      <c r="B180" s="221">
        <v>1</v>
      </c>
      <c r="C180" s="221"/>
      <c r="D180" s="222" t="s">
        <v>702</v>
      </c>
      <c r="E180" s="222"/>
      <c r="F180" s="221"/>
    </row>
    <row r="181" spans="1:6" x14ac:dyDescent="0.3">
      <c r="A181" s="95" t="s">
        <v>247</v>
      </c>
      <c r="B181" s="221">
        <v>2</v>
      </c>
      <c r="C181" s="221"/>
      <c r="D181" s="222"/>
      <c r="E181" s="168"/>
      <c r="F181" s="221"/>
    </row>
    <row r="182" spans="1:6" ht="49.5" x14ac:dyDescent="0.3">
      <c r="A182" s="41" t="s">
        <v>97</v>
      </c>
      <c r="B182" s="221">
        <v>1</v>
      </c>
      <c r="C182" s="221"/>
      <c r="D182" s="222" t="s">
        <v>671</v>
      </c>
      <c r="E182" s="221"/>
      <c r="F182" s="221"/>
    </row>
    <row r="183" spans="1:6" x14ac:dyDescent="0.3">
      <c r="A183" s="48" t="s">
        <v>269</v>
      </c>
      <c r="B183" s="221">
        <v>2</v>
      </c>
      <c r="C183" s="221"/>
      <c r="D183" s="222"/>
      <c r="E183" s="221"/>
      <c r="F183" s="221"/>
    </row>
    <row r="184" spans="1:6" ht="86.25" customHeight="1" x14ac:dyDescent="0.3">
      <c r="A184" s="41" t="s">
        <v>356</v>
      </c>
      <c r="B184" s="221">
        <v>1</v>
      </c>
      <c r="C184" s="221"/>
      <c r="D184" s="222" t="s">
        <v>672</v>
      </c>
      <c r="E184" s="221"/>
      <c r="F184" s="221"/>
    </row>
    <row r="185" spans="1:6" x14ac:dyDescent="0.3">
      <c r="A185" s="293" t="s">
        <v>38</v>
      </c>
      <c r="B185" s="294"/>
      <c r="C185" s="295"/>
      <c r="D185" s="214">
        <f>SUM(B180:C184)</f>
        <v>7</v>
      </c>
    </row>
    <row r="186" spans="1:6" x14ac:dyDescent="0.3">
      <c r="A186" s="293" t="s">
        <v>342</v>
      </c>
      <c r="B186" s="294"/>
      <c r="C186" s="295"/>
      <c r="D186" s="65">
        <f>D185/(COUNT(B180:C184)*2)</f>
        <v>0.7</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221" t="s">
        <v>680</v>
      </c>
      <c r="E192" s="221"/>
      <c r="F192" s="221"/>
    </row>
    <row r="193" spans="1:4" x14ac:dyDescent="0.3">
      <c r="A193" s="293" t="s">
        <v>38</v>
      </c>
      <c r="B193" s="294"/>
      <c r="C193" s="295"/>
      <c r="D193" s="97">
        <f>SUM(B189:C192)</f>
        <v>3</v>
      </c>
    </row>
    <row r="194" spans="1:4" x14ac:dyDescent="0.3">
      <c r="A194" s="293" t="s">
        <v>342</v>
      </c>
      <c r="B194" s="294"/>
      <c r="C194" s="295"/>
      <c r="D194" s="65">
        <f>D193/(COUNT(B189:C192)*2)</f>
        <v>0.75</v>
      </c>
    </row>
    <row r="196" spans="1:4" ht="18" x14ac:dyDescent="0.35">
      <c r="A196" s="121" t="s">
        <v>703</v>
      </c>
      <c r="B196" s="120"/>
      <c r="C196" s="120"/>
      <c r="D196" s="220">
        <v>0.5</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0.84745762711864403</v>
      </c>
    </row>
  </sheetData>
  <sheetProtection algorithmName="SHA-512" hashValue="5lQouiQEBKD4rB5c0AkZmwhLGDTUP6XVsnD/cYv8z9+GLswCZHCCLVk+SG8SnqJr0OU8nazzWFPnRiYN1wQW9w==" saltValue="7EHXTYz3c9G2BmoiDHisp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2017-11-23T09:42:37Z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