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Lafayette\03-mars 2017\"/>
    </mc:Choice>
  </mc:AlternateContent>
  <bookViews>
    <workbookView xWindow="0" yWindow="0" windowWidth="7470" windowHeight="2070"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29" i="16" l="1"/>
  <c r="C222" i="16" l="1"/>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6" i="27"/>
  <c r="D185" i="27"/>
  <c r="D177" i="27"/>
  <c r="D176" i="27"/>
  <c r="C164" i="27"/>
  <c r="D168" i="27" s="1"/>
  <c r="D169" i="27" s="1"/>
  <c r="C156" i="27"/>
  <c r="C155" i="27"/>
  <c r="C154" i="27"/>
  <c r="D160" i="27" s="1"/>
  <c r="D161" i="27" s="1"/>
  <c r="C144" i="27"/>
  <c r="C143" i="27"/>
  <c r="C137" i="27"/>
  <c r="D148" i="27" s="1"/>
  <c r="D149" i="27" s="1"/>
  <c r="C131" i="27"/>
  <c r="C129" i="27"/>
  <c r="C127" i="27"/>
  <c r="C126" i="27"/>
  <c r="D132" i="27" s="1"/>
  <c r="D133" i="27" s="1"/>
  <c r="C115" i="27"/>
  <c r="C114" i="27"/>
  <c r="D117" i="27" s="1"/>
  <c r="D118" i="27" s="1"/>
  <c r="C111" i="27"/>
  <c r="C99" i="27"/>
  <c r="C98" i="27"/>
  <c r="C93" i="27"/>
  <c r="C92" i="27"/>
  <c r="D101" i="27" s="1"/>
  <c r="D102" i="27" s="1"/>
  <c r="C81" i="27"/>
  <c r="C79" i="27"/>
  <c r="C76" i="27"/>
  <c r="C75" i="27"/>
  <c r="C74" i="27"/>
  <c r="D83" i="27" s="1"/>
  <c r="D84" i="27" s="1"/>
  <c r="D62" i="27"/>
  <c r="D63" i="27" s="1"/>
  <c r="C60" i="27"/>
  <c r="C59" i="27"/>
  <c r="C55" i="27"/>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D160" i="25" s="1"/>
  <c r="D161" i="25" s="1"/>
  <c r="C144" i="25"/>
  <c r="C143" i="25"/>
  <c r="C137" i="25"/>
  <c r="D148" i="25" s="1"/>
  <c r="D149" i="25" s="1"/>
  <c r="C131" i="25"/>
  <c r="C129" i="25"/>
  <c r="C127" i="25"/>
  <c r="C126" i="25"/>
  <c r="D132" i="25" s="1"/>
  <c r="D133" i="25" s="1"/>
  <c r="C115" i="25"/>
  <c r="C114" i="25"/>
  <c r="C111" i="25"/>
  <c r="D117" i="25" s="1"/>
  <c r="D118" i="25" s="1"/>
  <c r="C99" i="25"/>
  <c r="C98" i="25"/>
  <c r="C93" i="25"/>
  <c r="C92" i="25"/>
  <c r="D101" i="25" s="1"/>
  <c r="D102" i="25" s="1"/>
  <c r="C81" i="25"/>
  <c r="C79" i="25"/>
  <c r="C76" i="25"/>
  <c r="C75" i="25"/>
  <c r="C74" i="25"/>
  <c r="D83" i="25" s="1"/>
  <c r="D84" i="25" s="1"/>
  <c r="D62" i="25"/>
  <c r="D63" i="25" s="1"/>
  <c r="C60" i="25"/>
  <c r="C59" i="25"/>
  <c r="C55" i="25"/>
  <c r="C50" i="25"/>
  <c r="D51" i="25" s="1"/>
  <c r="D52" i="25" s="1"/>
  <c r="D41" i="25"/>
  <c r="D42" i="25" s="1"/>
  <c r="C36" i="25"/>
  <c r="C26" i="25"/>
  <c r="D32" i="25" s="1"/>
  <c r="D33" i="25" s="1"/>
  <c r="D22" i="25"/>
  <c r="D23" i="25" s="1"/>
  <c r="C190" i="23"/>
  <c r="D193" i="23" s="1"/>
  <c r="D186" i="23"/>
  <c r="D185" i="23"/>
  <c r="D176" i="23"/>
  <c r="D177" i="23" s="1"/>
  <c r="C164" i="23"/>
  <c r="D168" i="23" s="1"/>
  <c r="D169" i="23" s="1"/>
  <c r="C156" i="23"/>
  <c r="C155" i="23"/>
  <c r="C154" i="23"/>
  <c r="D160" i="23" s="1"/>
  <c r="D161" i="23" s="1"/>
  <c r="C144" i="23"/>
  <c r="C143" i="23"/>
  <c r="C137" i="23"/>
  <c r="D148" i="23" s="1"/>
  <c r="D149" i="23" s="1"/>
  <c r="C131" i="23"/>
  <c r="C129" i="23"/>
  <c r="C127" i="23"/>
  <c r="C126" i="23"/>
  <c r="D132" i="23" s="1"/>
  <c r="D133" i="23" s="1"/>
  <c r="C115" i="23"/>
  <c r="C114" i="23"/>
  <c r="C111" i="23"/>
  <c r="D117" i="23" s="1"/>
  <c r="D118" i="23" s="1"/>
  <c r="C99" i="23"/>
  <c r="C98" i="23"/>
  <c r="C93" i="23"/>
  <c r="C92" i="23"/>
  <c r="D101" i="23" s="1"/>
  <c r="D102" i="23" s="1"/>
  <c r="C81" i="23"/>
  <c r="C79" i="23"/>
  <c r="C76" i="23"/>
  <c r="C75" i="23"/>
  <c r="C74" i="23"/>
  <c r="D83" i="23" s="1"/>
  <c r="D84" i="23" s="1"/>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D148" i="21" s="1"/>
  <c r="D149" i="21" s="1"/>
  <c r="C131" i="21"/>
  <c r="C129" i="21"/>
  <c r="C127" i="21"/>
  <c r="C126" i="21"/>
  <c r="D132" i="21" s="1"/>
  <c r="D133" i="21" s="1"/>
  <c r="C115" i="21"/>
  <c r="C114" i="21"/>
  <c r="D117" i="21" s="1"/>
  <c r="D118" i="21" s="1"/>
  <c r="C111" i="21"/>
  <c r="C99" i="21"/>
  <c r="C98" i="21"/>
  <c r="C93" i="21"/>
  <c r="C92" i="21"/>
  <c r="D101" i="21" s="1"/>
  <c r="D102" i="21" s="1"/>
  <c r="C81" i="21"/>
  <c r="C79" i="21"/>
  <c r="C76" i="21"/>
  <c r="C75" i="21"/>
  <c r="C74" i="21"/>
  <c r="D83" i="21" s="1"/>
  <c r="D84" i="21" s="1"/>
  <c r="D62" i="21"/>
  <c r="D63" i="21" s="1"/>
  <c r="C60" i="21"/>
  <c r="C59" i="21"/>
  <c r="C55" i="21"/>
  <c r="C50" i="21"/>
  <c r="D51" i="21" s="1"/>
  <c r="D52" i="21" s="1"/>
  <c r="D41" i="21"/>
  <c r="D42" i="21" s="1"/>
  <c r="C36" i="21"/>
  <c r="C26" i="21"/>
  <c r="D32" i="21" s="1"/>
  <c r="D33" i="21" s="1"/>
  <c r="D22" i="21"/>
  <c r="D23" i="21" s="1"/>
  <c r="D193" i="19"/>
  <c r="C190" i="19"/>
  <c r="D186" i="19"/>
  <c r="D185" i="19"/>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D117" i="19" s="1"/>
  <c r="D118" i="19" s="1"/>
  <c r="C111" i="19"/>
  <c r="C99" i="19"/>
  <c r="C98" i="19"/>
  <c r="C93" i="19"/>
  <c r="C92" i="19"/>
  <c r="D101" i="19" s="1"/>
  <c r="D102" i="19" s="1"/>
  <c r="C81" i="19"/>
  <c r="C79" i="19"/>
  <c r="C76" i="19"/>
  <c r="C75" i="19"/>
  <c r="C74" i="19"/>
  <c r="D83" i="19" s="1"/>
  <c r="D84" i="19" s="1"/>
  <c r="D62" i="19"/>
  <c r="D63" i="19" s="1"/>
  <c r="C60" i="19"/>
  <c r="C59" i="19"/>
  <c r="C55" i="19"/>
  <c r="C50" i="19"/>
  <c r="D51" i="19" s="1"/>
  <c r="D52" i="19" s="1"/>
  <c r="D41" i="19"/>
  <c r="D42" i="19" s="1"/>
  <c r="C36" i="19"/>
  <c r="C26" i="19"/>
  <c r="D32" i="19" s="1"/>
  <c r="D33" i="19" s="1"/>
  <c r="D22" i="19"/>
  <c r="D23" i="19" s="1"/>
  <c r="D503" i="26"/>
  <c r="C498" i="26"/>
  <c r="D500" i="26" s="1"/>
  <c r="D491" i="26"/>
  <c r="D492" i="26" s="1"/>
  <c r="C477" i="26"/>
  <c r="C476" i="26"/>
  <c r="D470" i="26"/>
  <c r="D471" i="26" s="1"/>
  <c r="C467" i="26"/>
  <c r="D461" i="26"/>
  <c r="D462" i="26" s="1"/>
  <c r="D448" i="26"/>
  <c r="D451" i="26" s="1"/>
  <c r="D452" i="26" s="1"/>
  <c r="D443" i="26"/>
  <c r="D442" i="26"/>
  <c r="C439" i="26"/>
  <c r="A436" i="26"/>
  <c r="C426" i="26"/>
  <c r="D429" i="26" s="1"/>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D346" i="26"/>
  <c r="D349" i="26" s="1"/>
  <c r="D350" i="26" s="1"/>
  <c r="C341" i="26"/>
  <c r="C333" i="26"/>
  <c r="D336" i="26" s="1"/>
  <c r="D337" i="26" s="1"/>
  <c r="C331" i="26"/>
  <c r="C330" i="26"/>
  <c r="A325" i="26"/>
  <c r="C315" i="26"/>
  <c r="D318" i="26" s="1"/>
  <c r="C311" i="26"/>
  <c r="C309" i="26"/>
  <c r="D302" i="26"/>
  <c r="D303" i="26" s="1"/>
  <c r="C300" i="26"/>
  <c r="A292" i="26"/>
  <c r="C279" i="26"/>
  <c r="C277" i="26"/>
  <c r="C271" i="26"/>
  <c r="D285" i="26" s="1"/>
  <c r="C260" i="26"/>
  <c r="D263" i="26" s="1"/>
  <c r="D264" i="26" s="1"/>
  <c r="C256" i="26"/>
  <c r="C251" i="26"/>
  <c r="A249" i="26"/>
  <c r="C236" i="26"/>
  <c r="D242" i="26" s="1"/>
  <c r="C235" i="26"/>
  <c r="C224" i="26"/>
  <c r="C222" i="26"/>
  <c r="C214" i="26"/>
  <c r="C211" i="26"/>
  <c r="D229" i="26" s="1"/>
  <c r="D230" i="26" s="1"/>
  <c r="C204" i="26"/>
  <c r="C203" i="26"/>
  <c r="C195" i="26"/>
  <c r="D206" i="26" s="1"/>
  <c r="D207" i="26" s="1"/>
  <c r="A193" i="26"/>
  <c r="C180" i="26"/>
  <c r="C176" i="26"/>
  <c r="C174" i="26"/>
  <c r="C172" i="26"/>
  <c r="D186" i="26" s="1"/>
  <c r="D187" i="26" s="1"/>
  <c r="C160" i="26"/>
  <c r="D163" i="26" s="1"/>
  <c r="A153" i="26"/>
  <c r="C143" i="26"/>
  <c r="C141" i="26"/>
  <c r="C140" i="26"/>
  <c r="D146" i="26" s="1"/>
  <c r="C129" i="26"/>
  <c r="C127" i="26"/>
  <c r="C125" i="26"/>
  <c r="C121" i="26"/>
  <c r="D134" i="26" s="1"/>
  <c r="D135" i="26" s="1"/>
  <c r="D110" i="26"/>
  <c r="D111" i="26" s="1"/>
  <c r="C109" i="26"/>
  <c r="C107" i="26"/>
  <c r="A100" i="26"/>
  <c r="C87" i="26"/>
  <c r="D93" i="26" s="1"/>
  <c r="D94" i="26" s="1"/>
  <c r="C76" i="26"/>
  <c r="C75" i="26"/>
  <c r="C70" i="26"/>
  <c r="C64" i="26"/>
  <c r="C62" i="26"/>
  <c r="D81" i="26" s="1"/>
  <c r="C53" i="26"/>
  <c r="C51" i="26"/>
  <c r="D54" i="26" s="1"/>
  <c r="D55" i="26" s="1"/>
  <c r="A44" i="26"/>
  <c r="D37" i="26"/>
  <c r="C33" i="26"/>
  <c r="C28" i="26"/>
  <c r="D23" i="26"/>
  <c r="D24" i="26" s="1"/>
  <c r="A17" i="26"/>
  <c r="A8" i="26"/>
  <c r="D503" i="24"/>
  <c r="D501" i="24"/>
  <c r="D500" i="24"/>
  <c r="C498" i="24"/>
  <c r="D491" i="24"/>
  <c r="D492" i="24" s="1"/>
  <c r="C477" i="24"/>
  <c r="C476" i="24"/>
  <c r="D470" i="24"/>
  <c r="D471" i="24" s="1"/>
  <c r="C467" i="24"/>
  <c r="D461" i="24"/>
  <c r="D462" i="24" s="1"/>
  <c r="D448" i="24"/>
  <c r="D449" i="24" s="1"/>
  <c r="D443" i="24"/>
  <c r="D442" i="24"/>
  <c r="D451" i="24" s="1"/>
  <c r="D452" i="24"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D346" i="24"/>
  <c r="D349" i="24" s="1"/>
  <c r="D350" i="24" s="1"/>
  <c r="C341" i="24"/>
  <c r="C333" i="24"/>
  <c r="C331" i="24"/>
  <c r="D336" i="24" s="1"/>
  <c r="D337" i="24" s="1"/>
  <c r="C330" i="24"/>
  <c r="A325" i="24"/>
  <c r="C315" i="24"/>
  <c r="C311" i="24"/>
  <c r="D318" i="24" s="1"/>
  <c r="C309" i="24"/>
  <c r="D302" i="24"/>
  <c r="D303" i="24" s="1"/>
  <c r="C300" i="24"/>
  <c r="A292" i="24"/>
  <c r="C279" i="24"/>
  <c r="C277" i="24"/>
  <c r="C271" i="24"/>
  <c r="D285" i="24" s="1"/>
  <c r="C260" i="24"/>
  <c r="C256" i="24"/>
  <c r="D263" i="24" s="1"/>
  <c r="D264" i="24" s="1"/>
  <c r="C251" i="24"/>
  <c r="A249" i="24"/>
  <c r="C236" i="24"/>
  <c r="C235" i="24"/>
  <c r="D242" i="24" s="1"/>
  <c r="C224" i="24"/>
  <c r="C222" i="24"/>
  <c r="C214" i="24"/>
  <c r="C211" i="24"/>
  <c r="D229" i="24" s="1"/>
  <c r="D230" i="24" s="1"/>
  <c r="C204" i="24"/>
  <c r="C203" i="24"/>
  <c r="C195" i="24"/>
  <c r="D206" i="24" s="1"/>
  <c r="D207" i="24" s="1"/>
  <c r="A193" i="24"/>
  <c r="C180" i="24"/>
  <c r="C176" i="24"/>
  <c r="C174" i="24"/>
  <c r="C172" i="24"/>
  <c r="D186" i="24" s="1"/>
  <c r="D187" i="24" s="1"/>
  <c r="C160" i="24"/>
  <c r="D163" i="24" s="1"/>
  <c r="A153" i="24"/>
  <c r="C143" i="24"/>
  <c r="C141" i="24"/>
  <c r="C140" i="24"/>
  <c r="D146" i="24" s="1"/>
  <c r="C129" i="24"/>
  <c r="C127" i="24"/>
  <c r="C125" i="24"/>
  <c r="C121" i="24"/>
  <c r="D134" i="24" s="1"/>
  <c r="D135" i="24" s="1"/>
  <c r="D110" i="24"/>
  <c r="D111" i="24" s="1"/>
  <c r="C109" i="24"/>
  <c r="C107" i="24"/>
  <c r="A100" i="24"/>
  <c r="C87" i="24"/>
  <c r="D93" i="24" s="1"/>
  <c r="D94" i="24" s="1"/>
  <c r="C76" i="24"/>
  <c r="C75" i="24"/>
  <c r="C70" i="24"/>
  <c r="C64" i="24"/>
  <c r="C62" i="24"/>
  <c r="D81" i="24" s="1"/>
  <c r="D55" i="24"/>
  <c r="D54" i="24"/>
  <c r="C53" i="24"/>
  <c r="C51" i="24"/>
  <c r="A44" i="24"/>
  <c r="D37" i="24"/>
  <c r="C33" i="24"/>
  <c r="C28" i="24"/>
  <c r="D23" i="24"/>
  <c r="D24" i="24" s="1"/>
  <c r="A17" i="24"/>
  <c r="A8" i="24"/>
  <c r="C498" i="22"/>
  <c r="D500" i="22" s="1"/>
  <c r="D491" i="22"/>
  <c r="D492" i="22" s="1"/>
  <c r="C477" i="22"/>
  <c r="C476" i="22"/>
  <c r="D470" i="22"/>
  <c r="D471" i="22" s="1"/>
  <c r="C467" i="22"/>
  <c r="D461" i="22"/>
  <c r="D462" i="22" s="1"/>
  <c r="D448" i="22"/>
  <c r="D451" i="22" s="1"/>
  <c r="D452" i="22" s="1"/>
  <c r="D443" i="22"/>
  <c r="D442" i="22"/>
  <c r="C439" i="22"/>
  <c r="A436" i="22"/>
  <c r="C426" i="22"/>
  <c r="C423" i="22"/>
  <c r="D429" i="22" s="1"/>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D285" i="22" s="1"/>
  <c r="C260" i="22"/>
  <c r="C256" i="22"/>
  <c r="D263" i="22" s="1"/>
  <c r="D264" i="22" s="1"/>
  <c r="C251" i="22"/>
  <c r="A249" i="22"/>
  <c r="C236" i="22"/>
  <c r="C235" i="22"/>
  <c r="D242" i="22" s="1"/>
  <c r="C224" i="22"/>
  <c r="C222" i="22"/>
  <c r="C214" i="22"/>
  <c r="C211" i="22"/>
  <c r="D229" i="22" s="1"/>
  <c r="D230" i="22" s="1"/>
  <c r="D206" i="22"/>
  <c r="D207" i="22" s="1"/>
  <c r="C204" i="22"/>
  <c r="C203" i="22"/>
  <c r="C195" i="22"/>
  <c r="A193" i="22"/>
  <c r="C180" i="22"/>
  <c r="C176" i="22"/>
  <c r="C174" i="22"/>
  <c r="C172" i="22"/>
  <c r="D186" i="22" s="1"/>
  <c r="D187" i="22" s="1"/>
  <c r="C160" i="22"/>
  <c r="D163" i="22" s="1"/>
  <c r="A153" i="22"/>
  <c r="D146" i="22"/>
  <c r="C143" i="22"/>
  <c r="C141" i="22"/>
  <c r="C140" i="22"/>
  <c r="C129" i="22"/>
  <c r="C127" i="22"/>
  <c r="C125" i="22"/>
  <c r="C121" i="22"/>
  <c r="D134" i="22" s="1"/>
  <c r="D135" i="22" s="1"/>
  <c r="C109" i="22"/>
  <c r="D110" i="22" s="1"/>
  <c r="D111" i="22" s="1"/>
  <c r="C107" i="22"/>
  <c r="A100" i="22"/>
  <c r="C87" i="22"/>
  <c r="D93" i="22" s="1"/>
  <c r="D94" i="22" s="1"/>
  <c r="C76" i="22"/>
  <c r="C75" i="22"/>
  <c r="C70" i="22"/>
  <c r="C64" i="22"/>
  <c r="C62" i="22"/>
  <c r="D81" i="22" s="1"/>
  <c r="D54" i="22"/>
  <c r="D55" i="22" s="1"/>
  <c r="C53" i="22"/>
  <c r="C51" i="22"/>
  <c r="A44" i="22"/>
  <c r="C33" i="22"/>
  <c r="D37" i="22" s="1"/>
  <c r="C28" i="22"/>
  <c r="D23" i="22"/>
  <c r="D24" i="22" s="1"/>
  <c r="A17" i="22"/>
  <c r="A8" i="22"/>
  <c r="D503" i="20"/>
  <c r="C498" i="20"/>
  <c r="D500" i="20" s="1"/>
  <c r="D491" i="20"/>
  <c r="D492" i="20" s="1"/>
  <c r="C477" i="20"/>
  <c r="C476" i="20"/>
  <c r="D470" i="20"/>
  <c r="D471" i="20" s="1"/>
  <c r="C467" i="20"/>
  <c r="D461" i="20"/>
  <c r="D462" i="20" s="1"/>
  <c r="D448" i="20"/>
  <c r="C439" i="20"/>
  <c r="D442" i="20" s="1"/>
  <c r="D443" i="20" s="1"/>
  <c r="A436" i="20"/>
  <c r="C426" i="20"/>
  <c r="D429" i="20" s="1"/>
  <c r="C423" i="20"/>
  <c r="C419" i="20"/>
  <c r="D415" i="20"/>
  <c r="D416" i="20" s="1"/>
  <c r="C413" i="20"/>
  <c r="A406" i="20"/>
  <c r="C396" i="20"/>
  <c r="C395" i="20"/>
  <c r="D399" i="20" s="1"/>
  <c r="C387" i="20"/>
  <c r="C384" i="20"/>
  <c r="D388" i="20" s="1"/>
  <c r="D389" i="20" s="1"/>
  <c r="C374" i="20"/>
  <c r="C369" i="20"/>
  <c r="D379" i="20" s="1"/>
  <c r="D380" i="20" s="1"/>
  <c r="C359" i="20"/>
  <c r="D363" i="20" s="1"/>
  <c r="D364" i="20" s="1"/>
  <c r="A353" i="20"/>
  <c r="D346" i="20"/>
  <c r="C341" i="20"/>
  <c r="C333" i="20"/>
  <c r="D336" i="20" s="1"/>
  <c r="D337" i="20" s="1"/>
  <c r="C331" i="20"/>
  <c r="C330" i="20"/>
  <c r="A325" i="20"/>
  <c r="C315" i="20"/>
  <c r="D318" i="20" s="1"/>
  <c r="C311" i="20"/>
  <c r="C309" i="20"/>
  <c r="D302" i="20"/>
  <c r="D303" i="20" s="1"/>
  <c r="C300" i="20"/>
  <c r="A292" i="20"/>
  <c r="C279" i="20"/>
  <c r="C277" i="20"/>
  <c r="C271" i="20"/>
  <c r="D285" i="20" s="1"/>
  <c r="C260" i="20"/>
  <c r="D263" i="20" s="1"/>
  <c r="D264" i="20" s="1"/>
  <c r="C256" i="20"/>
  <c r="C251" i="20"/>
  <c r="A249" i="20"/>
  <c r="C236" i="20"/>
  <c r="D242" i="20" s="1"/>
  <c r="C235" i="20"/>
  <c r="C224" i="20"/>
  <c r="C222" i="20"/>
  <c r="C214" i="20"/>
  <c r="C211" i="20"/>
  <c r="D229" i="20" s="1"/>
  <c r="D230" i="20" s="1"/>
  <c r="C204" i="20"/>
  <c r="C203" i="20"/>
  <c r="C195" i="20"/>
  <c r="D206" i="20" s="1"/>
  <c r="D207" i="20" s="1"/>
  <c r="A193" i="20"/>
  <c r="C180" i="20"/>
  <c r="C176" i="20"/>
  <c r="C174" i="20"/>
  <c r="C172" i="20"/>
  <c r="D186" i="20" s="1"/>
  <c r="D187" i="20" s="1"/>
  <c r="C160" i="20"/>
  <c r="D163" i="20" s="1"/>
  <c r="A153" i="20"/>
  <c r="C143" i="20"/>
  <c r="C141" i="20"/>
  <c r="C140" i="20"/>
  <c r="D146" i="20" s="1"/>
  <c r="C129" i="20"/>
  <c r="C127" i="20"/>
  <c r="C125" i="20"/>
  <c r="C121" i="20"/>
  <c r="D134" i="20" s="1"/>
  <c r="D135" i="20" s="1"/>
  <c r="D110" i="20"/>
  <c r="D111" i="20" s="1"/>
  <c r="C109" i="20"/>
  <c r="C107" i="20"/>
  <c r="A100" i="20"/>
  <c r="C87" i="20"/>
  <c r="D93" i="20" s="1"/>
  <c r="D94" i="20" s="1"/>
  <c r="C76" i="20"/>
  <c r="C75" i="20"/>
  <c r="C70" i="20"/>
  <c r="C64" i="20"/>
  <c r="C62" i="20"/>
  <c r="D81" i="20" s="1"/>
  <c r="C53" i="20"/>
  <c r="C51" i="20"/>
  <c r="D54" i="20" s="1"/>
  <c r="D55" i="20" s="1"/>
  <c r="A44" i="20"/>
  <c r="D37" i="20"/>
  <c r="D38" i="20" s="1"/>
  <c r="C33" i="20"/>
  <c r="C28" i="20"/>
  <c r="D23" i="20"/>
  <c r="D24" i="20" s="1"/>
  <c r="A17" i="20"/>
  <c r="A8" i="20"/>
  <c r="C498" i="18"/>
  <c r="D500" i="18" s="1"/>
  <c r="D491" i="18"/>
  <c r="D492" i="18" s="1"/>
  <c r="C477" i="18"/>
  <c r="C476" i="18"/>
  <c r="D470" i="18"/>
  <c r="D471" i="18" s="1"/>
  <c r="C467" i="18"/>
  <c r="D461" i="18"/>
  <c r="D462" i="18" s="1"/>
  <c r="D448" i="18"/>
  <c r="D451" i="18" s="1"/>
  <c r="D452" i="18" s="1"/>
  <c r="D443" i="18"/>
  <c r="D442" i="18"/>
  <c r="C439" i="18"/>
  <c r="A436" i="18"/>
  <c r="C426" i="18"/>
  <c r="D429" i="18" s="1"/>
  <c r="C423" i="18"/>
  <c r="C419" i="18"/>
  <c r="D415" i="18"/>
  <c r="D416" i="18" s="1"/>
  <c r="C413" i="18"/>
  <c r="A406" i="18"/>
  <c r="C396" i="18"/>
  <c r="C395" i="18"/>
  <c r="D399" i="18" s="1"/>
  <c r="C387" i="18"/>
  <c r="C384" i="18"/>
  <c r="D388" i="18" s="1"/>
  <c r="D389" i="18" s="1"/>
  <c r="C374" i="18"/>
  <c r="C369" i="18"/>
  <c r="D379" i="18" s="1"/>
  <c r="D380" i="18" s="1"/>
  <c r="C359" i="18"/>
  <c r="D363" i="18" s="1"/>
  <c r="D364" i="18" s="1"/>
  <c r="A353" i="18"/>
  <c r="D346" i="18"/>
  <c r="D349" i="18" s="1"/>
  <c r="D350" i="18" s="1"/>
  <c r="C341" i="18"/>
  <c r="C333" i="18"/>
  <c r="D336" i="18" s="1"/>
  <c r="D337" i="18" s="1"/>
  <c r="C331" i="18"/>
  <c r="C330" i="18"/>
  <c r="A325" i="18"/>
  <c r="C315" i="18"/>
  <c r="D318" i="18" s="1"/>
  <c r="C311" i="18"/>
  <c r="C309" i="18"/>
  <c r="D302" i="18"/>
  <c r="D303" i="18" s="1"/>
  <c r="C300" i="18"/>
  <c r="A292" i="18"/>
  <c r="C279" i="18"/>
  <c r="C277" i="18"/>
  <c r="C271" i="18"/>
  <c r="D285" i="18" s="1"/>
  <c r="C260" i="18"/>
  <c r="D263" i="18" s="1"/>
  <c r="D264" i="18" s="1"/>
  <c r="C256" i="18"/>
  <c r="C251" i="18"/>
  <c r="A249" i="18"/>
  <c r="C236" i="18"/>
  <c r="D242" i="18" s="1"/>
  <c r="C235" i="18"/>
  <c r="C224" i="18"/>
  <c r="C222" i="18"/>
  <c r="C214" i="18"/>
  <c r="C211" i="18"/>
  <c r="D229" i="18" s="1"/>
  <c r="D230" i="18" s="1"/>
  <c r="C204" i="18"/>
  <c r="C203" i="18"/>
  <c r="C195" i="18"/>
  <c r="D206" i="18" s="1"/>
  <c r="D207" i="18" s="1"/>
  <c r="A193" i="18"/>
  <c r="C180" i="18"/>
  <c r="C176" i="18"/>
  <c r="C174" i="18"/>
  <c r="C172" i="18"/>
  <c r="D186" i="18" s="1"/>
  <c r="D187" i="18" s="1"/>
  <c r="C160" i="18"/>
  <c r="D163" i="18" s="1"/>
  <c r="A153" i="18"/>
  <c r="C143" i="18"/>
  <c r="C141" i="18"/>
  <c r="C140" i="18"/>
  <c r="D146" i="18" s="1"/>
  <c r="C129" i="18"/>
  <c r="C127" i="18"/>
  <c r="C125" i="18"/>
  <c r="C121" i="18"/>
  <c r="D134" i="18" s="1"/>
  <c r="D135" i="18" s="1"/>
  <c r="D110" i="18"/>
  <c r="D111" i="18" s="1"/>
  <c r="C109" i="18"/>
  <c r="C107" i="18"/>
  <c r="A100" i="18"/>
  <c r="C87" i="18"/>
  <c r="D93" i="18" s="1"/>
  <c r="D94" i="18" s="1"/>
  <c r="C76" i="18"/>
  <c r="C75" i="18"/>
  <c r="C70" i="18"/>
  <c r="C64" i="18"/>
  <c r="C62" i="18"/>
  <c r="D81" i="18" s="1"/>
  <c r="C53" i="18"/>
  <c r="C51" i="18"/>
  <c r="D54" i="18" s="1"/>
  <c r="D55" i="18" s="1"/>
  <c r="A44" i="18"/>
  <c r="D37" i="18"/>
  <c r="C33" i="18"/>
  <c r="C28" i="18"/>
  <c r="D23" i="18"/>
  <c r="D24" i="18" s="1"/>
  <c r="A17" i="18"/>
  <c r="A8" i="18"/>
  <c r="C419" i="16"/>
  <c r="C423" i="16"/>
  <c r="D40" i="18" l="1"/>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288" i="18"/>
  <c r="D289" i="18" s="1"/>
  <c r="D321" i="18"/>
  <c r="D322" i="18" s="1"/>
  <c r="D319" i="18"/>
  <c r="D432" i="18"/>
  <c r="D433" i="18" s="1"/>
  <c r="D430" i="18"/>
  <c r="D501" i="18"/>
  <c r="D96" i="18"/>
  <c r="D97" i="18" s="1"/>
  <c r="D82" i="18"/>
  <c r="D245" i="18"/>
  <c r="D246" i="18" s="1"/>
  <c r="D243" i="18"/>
  <c r="D149" i="18"/>
  <c r="D150" i="18" s="1"/>
  <c r="D147" i="18"/>
  <c r="D164" i="18"/>
  <c r="D189" i="18"/>
  <c r="D190" i="18" s="1"/>
  <c r="D400" i="18"/>
  <c r="D402" i="18"/>
  <c r="D403" i="18" s="1"/>
  <c r="D38" i="18"/>
  <c r="D347" i="18"/>
  <c r="D449" i="18"/>
  <c r="D504" i="26" l="1"/>
  <c r="D505" i="26" s="1"/>
  <c r="B12" i="26" s="1"/>
  <c r="D504" i="24"/>
  <c r="D505" i="24" s="1"/>
  <c r="B12" i="24"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A8" i="16"/>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A7" i="25" l="1"/>
  <c r="A7" i="27"/>
  <c r="A7" i="19"/>
  <c r="A7" i="21"/>
  <c r="A7" i="23"/>
  <c r="A7" i="17"/>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11" i="16"/>
  <c r="C204" i="16"/>
  <c r="C203" i="16"/>
  <c r="C195" i="16"/>
  <c r="A193" i="16"/>
  <c r="D491" i="16" l="1"/>
  <c r="D492" i="16" s="1"/>
  <c r="B169" i="29" s="1"/>
  <c r="D451" i="16"/>
  <c r="D452" i="16" s="1"/>
  <c r="B142" i="29" s="1"/>
  <c r="D432" i="16"/>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<sst xmlns="http://schemas.openxmlformats.org/spreadsheetml/2006/main" count="4573" uniqueCount="557">
  <si>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</si>
  <si>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</si>
  <si>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</si>
  <si>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</si>
  <si>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</si>
  <si>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</si>
  <si>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</si>
  <si>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</si>
  <si>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</si>
  <si>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</si>
  <si>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</si>
  <si>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</si>
  <si>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</si>
  <si>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</si>
  <si>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</si>
  <si>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</si>
  <si>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</si>
  <si>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</si>
  <si>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</si>
  <si>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</si>
  <si>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</si>
  <si>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</si>
  <si>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</si>
  <si>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</si>
  <si>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</si>
  <si>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</si>
  <si>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</si>
  <si>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</si>
  <si>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</si>
  <si>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</si>
  <si>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</si>
  <si>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</si>
  <si>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</si>
  <si>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</si>
  <si>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</si>
  <si>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</si>
  <si>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</si>
  <si>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</si>
  <si>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</si>
  <si>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</si>
  <si>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</si>
  <si>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</si>
  <si>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</si>
  <si>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</si>
  <si>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</si>
  <si>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</si>
  <si>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</si>
  <si>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</si>
  <si>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</si>
  <si>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</si>
  <si>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</si>
  <si>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</si>
  <si>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</si>
  <si>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</si>
  <si>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</si>
  <si>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</si>
  <si>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</si>
  <si>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</si>
  <si>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</si>
  <si>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</si>
  <si>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</si>
  <si>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</si>
  <si>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</si>
  <si>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</si>
  <si>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</si>
  <si>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</si>
  <si>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</si>
  <si>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</si>
  <si>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</si>
  <si>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</si>
  <si>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</si>
  <si>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</si>
  <si>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</si>
  <si>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</si>
  <si>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</si>
  <si>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</si>
  <si>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</si>
  <si>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</si>
  <si>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</si>
  <si>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</si>
  <si>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</si>
  <si>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</si>
  <si>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</si>
  <si>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</si>
  <si>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</si>
  <si>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</si>
  <si>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</si>
  <si>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</si>
  <si>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</si>
  <si>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</si>
  <si>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</si>
  <si>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</si>
  <si>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</si>
  <si>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</si>
  <si>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</si>
  <si>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</si>
  <si>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</si>
  <si>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</si>
  <si>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</si>
  <si>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</si>
  <si>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</si>
  <si>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</si>
  <si>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</si>
  <si>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</si>
  <si>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</si>
  <si>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</si>
  <si>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</si>
  <si>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</si>
  <si>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</si>
  <si>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</si>
  <si>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</si>
  <si>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</si>
  <si>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</si>
  <si>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</si>
  <si>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</si>
  <si>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</si>
  <si>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</si>
  <si>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</si>
  <si>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</si>
  <si>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</si>
  <si>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</si>
  <si>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</si>
  <si>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</si>
  <si>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</si>
  <si>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</si>
  <si>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</si>
  <si>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</si>
  <si>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</si>
  <si>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</si>
  <si>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</si>
  <si>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</si>
  <si>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</si>
  <si>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</si>
  <si>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</si>
  <si>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</si>
  <si>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</si>
  <si>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</si>
  <si>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</si>
  <si>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</si>
  <si>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</si>
  <si>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</si>
  <si>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</si>
  <si>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</si>
  <si>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</si>
  <si>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</si>
  <si>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</si>
  <si>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</si>
  <si>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</si>
  <si>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</si>
  <si>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</si>
  <si>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</si>
  <si>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</si>
  <si>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</si>
  <si>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</si>
  <si>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</si>
  <si>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</si>
  <si>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</si>
  <si>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</si>
  <si>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</si>
  <si>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</si>
  <si>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</si>
  <si>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</si>
  <si>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</si>
  <si>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</si>
  <si>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</si>
  <si>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</si>
  <si>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</si>
  <si>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</si>
  <si>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</si>
  <si>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</si>
  <si>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</si>
  <si>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</si>
  <si>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</si>
  <si>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</si>
  <si>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</si>
  <si>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</si>
  <si>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</si>
  <si>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</si>
  <si>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</si>
  <si>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</si>
  <si>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</si>
  <si>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</si>
  <si>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</si>
  <si>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</si>
  <si>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</si>
  <si>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</si>
  <si>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</si>
  <si>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</si>
  <si>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</si>
  <si>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</si>
  <si>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</si>
  <si>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</si>
  <si>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</si>
  <si>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</si>
  <si>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</si>
  <si>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</si>
  <si>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</si>
  <si>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</si>
  <si>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</si>
  <si>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</si>
  <si>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</si>
  <si>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</si>
  <si>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</si>
  <si>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</si>
  <si>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</si>
  <si>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</si>
  <si>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</si>
  <si>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</si>
  <si>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</si>
  <si>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</si>
  <si>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</si>
  <si>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</si>
  <si>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</si>
  <si>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</si>
  <si>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</si>
  <si>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</si>
  <si>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</si>
  <si>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</si>
  <si>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</si>
  <si>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</si>
  <si>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</si>
  <si>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</si>
  <si>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</si>
  <si>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</si>
  <si>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</si>
  <si>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</si>
  <si>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</si>
  <si>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</si>
  <si>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</si>
  <si>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</si>
  <si>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</si>
  <si>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</si>
  <si>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</si>
  <si>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</si>
  <si>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</si>
  <si>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</si>
  <si>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</si>
  <si>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</si>
  <si>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</si>
  <si>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</si>
  <si>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</si>
  <si>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</si>
  <si>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</si>
  <si>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</si>
  <si>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</si>
  <si>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</si>
  <si>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</si>
  <si>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</si>
  <si>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</si>
  <si>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</si>
  <si>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</si>
  <si>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</si>
  <si>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</si>
  <si>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</si>
  <si>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</si>
  <si>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</si>
  <si>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</si>
  <si>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</si>
  <si>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</si>
  <si>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</si>
  <si>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</si>
  <si>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</si>
  <si>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</si>
  <si>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</si>
  <si>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</si>
  <si>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</si>
  <si>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</si>
  <si>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</si>
  <si>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</si>
  <si>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</si>
  <si>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</si>
  <si>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</si>
  <si>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</si>
  <si>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</si>
  <si>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</si>
  <si>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</si>
  <si>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</si>
  <si>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</si>
  <si>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</si>
  <si>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</si>
  <si>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</si>
  <si>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</si>
  <si>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</si>
  <si>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</si>
  <si>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</si>
  <si>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</si>
  <si>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</si>
  <si>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</si>
  <si>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</si>
  <si>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</si>
  <si>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</si>
  <si>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</si>
  <si>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</si>
  <si>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</si>
  <si>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</si>
  <si>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</si>
  <si>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</si>
  <si>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</si>
  <si>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</si>
  <si>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</si>
  <si>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</si>
  <si>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</si>
  <si>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</si>
  <si>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</si>
  <si>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</si>
  <si>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</si>
  <si>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</si>
  <si>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</si>
  <si>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</si>
  <si>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</si>
  <si>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</si>
  <si>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</si>
  <si>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</si>
  <si>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</si>
  <si>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</si>
  <si>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</si>
  <si>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</si>
  <si>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</si>
  <si>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</si>
  <si>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</si>
  <si>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</si>
  <si>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</si>
  <si>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</si>
  <si>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</si>
  <si>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</si>
  <si>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</si>
  <si>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</si>
  <si>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</si>
  <si>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</si>
  <si>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</si>
  <si>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</si>
  <si>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</si>
  <si>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</si>
  <si>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</si>
  <si>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</si>
  <si>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</si>
  <si>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</si>
  <si>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</si>
  <si>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</si>
  <si>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</si>
  <si>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</si>
  <si>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</si>
  <si>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</si>
  <si>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</si>
  <si>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</si>
  <si>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</si>
  <si>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</si>
  <si>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</si>
  <si>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</si>
  <si>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</si>
  <si>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</si>
  <si>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</si>
  <si>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</si>
  <si>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</si>
  <si>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</si>
  <si>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</si>
  <si>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</si>
  <si>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</si>
  <si>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</si>
  <si>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</si>
  <si>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</si>
  <si>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</si>
  <si>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</si>
  <si>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</si>
  <si>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</si>
  <si>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</si>
  <si>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</si>
  <si>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</si>
  <si>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</si>
  <si>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</si>
  <si>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</si>
  <si>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</si>
  <si>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</si>
  <si>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</si>
  <si>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</si>
  <si>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</si>
  <si>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</si>
  <si>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</si>
  <si>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</si>
  <si>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</si>
  <si>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</si>
  <si>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</si>
  <si>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</si>
  <si>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</si>
  <si>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</si>
  <si>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</si>
  <si>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</si>
  <si>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</si>
  <si>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</si>
  <si>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</si>
  <si>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</si>
  <si>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</si>
  <si>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</si>
  <si>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</si>
  <si>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</si>
  <si>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</si>
  <si>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</si>
  <si>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</si>
  <si>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</si>
  <si>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</si>
  <si>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</si>
  <si>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</si>
  <si>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</si>
  <si>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</si>
  <si>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</si>
  <si>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</si>
  <si>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</si>
  <si>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</si>
  <si>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</si>
  <si>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</si>
  <si>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</si>
  <si>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Lafayette</t>
  </si>
  <si>
    <t>Dr Mejed Heni -  M. Bilel Hamdi</t>
  </si>
  <si>
    <t>M. Kamel, Mme Mabrouka et les chefs rayons</t>
  </si>
  <si>
    <t>Un étui est prévoir</t>
  </si>
  <si>
    <t>La charte vestimentaire n'était pas respectée: absence de badge, port de tenue entièrement civile.</t>
  </si>
  <si>
    <t>Renforcer le dépoussiérage</t>
  </si>
  <si>
    <t>Les retours sont éliminés sur le champs. Les stockages ne sont pas tolérés.</t>
  </si>
  <si>
    <t>Les prises de températures à deux fois par jour devraient être espacés de 12h environ.</t>
  </si>
  <si>
    <t>Entreposage des mandarines épluchées dans un récipient sale avec des barqettes de fraises non lavées.</t>
  </si>
  <si>
    <t>Locaux globalement propres</t>
  </si>
  <si>
    <t>Renforcer le nettoyage des cerceaux</t>
  </si>
  <si>
    <t>Les œufs sont lavés et cassés loin du laboratoire. Les fruits par contre sont lavés dans la plonge. Les mêmes opératrices assurent le lavage et la préparation des crèmes et des produits finis. La séparation dans le temps est en cours. Des instructions sont à afficher.</t>
  </si>
  <si>
    <t>Marquer le niveau des volumes nécessaires dans les bacs de décontamination (10 L , 20L …)</t>
  </si>
  <si>
    <t xml:space="preserve"> Cette donnée doit être enregistrées quotidiennement </t>
  </si>
  <si>
    <t>Respecter le remplissage des cases dans les tableaux de traçabilité.</t>
  </si>
  <si>
    <t>Les refroidissements doivent avoir lieu dans le batteur avant de stocker les crèmes dans la chambre froide.</t>
  </si>
  <si>
    <t>Les crèmes sont refroidies la nuit dans le laboratoire. La températures de fin de refoidissement et la durée de cette étape ne sont pas surveillées ni maîtrisées.</t>
  </si>
  <si>
    <t>Identifier les thermomètres par rayon</t>
  </si>
  <si>
    <t>2 opératrices avec ongles longs ont été obervées dans le laboratoire. Renfrocer le contrôle de l'hygiène des mains.</t>
  </si>
  <si>
    <t>Adopter le nouveau mode d'enregistrement (P et S)</t>
  </si>
  <si>
    <t>Le plan doit être mis à jour, le produit indiqué n'est pas celui utilisé (Agrinet et Désogerme)</t>
  </si>
  <si>
    <t>Correct</t>
  </si>
  <si>
    <t>Propre</t>
  </si>
  <si>
    <t>Bien</t>
  </si>
  <si>
    <t>L'étiquetage des "cake farci datte" ne mentionne pas la présence des sésames. Aussi celui des makroudh de la maison Essaada.
Exiger la conformité réglementaire et renforcer le contrôle avant exposition. Les produits dont l'étiquetage n'est pas conforme ne doivent pas être exposés.</t>
  </si>
  <si>
    <t>Le meuble des desserts: les gâteaux devraient être exposés à un niveau haut afin de prévenir les égouttages des liquides depuis les autres produits (fruits, salades…)</t>
  </si>
  <si>
    <t>Assurer un contrôle quotidien des produits dans la chambre.</t>
  </si>
  <si>
    <t>Les plaques du plafond du stand ne sont pas propres.</t>
  </si>
  <si>
    <t>Les cuisses de poulet destinées à la cuisson étaient entreposés dans le four présentant une température de 45°C et une portière maintenue ouverte. La cuisson avait été interrompue.</t>
  </si>
  <si>
    <t>La cuisson est une étape critique, sa maîtrise est essentielle. Assurer une surveillance rapprochée de ce procédé.</t>
  </si>
  <si>
    <t>Identifier le thermomètre.</t>
  </si>
  <si>
    <t>Le 1er , le 2 et le 3 mars, les temépratures de cuisson n'avaient pas été enregistrées.</t>
  </si>
  <si>
    <t>Enregistrer les températures de cuisson à chaque cycle.</t>
  </si>
  <si>
    <t>La friteuse n'était pas propre voir ligne 115</t>
  </si>
  <si>
    <t>Les doses d'eau de Javel et les volumes d'eau n'étaient pas enregistrés les 7, 8 et 9 du mois.</t>
  </si>
  <si>
    <t>Les quantités de sandwiches n'étaient pas enregistrées dans les fiches.</t>
  </si>
  <si>
    <t>Les barbes n'étaient pas bien rasées.</t>
  </si>
  <si>
    <t>La propreté des meubles est moyenne.</t>
  </si>
  <si>
    <t>Les DLC de certains produits ne sont pas connues car les étiquettes d'origine avaient été éliminées.</t>
  </si>
  <si>
    <t>Etiquetage de tous les produits par la date de l'audit en tant que date d'entame</t>
  </si>
  <si>
    <t>Assurer l'étiquetage de la date exacte de l'entame du produit pour maîtriser la durée de vie et la traçabilité.</t>
  </si>
  <si>
    <t>La maîtrise de la traçabilité des produits est perdue car les dates d'entame sont fausses.</t>
  </si>
  <si>
    <t>Respecter le remplissage des cases.</t>
  </si>
  <si>
    <t>Scan et élimination immédiate</t>
  </si>
  <si>
    <t>Identifier le thermomètre de chaque rayon</t>
  </si>
  <si>
    <t>Addition de 50 g / kg</t>
  </si>
  <si>
    <t>Les durées des vies risqent d'être dépassées car la date d'abattage n'est pas enregistrée dans la fiche de traçabilité</t>
  </si>
  <si>
    <t>Respecter le remplissage des cases dans le tableau de traçabilité. Les quantités de tous les articles issus d'une MP doivent être enregistrées même les parages.</t>
  </si>
  <si>
    <t>Le port des bijoux est interdit</t>
  </si>
  <si>
    <t>La barbe doit être rasée quotidiennement</t>
  </si>
  <si>
    <t>Le pistolet de la station de nettoyage est sale. La plonge manque de propreté.</t>
  </si>
  <si>
    <t>Adopter le nouveau mode d'enegistrement (P et S)</t>
  </si>
  <si>
    <t>Meuble usé (voir technique)</t>
  </si>
  <si>
    <t>Les températures de stockage dans la chambre froide des volailles ne sont pas enregistrées.
Les températures à cœur des produits ne sont pas enregistrées.
Respecter le remplissage des cases. Noter les températures de stockage au cœur des produits stockés et exposés</t>
  </si>
  <si>
    <t>Le mur de glace est obligatoire</t>
  </si>
  <si>
    <t>Indiquer les quantités des produits exposés dans le rayon des surgelés en kg.</t>
  </si>
  <si>
    <t>Exiger le rasage quotidien des barbes</t>
  </si>
  <si>
    <t>Stagnation d'eau dans la chambre</t>
  </si>
  <si>
    <t>Les linéaires manquaient de propreté</t>
  </si>
  <si>
    <t>Le chef rayon était abent le jour de l'audit. Audit mené en présence de Mme Mabrouka</t>
  </si>
  <si>
    <t>Self service par le client</t>
  </si>
  <si>
    <t>Renforcer le nettoyage du sol de la chambre froide.</t>
  </si>
  <si>
    <t>Le rayon ne dispose pas de thermomètre.</t>
  </si>
  <si>
    <t xml:space="preserve">Fournir un thermomètre </t>
  </si>
  <si>
    <t>Seules les températures des meubles sont enregsitrées</t>
  </si>
  <si>
    <t>Le meuble des yaourts présentaient des traces de fuites de produits ainsi que des moisissures sur les porte-étiquettes.</t>
  </si>
  <si>
    <t>Renforcer les contrôles et les actions de nettoyage en cours de jounée</t>
  </si>
  <si>
    <t>Dépassement des la DLUO de 3 sacs de choux de Bruxelle depuis le 03/03/2017</t>
  </si>
  <si>
    <t>Les contrôles quotidiens doivent être plus rigoureux.</t>
  </si>
  <si>
    <t>Le badge n'était pas porté</t>
  </si>
  <si>
    <t>Le meuble des produits surgelés présentait des restes de liquide congelé (cola…)</t>
  </si>
  <si>
    <t>La réception du sous-sol n'est pas correctement rangée (photo). La férraille et les palettes diverses étaient présentes.</t>
  </si>
  <si>
    <t>Le monte-charge devient usé. L'état de propreté est moyen.</t>
  </si>
  <si>
    <t>Les contrôles des produits en provenance de l'entrepôt ne sont pas réalisés en raison de l'horaire des livraisons qui coincide avec la fermeture du magasin.</t>
  </si>
  <si>
    <t>Peinture écaillée et traces de rouille dans la plonge</t>
  </si>
  <si>
    <t>Peinture écaillée et traces de rouille dans la chambre froide</t>
  </si>
  <si>
    <t>La hotte n'était pas fonctionnelle le jour de l'audit.</t>
  </si>
  <si>
    <t>Peinture écaillée dans le meuble froid</t>
  </si>
  <si>
    <t>Le tube néonn'était pas protégé</t>
  </si>
  <si>
    <t>T° produit 8,8 / Affichée: 5,5°C</t>
  </si>
  <si>
    <t>Le meuble en rotin était usé.</t>
  </si>
  <si>
    <t>L'état de conformité des outils sensibles est enregistré 2 fois par mois. Le CCP n'est pas maîtrisé.</t>
  </si>
  <si>
    <t>Mois de février 2017: Les DF et DLC des produits ne sont pas systématiquement notées. Les lots des ingrédients ne sont pas enregistrés.
Les quantités des crèmes et des produits fabriqués avec ne sont pas systématiquement enregistrés.</t>
  </si>
  <si>
    <t>Stockage d'une barquette de pâte non identifiées et moisie sur les étagères (voir photo)</t>
  </si>
  <si>
    <t>Les plaques du plafond du stand ne sont pas stables. Certaines sont partiellement démontées.</t>
  </si>
  <si>
    <t>Egouttage des eaux de condensation depuis l'évaporateur.</t>
  </si>
  <si>
    <t>Stagnation d'eau issue des parois de la chambre froide à l'extérieur.</t>
  </si>
  <si>
    <t>Remplacer ces éléments sensibles. Le froid ne peut être maîtrisé à ce niveau.</t>
  </si>
  <si>
    <t xml:space="preserve">Le lavage des œufs et des légumes doivent avoir lieu en fin de service. Une instrcution des horaires est à afficher.
Une seule planche de découpe est mise à la disposition pour tout type de denrées. </t>
  </si>
  <si>
    <t>Le petit matériel manquait de propreté.</t>
  </si>
  <si>
    <t>La hotte n'était pas fonctionnelle le jour de l'audit</t>
  </si>
  <si>
    <t>Réparer ce dispositif.</t>
  </si>
  <si>
    <t>La friteuse, la hotte et le matériel de travail n'étaient pas propres. Les égouttoires de la friteuse présentaient des traces d'huiles et de fritures anciennes.
Des débris de métal du grattoir ont été détéctés sur l'égouttoir. Eliminer cet outil de nettoyage.
La hotte n'était pas propre.</t>
  </si>
  <si>
    <t>Renforcer l'application des détergents sur les surfaces. Démonter les filtre de la hotte pour un nettoyage approfondi. Assurer une filtration des huiles de fritures et un nettoyage de cet appareil à une fréquence quotidienne
Renfrocer le nettoyage de équipements et des outils de travail</t>
  </si>
  <si>
    <t>2 vitres étaient fissurées et brisée au niveau des présentoirs.</t>
  </si>
  <si>
    <t>Réparer les vitres et renforcer le froid.</t>
  </si>
  <si>
    <t>T° Affichée: 7,6° / T° Mesurée: 9,8</t>
  </si>
  <si>
    <t>T° produits à cœur: 15°C</t>
  </si>
  <si>
    <t>Renfrocer le froid et le contrôle.</t>
  </si>
  <si>
    <t>Seul un afficheur était fonctionnel</t>
  </si>
  <si>
    <t>T° mesurée du meuble: 10°C</t>
  </si>
  <si>
    <t>Adopter le nouveau mode d'enregistrement des résultats des contrôles (P et S)</t>
  </si>
  <si>
    <t>Les produits élaborés doivent être stockés loin des matières premières. Des étagères sont à installer si besoin.
Stockage du foie baignant dans ses sérosités. Un égouttoir est à prévoir.</t>
  </si>
  <si>
    <t>La propreté du matériel est insatisfaisante. Renforcer le nettoyage.
Renforcer le nettoyage du plafond</t>
  </si>
  <si>
    <t>Les quantités n'étant pas enregistrées, les DLC étant fausses, les articles issus d'une MP n'étant pas tous enregistrées, la traçabilité ne peut être maîtrisée</t>
  </si>
  <si>
    <t>Les températures à cœur ne sont pas enregistrées. Le système HACCP n'est pas maîtrisé. Enregitrer les températures à cœur selon le planning proposé.</t>
  </si>
  <si>
    <t>Le robinet de la plonge de la boucherie n'est pas fonctionnel
Le plafond de la plonge est écaillé</t>
  </si>
  <si>
    <t>Le rideau du meuble n'est pas fonctionnel</t>
  </si>
  <si>
    <t>Le billot est usé</t>
  </si>
  <si>
    <t>Présence d'un couteau jaune dans le stand. Fournir des couteaux en respectant le code couleur.</t>
  </si>
  <si>
    <t>Le cache arrière du four est partiellement démonté</t>
  </si>
  <si>
    <t>Absence de support de bidon pour la station du traiteur</t>
  </si>
  <si>
    <t>Absence de produit détergnet dans le laboratoire (le support aussi est démonté)</t>
  </si>
  <si>
    <t>Les autocontrôles ne sont pas enregistrés.
Adopter le nouveau mode d'enregistrement (P et S)</t>
  </si>
  <si>
    <t>Nettoyage à l'aide d'un détergent pour vitre.</t>
  </si>
  <si>
    <t>Présene de givre dans la chambre froide</t>
  </si>
  <si>
    <t>Le sol de la chambre froide positive est abîmé</t>
  </si>
  <si>
    <t>Renforcer le flux du rideau d'air</t>
  </si>
  <si>
    <t>Les meubles étaient en réparation la température a grimpé jusqu'à 17°C
Le rideau d'air froid n'est pas optimal, les températres des produits ne sont pas conformes</t>
  </si>
  <si>
    <t>Le sol de la réserve est usé</t>
  </si>
  <si>
    <t>La résine du sol est abîmée à certains niveaux.</t>
  </si>
  <si>
    <t>Développement de rouille sur le meuble des flacons d'huile d'olive</t>
  </si>
  <si>
    <t>Une des plaques du plafond est démontée</t>
  </si>
  <si>
    <t>Absence de distributeur de papier.
Un rouleau est à mettre à la disposition du personnel en attendant l'installation du dispositif.</t>
  </si>
  <si>
    <t>Abence de distributeurs de papier dans les sanitaires.</t>
  </si>
  <si>
    <t>Fuite au niveau du lave-mains de la poissonnerie</t>
  </si>
  <si>
    <t>Présence de traces de rouilles dans divers compartiments: plonges de la boucherie, revêtement des chambres froides, meubles des huiles d'olives…</t>
  </si>
  <si>
    <t>La porte de la réception était maintenue ouverte pendant toute la matinée.</t>
  </si>
  <si>
    <t>Un cafard a été constaté devant la porte d'accès à la boucherie.</t>
  </si>
  <si>
    <t>Renforcer le lutte avant la saison estivale.</t>
  </si>
  <si>
    <t>Les DEIV de la poissonnerie sont trop proches des tables d'exposition. Ces dernières ne peuvent être déplacées plus loin.</t>
  </si>
  <si>
    <t>Le risque est couru car aucune affiche d'indication des horaires n'est présente sur les lieux de travail</t>
  </si>
  <si>
    <t>Des bennes sont entreposées dans la réception du sous-sol. Celles-ci n'étaient pas recouvertes.</t>
  </si>
  <si>
    <t>Stagnation d'eau dans la chambre froide des fruits et légumes</t>
  </si>
  <si>
    <t>Les rapports d'audit externes ne sont pas tous présents chez les CR (Exemple: poissonnerie…)</t>
  </si>
  <si>
    <t>Des instructions sont à fournir à la poissonnerie pour lister les noms vernaculaires des produits de la mer</t>
  </si>
  <si>
    <t>Aucun rayon ne dispose de la dernière version du référentiel qualité</t>
  </si>
  <si>
    <t>Chaque chef rayon doit imprimer, lire et afficher la dernière version du RQ.</t>
  </si>
  <si>
    <t>La procédure de poinçonnage des balances prends cours. En revanche les étiquettes de l'année 2016 n'étaient pas présentes.</t>
  </si>
  <si>
    <t>Non encore transmis</t>
  </si>
  <si>
    <t>Les bulletins des analyses au laboratoires et les plans d'action ne sont pas disponibles chez le directeur magasin</t>
  </si>
  <si>
    <t>Acquérire ces documents et dresser les plans d'action nécessaires.</t>
  </si>
  <si>
    <t>Les instrcutions ne sont pas toutes présentes sur les lieux de travail.</t>
  </si>
  <si>
    <t>En cours de mise en œuvre</t>
  </si>
  <si>
    <t>Accumulation de givre en petite quantité dans la chambre froide négative des PLS</t>
  </si>
  <si>
    <t>1 seul était fnctionnel le jour de l'audit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</si>
</sst>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6">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0" fillId="0" borderId="1" xfId="0" applyNumberFormat="1" applyFill="1" applyBorder="1" applyAlignment="1" applyProtection="1">
      <alignment wrapText="1"/>
      <protection locked="0"/>
    </xf>
    <xf numFmtId="0" fontId="26" fillId="0" borderId="1" xfId="1" applyFont="1" applyFill="1" applyBorder="1" applyAlignment="1" applyProtection="1">
      <alignment horizontal="lef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0.84615384615384615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315121968"/>
        <c:axId val="315122528"/>
      </c:barChart>
      <c:catAx>
        <c:axId val="315121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5122528"/>
        <c:crosses val="autoZero"/>
        <c:auto val="1"/>
        <c:lblAlgn val="ctr"/>
        <c:lblOffset val="100"/>
        <c:noMultiLvlLbl val="0"/>
      </c:catAx>
      <c:valAx>
        <c:axId val="315122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5121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310339888"/>
        <c:axId val="310340448"/>
      </c:barChart>
      <c:catAx>
        <c:axId val="31033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0340448"/>
        <c:crosses val="autoZero"/>
        <c:auto val="1"/>
        <c:lblAlgn val="ctr"/>
        <c:lblOffset val="100"/>
        <c:noMultiLvlLbl val="0"/>
      </c:catAx>
      <c:valAx>
        <c:axId val="310340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033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310343248"/>
        <c:axId val="463433424"/>
      </c:barChart>
      <c:catAx>
        <c:axId val="310343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3433424"/>
        <c:crosses val="autoZero"/>
        <c:auto val="1"/>
        <c:lblAlgn val="ctr"/>
        <c:lblOffset val="100"/>
        <c:noMultiLvlLbl val="0"/>
      </c:catAx>
      <c:valAx>
        <c:axId val="463433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0343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463436224"/>
        <c:axId val="463436784"/>
      </c:barChart>
      <c:catAx>
        <c:axId val="463436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3436784"/>
        <c:crosses val="autoZero"/>
        <c:auto val="1"/>
        <c:lblAlgn val="ctr"/>
        <c:lblOffset val="100"/>
        <c:noMultiLvlLbl val="0"/>
      </c:catAx>
      <c:valAx>
        <c:axId val="463436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3436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305009968"/>
        <c:axId val="305010528"/>
      </c:barChart>
      <c:catAx>
        <c:axId val="305009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010528"/>
        <c:crosses val="autoZero"/>
        <c:auto val="1"/>
        <c:lblAlgn val="ctr"/>
        <c:lblOffset val="100"/>
        <c:noMultiLvlLbl val="0"/>
      </c:catAx>
      <c:valAx>
        <c:axId val="305010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009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0.25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451509120"/>
        <c:axId val="451509680"/>
      </c:barChart>
      <c:catAx>
        <c:axId val="451509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1509680"/>
        <c:crosses val="autoZero"/>
        <c:auto val="1"/>
        <c:lblAlgn val="ctr"/>
        <c:lblOffset val="100"/>
        <c:noMultiLvlLbl val="0"/>
      </c:catAx>
      <c:valAx>
        <c:axId val="451509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1509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540379328"/>
        <c:axId val="540379888"/>
      </c:barChart>
      <c:catAx>
        <c:axId val="540379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0379888"/>
        <c:crosses val="autoZero"/>
        <c:auto val="1"/>
        <c:lblAlgn val="ctr"/>
        <c:lblOffset val="100"/>
        <c:noMultiLvlLbl val="0"/>
      </c:catAx>
      <c:valAx>
        <c:axId val="540379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0379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0.63274336283185839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383823632"/>
        <c:axId val="383824192"/>
      </c:barChart>
      <c:catAx>
        <c:axId val="383823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3824192"/>
        <c:crosses val="autoZero"/>
        <c:auto val="1"/>
        <c:lblAlgn val="ctr"/>
        <c:lblOffset val="100"/>
        <c:noMultiLvlLbl val="0"/>
      </c:catAx>
      <c:valAx>
        <c:axId val="383824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3823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0.78333333333333333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431689312"/>
        <c:axId val="431689872"/>
      </c:barChart>
      <c:catAx>
        <c:axId val="431689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1689872"/>
        <c:crosses val="autoZero"/>
        <c:auto val="1"/>
        <c:lblAlgn val="ctr"/>
        <c:lblOffset val="100"/>
        <c:noMultiLvlLbl val="0"/>
      </c:catAx>
      <c:valAx>
        <c:axId val="431689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1689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0.7080383480825958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431692672"/>
        <c:axId val="374167952"/>
        <c:extLst/>
      </c:barChart>
      <c:catAx>
        <c:axId val="43169267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4167952"/>
        <c:crosses val="autoZero"/>
        <c:auto val="1"/>
        <c:lblAlgn val="ctr"/>
        <c:lblOffset val="100"/>
        <c:noMultiLvlLbl val="0"/>
      </c:catAx>
      <c:valAx>
        <c:axId val="37416795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31692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0.87857142857142867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374170752"/>
        <c:axId val="374171312"/>
        <c:extLst/>
      </c:barChart>
      <c:catAx>
        <c:axId val="374170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74171312"/>
        <c:crosses val="autoZero"/>
        <c:auto val="1"/>
        <c:lblAlgn val="ctr"/>
        <c:lblOffset val="100"/>
        <c:noMultiLvlLbl val="0"/>
      </c:catAx>
      <c:valAx>
        <c:axId val="374171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74170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0.7567567567567568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469160560"/>
        <c:axId val="469161120"/>
      </c:barChart>
      <c:catAx>
        <c:axId val="469160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9161120"/>
        <c:crosses val="autoZero"/>
        <c:auto val="1"/>
        <c:lblAlgn val="ctr"/>
        <c:lblOffset val="100"/>
        <c:noMultiLvlLbl val="0"/>
      </c:catAx>
      <c:valAx>
        <c:axId val="469161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9160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0.68571428571428572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436303152"/>
        <c:axId val="436303712"/>
      </c:barChart>
      <c:catAx>
        <c:axId val="436303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6303712"/>
        <c:crosses val="autoZero"/>
        <c:auto val="1"/>
        <c:lblAlgn val="ctr"/>
        <c:lblOffset val="100"/>
        <c:noMultiLvlLbl val="0"/>
      </c:catAx>
      <c:valAx>
        <c:axId val="43630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6303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436306512"/>
        <c:axId val="275725472"/>
      </c:barChart>
      <c:catAx>
        <c:axId val="43630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725472"/>
        <c:crosses val="autoZero"/>
        <c:auto val="1"/>
        <c:lblAlgn val="ctr"/>
        <c:lblOffset val="100"/>
        <c:noMultiLvlLbl val="0"/>
      </c:catAx>
      <c:valAx>
        <c:axId val="275725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630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0.77631578947368418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275728272"/>
        <c:axId val="275728832"/>
      </c:barChart>
      <c:catAx>
        <c:axId val="275728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728832"/>
        <c:crosses val="autoZero"/>
        <c:auto val="1"/>
        <c:lblAlgn val="ctr"/>
        <c:lblOffset val="100"/>
        <c:noMultiLvlLbl val="0"/>
      </c:catAx>
      <c:valAx>
        <c:axId val="275728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5728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213725840"/>
        <c:axId val="213726400"/>
      </c:barChart>
      <c:catAx>
        <c:axId val="213725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3726400"/>
        <c:crosses val="autoZero"/>
        <c:auto val="1"/>
        <c:lblAlgn val="ctr"/>
        <c:lblOffset val="100"/>
        <c:noMultiLvlLbl val="0"/>
      </c:catAx>
      <c:valAx>
        <c:axId val="213726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3725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459769376"/>
        <c:axId val="459769936"/>
      </c:barChart>
      <c:catAx>
        <c:axId val="459769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9769936"/>
        <c:crosses val="autoZero"/>
        <c:auto val="1"/>
        <c:lblAlgn val="ctr"/>
        <c:lblOffset val="100"/>
        <c:noMultiLvlLbl val="0"/>
      </c:catAx>
      <c:valAx>
        <c:axId val="45976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976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207987072"/>
        <c:axId val="207987632"/>
      </c:barChart>
      <c:catAx>
        <c:axId val="207987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87632"/>
        <c:crosses val="autoZero"/>
        <c:auto val="1"/>
        <c:lblAlgn val="ctr"/>
        <c:lblOffset val="100"/>
        <c:noMultiLvlLbl val="0"/>
      </c:catAx>
      <c:valAx>
        <c:axId val="207987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87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0.6875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674164512"/>
        <c:axId val="674165072"/>
      </c:barChart>
      <c:catAx>
        <c:axId val="674164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4165072"/>
        <c:crosses val="autoZero"/>
        <c:auto val="1"/>
        <c:lblAlgn val="ctr"/>
        <c:lblOffset val="100"/>
        <c:noMultiLvlLbl val="0"/>
      </c:catAx>
      <c:valAx>
        <c:axId val="674165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4164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60" zoomScaleNormal="100" workbookViewId="0">
      <selection activeCell="J4" sqref="J4"/>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5" t="s">
        <v>379</v>
      </c>
      <c r="B18" s="265"/>
      <c r="C18" s="265"/>
      <c r="D18" s="266" t="s">
        <v>411</v>
      </c>
      <c r="E18" s="266"/>
      <c r="F18" s="266"/>
      <c r="G18" s="266"/>
      <c r="H18" s="266"/>
      <c r="I18" s="266"/>
      <c r="J18" s="266"/>
      <c r="K18" s="266"/>
    </row>
    <row r="20" spans="1:11" ht="16.5" x14ac:dyDescent="0.3">
      <c r="A20" s="204"/>
      <c r="B20" s="199"/>
      <c r="C20" s="199"/>
      <c r="D20" s="199"/>
      <c r="E20" s="199"/>
      <c r="F20" s="199"/>
      <c r="G20" s="199"/>
      <c r="H20" s="199"/>
      <c r="I20" s="199"/>
    </row>
    <row r="21" spans="1:11" x14ac:dyDescent="0.25">
      <c r="A21" s="267" t="s">
        <v>380</v>
      </c>
      <c r="B21" s="267"/>
      <c r="C21" s="267"/>
      <c r="D21" s="267"/>
      <c r="E21" s="267"/>
      <c r="F21" s="267"/>
      <c r="G21" s="267"/>
      <c r="H21" s="267"/>
      <c r="I21" s="267"/>
      <c r="J21" s="267"/>
      <c r="K21" s="267"/>
    </row>
    <row r="22" spans="1:11" x14ac:dyDescent="0.25">
      <c r="A22" s="205"/>
      <c r="B22" s="200"/>
      <c r="C22" s="200"/>
      <c r="D22" s="199"/>
      <c r="E22" s="199"/>
      <c r="F22" s="199"/>
      <c r="G22" s="199"/>
      <c r="H22" s="199"/>
      <c r="I22" s="199"/>
    </row>
    <row r="23" spans="1:11" ht="42" customHeight="1" x14ac:dyDescent="0.25">
      <c r="A23" s="206" t="s">
        <v>381</v>
      </c>
      <c r="B23" s="261" t="s">
        <v>382</v>
      </c>
      <c r="C23" s="261"/>
      <c r="D23" s="199"/>
      <c r="E23" s="199"/>
      <c r="F23" s="199"/>
      <c r="G23" s="199"/>
      <c r="H23" s="199"/>
      <c r="I23" s="199"/>
      <c r="J23" s="198" t="str">
        <f>D18</f>
        <v>Lafayette</v>
      </c>
    </row>
    <row r="24" spans="1:11" ht="33" customHeight="1" x14ac:dyDescent="0.25">
      <c r="A24" s="207" t="s">
        <v>383</v>
      </c>
      <c r="B24" s="260">
        <f>AVERAGE('A1 Exploitation'!D505,'A1 Technique'!D198)</f>
        <v>0.7080383480825958</v>
      </c>
      <c r="C24" s="260"/>
      <c r="D24" s="199"/>
      <c r="E24" s="199"/>
      <c r="F24" s="199"/>
      <c r="G24" s="199"/>
      <c r="H24" s="199"/>
      <c r="I24" s="199"/>
    </row>
    <row r="25" spans="1:11" ht="33" customHeight="1" x14ac:dyDescent="0.25">
      <c r="A25" s="206" t="s">
        <v>384</v>
      </c>
      <c r="B25" s="260">
        <f>AVERAGE('A2 Exploitation'!D506,'A2 Technique'!D198)</f>
        <v>0</v>
      </c>
      <c r="C25" s="260"/>
      <c r="D25" s="199"/>
      <c r="E25" s="199"/>
      <c r="F25" s="199"/>
      <c r="G25" s="199"/>
      <c r="H25" s="199"/>
      <c r="I25" s="199"/>
    </row>
    <row r="26" spans="1:11" ht="33" customHeight="1" x14ac:dyDescent="0.25">
      <c r="A26" s="207" t="s">
        <v>385</v>
      </c>
      <c r="B26" s="260">
        <f>AVERAGE('A3 Exploitation'!D506,'A3 Technique'!D198)</f>
        <v>0</v>
      </c>
      <c r="C26" s="260"/>
      <c r="D26" s="199"/>
      <c r="E26" s="199"/>
      <c r="F26" s="199"/>
      <c r="G26" s="199"/>
      <c r="H26" s="199"/>
      <c r="I26" s="199"/>
    </row>
    <row r="27" spans="1:11" ht="33" customHeight="1" x14ac:dyDescent="0.25">
      <c r="A27" s="207" t="s">
        <v>386</v>
      </c>
      <c r="B27" s="260">
        <f>AVERAGE('A4 Exploitation'!D506,'A4 Technique'!D198)</f>
        <v>0</v>
      </c>
      <c r="C27" s="260"/>
      <c r="D27" s="199"/>
      <c r="E27" s="199"/>
      <c r="F27" s="199"/>
      <c r="G27" s="199"/>
      <c r="H27" s="199"/>
      <c r="I27" s="199"/>
    </row>
    <row r="28" spans="1:11" ht="33" customHeight="1" x14ac:dyDescent="0.25">
      <c r="A28" s="206" t="s">
        <v>387</v>
      </c>
      <c r="B28" s="260">
        <f>AVERAGE('A5 Exploitation'!D506,'A5 Technique'!D198)</f>
        <v>0</v>
      </c>
      <c r="C28" s="260"/>
      <c r="D28" s="199"/>
      <c r="E28" s="199"/>
      <c r="F28" s="199"/>
      <c r="G28" s="199"/>
      <c r="H28" s="199"/>
      <c r="I28" s="199"/>
    </row>
    <row r="29" spans="1:11" ht="33" customHeight="1" x14ac:dyDescent="0.25">
      <c r="A29" s="206" t="s">
        <v>388</v>
      </c>
      <c r="B29" s="260">
        <f>AVERAGE('A6 Exploitation'!D506,'A6 Technique'!D198)</f>
        <v>0</v>
      </c>
      <c r="C29" s="260"/>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1" t="s">
        <v>389</v>
      </c>
      <c r="C33" s="261"/>
      <c r="D33" s="199"/>
      <c r="E33" s="199"/>
      <c r="F33" s="199"/>
      <c r="G33" s="199"/>
      <c r="H33" s="199"/>
      <c r="I33" s="199"/>
      <c r="J33" s="198" t="str">
        <f>D18</f>
        <v>Lafayette</v>
      </c>
    </row>
    <row r="34" spans="1:10" ht="33" customHeight="1" x14ac:dyDescent="0.25">
      <c r="A34" s="207" t="s">
        <v>383</v>
      </c>
      <c r="B34" s="260">
        <f>'A1 Exploitation'!D505</f>
        <v>0.78333333333333333</v>
      </c>
      <c r="C34" s="260"/>
      <c r="D34" s="199"/>
      <c r="E34" s="199"/>
      <c r="F34" s="199"/>
      <c r="G34" s="199"/>
      <c r="H34" s="199"/>
      <c r="I34" s="199"/>
    </row>
    <row r="35" spans="1:10" ht="33" customHeight="1" x14ac:dyDescent="0.25">
      <c r="A35" s="206" t="s">
        <v>384</v>
      </c>
      <c r="B35" s="260">
        <f>'A2 Exploitation'!D506</f>
        <v>0</v>
      </c>
      <c r="C35" s="260"/>
      <c r="D35" s="199"/>
      <c r="E35" s="199"/>
      <c r="F35" s="199"/>
      <c r="G35" s="199"/>
      <c r="H35" s="199"/>
      <c r="I35" s="199"/>
    </row>
    <row r="36" spans="1:10" ht="33" customHeight="1" x14ac:dyDescent="0.25">
      <c r="A36" s="207" t="s">
        <v>385</v>
      </c>
      <c r="B36" s="260">
        <f>'A3 Exploitation'!D506</f>
        <v>0</v>
      </c>
      <c r="C36" s="260"/>
      <c r="D36" s="199"/>
      <c r="E36" s="199"/>
      <c r="F36" s="199"/>
      <c r="G36" s="199"/>
      <c r="H36" s="199"/>
      <c r="I36" s="199"/>
    </row>
    <row r="37" spans="1:10" ht="33" customHeight="1" x14ac:dyDescent="0.25">
      <c r="A37" s="207" t="s">
        <v>386</v>
      </c>
      <c r="B37" s="260">
        <f>'A4 Exploitation'!D506</f>
        <v>0</v>
      </c>
      <c r="C37" s="260"/>
      <c r="D37" s="199"/>
      <c r="E37" s="199"/>
      <c r="F37" s="199"/>
      <c r="G37" s="199"/>
      <c r="H37" s="199"/>
      <c r="I37" s="199"/>
    </row>
    <row r="38" spans="1:10" ht="33" customHeight="1" x14ac:dyDescent="0.25">
      <c r="A38" s="206" t="s">
        <v>387</v>
      </c>
      <c r="B38" s="260">
        <f>'A5 Exploitation'!D506</f>
        <v>0</v>
      </c>
      <c r="C38" s="260"/>
      <c r="D38" s="199"/>
      <c r="E38" s="199"/>
      <c r="F38" s="199"/>
      <c r="G38" s="199"/>
      <c r="H38" s="199"/>
      <c r="I38" s="199"/>
    </row>
    <row r="39" spans="1:10" ht="33" customHeight="1" x14ac:dyDescent="0.25">
      <c r="A39" s="206" t="s">
        <v>388</v>
      </c>
      <c r="B39" s="260">
        <f>'A6 Exploitation'!D506</f>
        <v>0</v>
      </c>
      <c r="C39" s="260"/>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4" t="s">
        <v>390</v>
      </c>
      <c r="C42" s="264"/>
      <c r="D42" s="199"/>
      <c r="E42" s="199"/>
      <c r="F42" s="199"/>
      <c r="G42" s="199"/>
      <c r="H42" s="199"/>
      <c r="I42" s="199"/>
      <c r="J42" s="198" t="str">
        <f>D18</f>
        <v>Lafayette</v>
      </c>
    </row>
    <row r="43" spans="1:10" ht="33" customHeight="1" x14ac:dyDescent="0.25">
      <c r="A43" s="207" t="s">
        <v>383</v>
      </c>
      <c r="B43" s="260">
        <f>AVERAGE('A1 Exploitation'!D503, 'A1 Technique'!D196)</f>
        <v>0.87857142857142867</v>
      </c>
      <c r="C43" s="260"/>
      <c r="D43" s="199"/>
      <c r="E43" s="199"/>
      <c r="F43" s="199"/>
      <c r="G43" s="199"/>
      <c r="H43" s="199"/>
      <c r="I43" s="199"/>
    </row>
    <row r="44" spans="1:10" ht="33" customHeight="1" x14ac:dyDescent="0.25">
      <c r="A44" s="206" t="s">
        <v>384</v>
      </c>
      <c r="B44" s="260">
        <f>AVERAGE('A2 Exploitation'!D504, 'A2 Technique'!D196)</f>
        <v>0</v>
      </c>
      <c r="C44" s="260"/>
      <c r="D44" s="199"/>
      <c r="E44" s="199"/>
      <c r="F44" s="199"/>
      <c r="G44" s="199"/>
      <c r="H44" s="199"/>
      <c r="I44" s="199"/>
    </row>
    <row r="45" spans="1:10" ht="33" customHeight="1" x14ac:dyDescent="0.25">
      <c r="A45" s="207" t="s">
        <v>385</v>
      </c>
      <c r="B45" s="260">
        <f>AVERAGE('A3 Exploitation'!D504, 'A3 Technique'!D196)</f>
        <v>0</v>
      </c>
      <c r="C45" s="260"/>
      <c r="D45" s="199"/>
      <c r="E45" s="199"/>
      <c r="F45" s="199"/>
      <c r="G45" s="199"/>
      <c r="H45" s="199"/>
      <c r="I45" s="199"/>
    </row>
    <row r="46" spans="1:10" ht="33" customHeight="1" x14ac:dyDescent="0.25">
      <c r="A46" s="207" t="s">
        <v>386</v>
      </c>
      <c r="B46" s="260">
        <f>AVERAGE('A4 Exploitation'!D504, 'A4 Technique'!D196)</f>
        <v>0</v>
      </c>
      <c r="C46" s="260"/>
      <c r="D46" s="199"/>
      <c r="E46" s="199"/>
      <c r="F46" s="199"/>
      <c r="G46" s="199"/>
      <c r="H46" s="199"/>
      <c r="I46" s="199"/>
    </row>
    <row r="47" spans="1:10" ht="33" customHeight="1" x14ac:dyDescent="0.25">
      <c r="A47" s="206" t="s">
        <v>387</v>
      </c>
      <c r="B47" s="260">
        <f>AVERAGE('A5 Exploitation'!D504, 'A5 Technique'!D196)</f>
        <v>0</v>
      </c>
      <c r="C47" s="260"/>
      <c r="D47" s="199"/>
      <c r="E47" s="199"/>
      <c r="F47" s="199"/>
      <c r="G47" s="199"/>
      <c r="H47" s="199"/>
      <c r="I47" s="199"/>
    </row>
    <row r="48" spans="1:10" ht="33" customHeight="1" x14ac:dyDescent="0.25">
      <c r="A48" s="206" t="s">
        <v>388</v>
      </c>
      <c r="B48" s="260">
        <f>AVERAGE('A6 Exploitation'!D504, 'A6 Technique'!D196)</f>
        <v>0</v>
      </c>
      <c r="C48" s="260"/>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1" t="s">
        <v>391</v>
      </c>
      <c r="C51" s="261"/>
      <c r="D51" s="199"/>
      <c r="E51" s="199"/>
      <c r="F51" s="199"/>
      <c r="G51" s="199"/>
      <c r="H51" s="199"/>
      <c r="I51" s="199"/>
      <c r="J51" s="198" t="str">
        <f>D18</f>
        <v>Lafayette</v>
      </c>
    </row>
    <row r="52" spans="1:10" ht="33" customHeight="1" x14ac:dyDescent="0.25">
      <c r="A52" s="207" t="s">
        <v>383</v>
      </c>
      <c r="B52" s="263">
        <f>'A1 Exploitation'!D41</f>
        <v>0.84615384615384615</v>
      </c>
      <c r="C52" s="263"/>
      <c r="D52" s="199"/>
      <c r="E52" s="199"/>
      <c r="F52" s="199"/>
      <c r="G52" s="199"/>
      <c r="H52" s="199"/>
      <c r="I52" s="199"/>
    </row>
    <row r="53" spans="1:10" ht="33" customHeight="1" x14ac:dyDescent="0.25">
      <c r="A53" s="206" t="s">
        <v>384</v>
      </c>
      <c r="B53" s="263">
        <f>'A2 Exploitation'!D41</f>
        <v>0</v>
      </c>
      <c r="C53" s="263"/>
      <c r="D53" s="199"/>
      <c r="E53" s="199"/>
      <c r="F53" s="199"/>
      <c r="G53" s="199"/>
      <c r="H53" s="199"/>
      <c r="I53" s="199"/>
    </row>
    <row r="54" spans="1:10" ht="33" customHeight="1" x14ac:dyDescent="0.25">
      <c r="A54" s="207" t="s">
        <v>385</v>
      </c>
      <c r="B54" s="263">
        <f>'A3 Exploitation'!D41</f>
        <v>0</v>
      </c>
      <c r="C54" s="263"/>
      <c r="D54" s="199"/>
      <c r="E54" s="199"/>
      <c r="F54" s="199"/>
      <c r="G54" s="199"/>
      <c r="H54" s="199"/>
      <c r="I54" s="199"/>
    </row>
    <row r="55" spans="1:10" ht="33" customHeight="1" x14ac:dyDescent="0.25">
      <c r="A55" s="207" t="s">
        <v>386</v>
      </c>
      <c r="B55" s="263">
        <f>'A4 Exploitation'!D41</f>
        <v>0</v>
      </c>
      <c r="C55" s="263"/>
      <c r="D55" s="199"/>
      <c r="E55" s="199"/>
      <c r="F55" s="199"/>
      <c r="G55" s="199"/>
      <c r="H55" s="199"/>
      <c r="I55" s="199"/>
    </row>
    <row r="56" spans="1:10" ht="33" customHeight="1" x14ac:dyDescent="0.25">
      <c r="A56" s="206" t="s">
        <v>387</v>
      </c>
      <c r="B56" s="263">
        <f>'A5 Exploitation'!D41</f>
        <v>0</v>
      </c>
      <c r="C56" s="263"/>
      <c r="D56" s="199"/>
      <c r="E56" s="199"/>
      <c r="F56" s="199"/>
      <c r="G56" s="199"/>
      <c r="H56" s="199"/>
      <c r="I56" s="199"/>
    </row>
    <row r="57" spans="1:10" ht="33" customHeight="1" x14ac:dyDescent="0.25">
      <c r="A57" s="206" t="s">
        <v>388</v>
      </c>
      <c r="B57" s="263">
        <f>'A6 Exploitation'!D41</f>
        <v>0</v>
      </c>
      <c r="C57" s="263"/>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1" t="s">
        <v>392</v>
      </c>
      <c r="C60" s="261"/>
      <c r="D60" s="199"/>
      <c r="E60" s="199"/>
      <c r="F60" s="199"/>
      <c r="G60" s="199"/>
      <c r="H60" s="199"/>
      <c r="I60" s="199"/>
      <c r="J60" s="198" t="str">
        <f>D18</f>
        <v>Lafayette</v>
      </c>
    </row>
    <row r="61" spans="1:10" ht="33" customHeight="1" x14ac:dyDescent="0.25">
      <c r="A61" s="207" t="s">
        <v>383</v>
      </c>
      <c r="B61" s="260">
        <f>'A1 Exploitation'!D97</f>
        <v>0.7567567567567568</v>
      </c>
      <c r="C61" s="260"/>
      <c r="D61" s="199"/>
      <c r="E61" s="199"/>
      <c r="F61" s="199"/>
      <c r="G61" s="199"/>
      <c r="H61" s="199"/>
      <c r="I61" s="199"/>
    </row>
    <row r="62" spans="1:10" ht="33" customHeight="1" x14ac:dyDescent="0.25">
      <c r="A62" s="206" t="s">
        <v>384</v>
      </c>
      <c r="B62" s="260">
        <f>'A2 Exploitation'!D97</f>
        <v>0</v>
      </c>
      <c r="C62" s="260"/>
      <c r="D62" s="199"/>
      <c r="E62" s="199"/>
      <c r="F62" s="199"/>
      <c r="G62" s="199"/>
      <c r="H62" s="199"/>
      <c r="I62" s="199"/>
    </row>
    <row r="63" spans="1:10" ht="33" customHeight="1" x14ac:dyDescent="0.25">
      <c r="A63" s="207" t="s">
        <v>385</v>
      </c>
      <c r="B63" s="260">
        <f>'A3 Exploitation'!D97</f>
        <v>0</v>
      </c>
      <c r="C63" s="260"/>
      <c r="D63" s="199"/>
      <c r="E63" s="199"/>
      <c r="F63" s="199"/>
      <c r="G63" s="199"/>
      <c r="H63" s="199"/>
      <c r="I63" s="199"/>
    </row>
    <row r="64" spans="1:10" ht="33" customHeight="1" x14ac:dyDescent="0.25">
      <c r="A64" s="207" t="s">
        <v>386</v>
      </c>
      <c r="B64" s="260">
        <f>'A4 Exploitation'!D97</f>
        <v>0</v>
      </c>
      <c r="C64" s="260"/>
      <c r="D64" s="199"/>
      <c r="E64" s="199"/>
      <c r="F64" s="199"/>
      <c r="G64" s="199"/>
      <c r="H64" s="199"/>
      <c r="I64" s="199"/>
    </row>
    <row r="65" spans="1:10" ht="33" customHeight="1" x14ac:dyDescent="0.25">
      <c r="A65" s="206" t="s">
        <v>387</v>
      </c>
      <c r="B65" s="260">
        <f>'A5 Exploitation'!D97</f>
        <v>0</v>
      </c>
      <c r="C65" s="260"/>
      <c r="D65" s="199"/>
      <c r="E65" s="199"/>
      <c r="F65" s="199"/>
      <c r="G65" s="199"/>
      <c r="H65" s="199"/>
      <c r="I65" s="199"/>
    </row>
    <row r="66" spans="1:10" ht="33" customHeight="1" x14ac:dyDescent="0.25">
      <c r="A66" s="206" t="s">
        <v>388</v>
      </c>
      <c r="B66" s="260">
        <f>'A6 Exploitation'!D97</f>
        <v>0</v>
      </c>
      <c r="C66" s="260"/>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1" t="s">
        <v>393</v>
      </c>
      <c r="C69" s="261"/>
      <c r="D69" s="199"/>
      <c r="E69" s="199"/>
      <c r="F69" s="199"/>
      <c r="G69" s="199"/>
      <c r="H69" s="199"/>
      <c r="I69" s="199"/>
      <c r="J69" s="198" t="str">
        <f>D18</f>
        <v>Lafayette</v>
      </c>
    </row>
    <row r="70" spans="1:10" ht="33" customHeight="1" x14ac:dyDescent="0.25">
      <c r="A70" s="207" t="s">
        <v>383</v>
      </c>
      <c r="B70" s="260">
        <f>'A1 Exploitation'!D150</f>
        <v>0.68571428571428572</v>
      </c>
      <c r="C70" s="260"/>
      <c r="D70" s="199"/>
      <c r="E70" s="199"/>
      <c r="F70" s="199"/>
      <c r="G70" s="199"/>
      <c r="H70" s="199"/>
      <c r="I70" s="199"/>
    </row>
    <row r="71" spans="1:10" ht="33" customHeight="1" x14ac:dyDescent="0.25">
      <c r="A71" s="206" t="s">
        <v>384</v>
      </c>
      <c r="B71" s="260">
        <f>'A2 Exploitation'!D150</f>
        <v>0</v>
      </c>
      <c r="C71" s="260"/>
      <c r="D71" s="199"/>
      <c r="E71" s="199"/>
      <c r="F71" s="199"/>
      <c r="G71" s="199"/>
      <c r="H71" s="199"/>
      <c r="I71" s="199"/>
    </row>
    <row r="72" spans="1:10" ht="33" customHeight="1" x14ac:dyDescent="0.25">
      <c r="A72" s="207" t="s">
        <v>385</v>
      </c>
      <c r="B72" s="260">
        <f>'A3 Exploitation'!D150</f>
        <v>0</v>
      </c>
      <c r="C72" s="260"/>
      <c r="D72" s="199"/>
      <c r="E72" s="199"/>
      <c r="F72" s="199"/>
      <c r="G72" s="199"/>
      <c r="H72" s="199"/>
      <c r="I72" s="199"/>
    </row>
    <row r="73" spans="1:10" ht="33" customHeight="1" x14ac:dyDescent="0.25">
      <c r="A73" s="207" t="s">
        <v>386</v>
      </c>
      <c r="B73" s="260">
        <f>'A4 Exploitation'!D150</f>
        <v>0</v>
      </c>
      <c r="C73" s="260"/>
      <c r="D73" s="199"/>
      <c r="E73" s="199"/>
      <c r="F73" s="199"/>
      <c r="G73" s="199"/>
      <c r="H73" s="199"/>
      <c r="I73" s="199"/>
    </row>
    <row r="74" spans="1:10" ht="33" customHeight="1" x14ac:dyDescent="0.25">
      <c r="A74" s="206" t="s">
        <v>387</v>
      </c>
      <c r="B74" s="260">
        <f>'A5 Exploitation'!D150</f>
        <v>0</v>
      </c>
      <c r="C74" s="260"/>
      <c r="D74" s="199"/>
      <c r="E74" s="199"/>
      <c r="F74" s="199"/>
      <c r="G74" s="199"/>
      <c r="H74" s="199"/>
      <c r="I74" s="199"/>
    </row>
    <row r="75" spans="1:10" ht="33" customHeight="1" x14ac:dyDescent="0.25">
      <c r="A75" s="206" t="s">
        <v>388</v>
      </c>
      <c r="B75" s="260">
        <f>'A6 Exploitation'!D150</f>
        <v>0</v>
      </c>
      <c r="C75" s="260"/>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1" t="s">
        <v>394</v>
      </c>
      <c r="C78" s="261"/>
      <c r="D78" s="199"/>
      <c r="E78" s="199"/>
      <c r="F78" s="199"/>
      <c r="G78" s="199"/>
      <c r="H78" s="199"/>
      <c r="I78" s="199"/>
      <c r="J78" s="198" t="str">
        <f>D18</f>
        <v>Lafayette</v>
      </c>
    </row>
    <row r="79" spans="1:10" ht="33" customHeight="1" x14ac:dyDescent="0.25">
      <c r="A79" s="207" t="s">
        <v>383</v>
      </c>
      <c r="B79" s="260">
        <f>'A1 Exploitation'!D190</f>
        <v>0.75</v>
      </c>
      <c r="C79" s="260"/>
      <c r="D79" s="199"/>
      <c r="E79" s="199"/>
      <c r="F79" s="199"/>
      <c r="G79" s="199"/>
      <c r="H79" s="199"/>
      <c r="I79" s="199"/>
    </row>
    <row r="80" spans="1:10" ht="33" customHeight="1" x14ac:dyDescent="0.25">
      <c r="A80" s="206" t="s">
        <v>384</v>
      </c>
      <c r="B80" s="260">
        <f>'A2 Exploitation'!D190</f>
        <v>0</v>
      </c>
      <c r="C80" s="260"/>
      <c r="D80" s="199"/>
      <c r="E80" s="199"/>
      <c r="F80" s="199"/>
      <c r="G80" s="199"/>
      <c r="H80" s="199"/>
      <c r="I80" s="199"/>
    </row>
    <row r="81" spans="1:10" ht="33" customHeight="1" x14ac:dyDescent="0.25">
      <c r="A81" s="207" t="s">
        <v>385</v>
      </c>
      <c r="B81" s="260">
        <f>'A3 Exploitation'!D190</f>
        <v>0</v>
      </c>
      <c r="C81" s="260"/>
      <c r="D81" s="199"/>
      <c r="E81" s="199"/>
      <c r="F81" s="199"/>
      <c r="G81" s="199"/>
      <c r="H81" s="199"/>
      <c r="I81" s="199"/>
    </row>
    <row r="82" spans="1:10" ht="33" customHeight="1" x14ac:dyDescent="0.25">
      <c r="A82" s="207" t="s">
        <v>386</v>
      </c>
      <c r="B82" s="260">
        <f>'A4 Exploitation'!D190</f>
        <v>0</v>
      </c>
      <c r="C82" s="260"/>
      <c r="D82" s="199"/>
      <c r="E82" s="199"/>
      <c r="F82" s="199"/>
      <c r="G82" s="199"/>
      <c r="H82" s="199"/>
      <c r="I82" s="199"/>
    </row>
    <row r="83" spans="1:10" ht="33" customHeight="1" x14ac:dyDescent="0.25">
      <c r="A83" s="206" t="s">
        <v>387</v>
      </c>
      <c r="B83" s="260">
        <f>'A5 Exploitation'!D190</f>
        <v>0</v>
      </c>
      <c r="C83" s="260"/>
      <c r="D83" s="199"/>
      <c r="E83" s="199"/>
      <c r="F83" s="199"/>
      <c r="G83" s="199"/>
      <c r="H83" s="199"/>
      <c r="I83" s="199"/>
    </row>
    <row r="84" spans="1:10" ht="33" customHeight="1" x14ac:dyDescent="0.25">
      <c r="A84" s="206" t="s">
        <v>388</v>
      </c>
      <c r="B84" s="260">
        <f>'A6 Exploitation'!D190</f>
        <v>0</v>
      </c>
      <c r="C84" s="260"/>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1" t="s">
        <v>395</v>
      </c>
      <c r="C87" s="261"/>
      <c r="D87" s="199"/>
      <c r="E87" s="199"/>
      <c r="F87" s="199"/>
      <c r="G87" s="199"/>
      <c r="H87" s="199"/>
      <c r="I87" s="199"/>
      <c r="J87" s="198" t="str">
        <f>D18</f>
        <v>Lafayette</v>
      </c>
    </row>
    <row r="88" spans="1:10" ht="33" customHeight="1" x14ac:dyDescent="0.25">
      <c r="A88" s="207" t="s">
        <v>383</v>
      </c>
      <c r="B88" s="260">
        <f>'A1 Exploitation'!D246</f>
        <v>0.77631578947368418</v>
      </c>
      <c r="C88" s="260"/>
      <c r="D88" s="199"/>
      <c r="E88" s="199"/>
      <c r="F88" s="199"/>
      <c r="G88" s="199"/>
      <c r="H88" s="199"/>
      <c r="I88" s="199"/>
    </row>
    <row r="89" spans="1:10" ht="33" customHeight="1" x14ac:dyDescent="0.25">
      <c r="A89" s="206" t="s">
        <v>384</v>
      </c>
      <c r="B89" s="260">
        <f>'A2 Exploitation'!D246</f>
        <v>0</v>
      </c>
      <c r="C89" s="260"/>
      <c r="D89" s="199"/>
      <c r="E89" s="199"/>
      <c r="F89" s="199"/>
      <c r="G89" s="199"/>
      <c r="H89" s="199"/>
      <c r="I89" s="199"/>
    </row>
    <row r="90" spans="1:10" ht="33" customHeight="1" x14ac:dyDescent="0.25">
      <c r="A90" s="207" t="s">
        <v>385</v>
      </c>
      <c r="B90" s="260">
        <f>'A3 Exploitation'!D246</f>
        <v>0</v>
      </c>
      <c r="C90" s="260"/>
      <c r="D90" s="199"/>
      <c r="E90" s="199"/>
      <c r="F90" s="199"/>
      <c r="G90" s="199"/>
      <c r="H90" s="199"/>
      <c r="I90" s="199"/>
    </row>
    <row r="91" spans="1:10" ht="33" customHeight="1" x14ac:dyDescent="0.25">
      <c r="A91" s="207" t="s">
        <v>386</v>
      </c>
      <c r="B91" s="260">
        <f>'A4 Exploitation'!D246</f>
        <v>0</v>
      </c>
      <c r="C91" s="260"/>
      <c r="D91" s="199"/>
      <c r="E91" s="199"/>
      <c r="F91" s="199"/>
      <c r="G91" s="199"/>
      <c r="H91" s="199"/>
      <c r="I91" s="199"/>
    </row>
    <row r="92" spans="1:10" ht="33" customHeight="1" x14ac:dyDescent="0.25">
      <c r="A92" s="206" t="s">
        <v>387</v>
      </c>
      <c r="B92" s="260">
        <f>'A5 Exploitation'!D246</f>
        <v>0</v>
      </c>
      <c r="C92" s="260"/>
      <c r="D92" s="199"/>
      <c r="E92" s="199"/>
      <c r="F92" s="199"/>
      <c r="G92" s="199"/>
      <c r="H92" s="199"/>
      <c r="I92" s="199"/>
    </row>
    <row r="93" spans="1:10" ht="33" customHeight="1" x14ac:dyDescent="0.25">
      <c r="A93" s="206" t="s">
        <v>388</v>
      </c>
      <c r="B93" s="260">
        <f>'A6 Exploitation'!D246</f>
        <v>0</v>
      </c>
      <c r="C93" s="260"/>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1" t="s">
        <v>396</v>
      </c>
      <c r="C96" s="261"/>
      <c r="D96" s="199"/>
      <c r="E96" s="199"/>
      <c r="F96" s="199"/>
      <c r="G96" s="199"/>
      <c r="H96" s="199"/>
      <c r="I96" s="199"/>
      <c r="J96" s="198" t="str">
        <f>D18</f>
        <v>Lafayette</v>
      </c>
    </row>
    <row r="97" spans="1:10" ht="33" customHeight="1" x14ac:dyDescent="0.25">
      <c r="A97" s="207" t="s">
        <v>383</v>
      </c>
      <c r="B97" s="260">
        <f>'A1 Exploitation'!D289</f>
        <v>0.9</v>
      </c>
      <c r="C97" s="260"/>
      <c r="D97" s="199"/>
      <c r="E97" s="199"/>
      <c r="F97" s="199"/>
      <c r="G97" s="199"/>
      <c r="H97" s="199"/>
      <c r="I97" s="199"/>
    </row>
    <row r="98" spans="1:10" ht="33" customHeight="1" x14ac:dyDescent="0.25">
      <c r="A98" s="206" t="s">
        <v>384</v>
      </c>
      <c r="B98" s="260">
        <f>'A2 Exploitation'!D289</f>
        <v>0</v>
      </c>
      <c r="C98" s="260"/>
      <c r="D98" s="199"/>
      <c r="E98" s="199"/>
      <c r="F98" s="199"/>
      <c r="G98" s="199"/>
      <c r="H98" s="199"/>
      <c r="I98" s="199"/>
    </row>
    <row r="99" spans="1:10" ht="33" customHeight="1" x14ac:dyDescent="0.25">
      <c r="A99" s="207" t="s">
        <v>385</v>
      </c>
      <c r="B99" s="260">
        <f>'A3 Exploitation'!D289</f>
        <v>0</v>
      </c>
      <c r="C99" s="260"/>
      <c r="D99" s="199"/>
      <c r="E99" s="199"/>
      <c r="F99" s="199"/>
      <c r="G99" s="199"/>
      <c r="H99" s="199"/>
      <c r="I99" s="199"/>
    </row>
    <row r="100" spans="1:10" ht="33" customHeight="1" x14ac:dyDescent="0.25">
      <c r="A100" s="207" t="s">
        <v>386</v>
      </c>
      <c r="B100" s="260">
        <f>'A4 Exploitation'!D289</f>
        <v>0</v>
      </c>
      <c r="C100" s="260"/>
      <c r="D100" s="199"/>
      <c r="E100" s="199"/>
      <c r="F100" s="199"/>
      <c r="G100" s="199"/>
      <c r="H100" s="199"/>
      <c r="I100" s="199"/>
    </row>
    <row r="101" spans="1:10" ht="33" customHeight="1" x14ac:dyDescent="0.25">
      <c r="A101" s="206" t="s">
        <v>387</v>
      </c>
      <c r="B101" s="260">
        <f>'A5 Exploitation'!D289</f>
        <v>0</v>
      </c>
      <c r="C101" s="260"/>
      <c r="D101" s="199"/>
      <c r="E101" s="199"/>
      <c r="F101" s="199"/>
      <c r="G101" s="199"/>
      <c r="H101" s="199"/>
      <c r="I101" s="199"/>
    </row>
    <row r="102" spans="1:10" ht="33" customHeight="1" x14ac:dyDescent="0.25">
      <c r="A102" s="206" t="s">
        <v>388</v>
      </c>
      <c r="B102" s="260">
        <f>'A6 Exploitation'!D289</f>
        <v>0</v>
      </c>
      <c r="C102" s="260"/>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1" t="s">
        <v>397</v>
      </c>
      <c r="C105" s="261"/>
      <c r="D105" s="199"/>
      <c r="E105" s="199"/>
      <c r="F105" s="199"/>
      <c r="G105" s="199"/>
      <c r="H105" s="199"/>
      <c r="I105" s="199"/>
      <c r="J105" s="198" t="str">
        <f>D18</f>
        <v>Lafayette</v>
      </c>
    </row>
    <row r="106" spans="1:10" ht="33" customHeight="1" x14ac:dyDescent="0.25">
      <c r="A106" s="207" t="s">
        <v>383</v>
      </c>
      <c r="B106" s="260">
        <f>'A1 Exploitation'!D322</f>
        <v>0.9375</v>
      </c>
      <c r="C106" s="260"/>
      <c r="D106" s="199"/>
      <c r="E106" s="199"/>
      <c r="F106" s="199"/>
      <c r="G106" s="199"/>
      <c r="H106" s="199"/>
      <c r="I106" s="199"/>
    </row>
    <row r="107" spans="1:10" ht="33" customHeight="1" x14ac:dyDescent="0.25">
      <c r="A107" s="206" t="s">
        <v>384</v>
      </c>
      <c r="B107" s="260">
        <f>'A2 Exploitation'!D322</f>
        <v>0</v>
      </c>
      <c r="C107" s="260"/>
      <c r="D107" s="199"/>
      <c r="E107" s="199"/>
      <c r="F107" s="199"/>
      <c r="G107" s="199"/>
      <c r="H107" s="199"/>
      <c r="I107" s="199"/>
    </row>
    <row r="108" spans="1:10" ht="33" customHeight="1" x14ac:dyDescent="0.25">
      <c r="A108" s="207" t="s">
        <v>385</v>
      </c>
      <c r="B108" s="260">
        <f>'A3 Exploitation'!D322</f>
        <v>0</v>
      </c>
      <c r="C108" s="260"/>
      <c r="D108" s="199"/>
      <c r="E108" s="199"/>
      <c r="F108" s="199"/>
      <c r="G108" s="199"/>
      <c r="H108" s="199"/>
      <c r="I108" s="199"/>
    </row>
    <row r="109" spans="1:10" ht="33" customHeight="1" x14ac:dyDescent="0.25">
      <c r="A109" s="207" t="s">
        <v>386</v>
      </c>
      <c r="B109" s="260">
        <f>'A4 Exploitation'!D322</f>
        <v>0</v>
      </c>
      <c r="C109" s="260"/>
      <c r="D109" s="199"/>
      <c r="E109" s="199"/>
      <c r="F109" s="199"/>
      <c r="G109" s="199"/>
      <c r="H109" s="199"/>
      <c r="I109" s="199"/>
    </row>
    <row r="110" spans="1:10" ht="33" customHeight="1" x14ac:dyDescent="0.25">
      <c r="A110" s="206" t="s">
        <v>387</v>
      </c>
      <c r="B110" s="260">
        <f>'A5 Exploitation'!D322</f>
        <v>0</v>
      </c>
      <c r="C110" s="260"/>
      <c r="D110" s="199"/>
      <c r="E110" s="199"/>
      <c r="F110" s="199"/>
      <c r="G110" s="199"/>
      <c r="H110" s="199"/>
      <c r="I110" s="199"/>
    </row>
    <row r="111" spans="1:10" ht="33" customHeight="1" x14ac:dyDescent="0.25">
      <c r="A111" s="206" t="s">
        <v>388</v>
      </c>
      <c r="B111" s="260">
        <f>'A6 Exploitation'!D322</f>
        <v>0</v>
      </c>
      <c r="C111" s="260"/>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1" t="s">
        <v>398</v>
      </c>
      <c r="C114" s="261"/>
      <c r="D114" s="199"/>
      <c r="E114" s="199"/>
      <c r="F114" s="199"/>
      <c r="G114" s="199"/>
      <c r="H114" s="199"/>
      <c r="I114" s="199"/>
      <c r="J114" s="198" t="str">
        <f>D18</f>
        <v>Lafayette</v>
      </c>
    </row>
    <row r="115" spans="1:10" ht="33" customHeight="1" x14ac:dyDescent="0.25">
      <c r="A115" s="207" t="s">
        <v>383</v>
      </c>
      <c r="B115" s="260">
        <f>'A1 Exploitation'!D350</f>
        <v>1</v>
      </c>
      <c r="C115" s="260"/>
      <c r="D115" s="199"/>
      <c r="E115" s="199"/>
      <c r="F115" s="199"/>
      <c r="G115" s="199"/>
      <c r="H115" s="199"/>
      <c r="I115" s="199"/>
    </row>
    <row r="116" spans="1:10" ht="33" customHeight="1" x14ac:dyDescent="0.25">
      <c r="A116" s="206" t="s">
        <v>384</v>
      </c>
      <c r="B116" s="260">
        <f>'A2 Exploitation'!D350</f>
        <v>0</v>
      </c>
      <c r="C116" s="260"/>
      <c r="D116" s="199"/>
      <c r="E116" s="199"/>
      <c r="F116" s="199"/>
      <c r="G116" s="199"/>
      <c r="H116" s="199"/>
      <c r="I116" s="199"/>
    </row>
    <row r="117" spans="1:10" ht="33" customHeight="1" x14ac:dyDescent="0.25">
      <c r="A117" s="207" t="s">
        <v>385</v>
      </c>
      <c r="B117" s="260">
        <f>'A3 Exploitation'!D350</f>
        <v>0</v>
      </c>
      <c r="C117" s="260"/>
      <c r="D117" s="199"/>
      <c r="E117" s="199"/>
      <c r="F117" s="199"/>
      <c r="G117" s="199"/>
      <c r="H117" s="199"/>
      <c r="I117" s="199"/>
    </row>
    <row r="118" spans="1:10" ht="33" customHeight="1" x14ac:dyDescent="0.25">
      <c r="A118" s="207" t="s">
        <v>386</v>
      </c>
      <c r="B118" s="260">
        <f>'A4 Exploitation'!D350</f>
        <v>0</v>
      </c>
      <c r="C118" s="260"/>
      <c r="D118" s="199"/>
      <c r="E118" s="199"/>
      <c r="F118" s="199"/>
      <c r="G118" s="199"/>
      <c r="H118" s="199"/>
      <c r="I118" s="199"/>
    </row>
    <row r="119" spans="1:10" ht="33" customHeight="1" x14ac:dyDescent="0.25">
      <c r="A119" s="206" t="s">
        <v>387</v>
      </c>
      <c r="B119" s="260">
        <f>'A5 Exploitation'!D350</f>
        <v>0</v>
      </c>
      <c r="C119" s="260"/>
      <c r="D119" s="199"/>
      <c r="E119" s="199"/>
      <c r="F119" s="199"/>
      <c r="G119" s="199"/>
      <c r="H119" s="199"/>
      <c r="I119" s="199"/>
    </row>
    <row r="120" spans="1:10" ht="33" customHeight="1" x14ac:dyDescent="0.25">
      <c r="A120" s="206" t="s">
        <v>388</v>
      </c>
      <c r="B120" s="260">
        <f>'A6 Exploitation'!D350</f>
        <v>0</v>
      </c>
      <c r="C120" s="260"/>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1" t="s">
        <v>399</v>
      </c>
      <c r="C123" s="261"/>
      <c r="D123" s="199"/>
      <c r="E123" s="199"/>
      <c r="F123" s="199"/>
      <c r="G123" s="199"/>
      <c r="H123" s="199"/>
      <c r="I123" s="199"/>
      <c r="J123" s="198" t="str">
        <f>D18</f>
        <v>Lafayette</v>
      </c>
    </row>
    <row r="124" spans="1:10" ht="33" customHeight="1" x14ac:dyDescent="0.25">
      <c r="A124" s="207" t="s">
        <v>383</v>
      </c>
      <c r="B124" s="260">
        <f>'A1 Exploitation'!D403</f>
        <v>0.6875</v>
      </c>
      <c r="C124" s="260"/>
      <c r="D124" s="199"/>
      <c r="E124" s="199"/>
      <c r="F124" s="199"/>
      <c r="G124" s="199"/>
      <c r="H124" s="199"/>
      <c r="I124" s="199"/>
    </row>
    <row r="125" spans="1:10" ht="33" customHeight="1" x14ac:dyDescent="0.25">
      <c r="A125" s="206" t="s">
        <v>384</v>
      </c>
      <c r="B125" s="260">
        <f>'A2 Exploitation'!D403</f>
        <v>0</v>
      </c>
      <c r="C125" s="260"/>
      <c r="D125" s="199"/>
      <c r="E125" s="199"/>
      <c r="F125" s="199"/>
      <c r="G125" s="199"/>
      <c r="H125" s="199"/>
      <c r="I125" s="199"/>
    </row>
    <row r="126" spans="1:10" ht="33" customHeight="1" x14ac:dyDescent="0.25">
      <c r="A126" s="207" t="s">
        <v>385</v>
      </c>
      <c r="B126" s="260">
        <f>'A3 Exploitation'!D403</f>
        <v>0</v>
      </c>
      <c r="C126" s="260"/>
      <c r="D126" s="199"/>
      <c r="E126" s="199"/>
      <c r="F126" s="199"/>
      <c r="G126" s="199"/>
      <c r="H126" s="199"/>
      <c r="I126" s="199"/>
    </row>
    <row r="127" spans="1:10" ht="33" customHeight="1" x14ac:dyDescent="0.25">
      <c r="A127" s="207" t="s">
        <v>386</v>
      </c>
      <c r="B127" s="260">
        <f>'A4 Exploitation'!D403</f>
        <v>0</v>
      </c>
      <c r="C127" s="260"/>
      <c r="D127" s="199"/>
      <c r="E127" s="199"/>
      <c r="F127" s="199"/>
      <c r="G127" s="199"/>
      <c r="H127" s="199"/>
      <c r="I127" s="199"/>
    </row>
    <row r="128" spans="1:10" ht="33" customHeight="1" x14ac:dyDescent="0.25">
      <c r="A128" s="206" t="s">
        <v>387</v>
      </c>
      <c r="B128" s="260">
        <f>'A5 Exploitation'!D403</f>
        <v>0</v>
      </c>
      <c r="C128" s="260"/>
      <c r="D128" s="199"/>
      <c r="E128" s="199"/>
      <c r="F128" s="199"/>
      <c r="G128" s="199"/>
      <c r="H128" s="199"/>
      <c r="I128" s="199"/>
    </row>
    <row r="129" spans="1:10" ht="33" customHeight="1" x14ac:dyDescent="0.25">
      <c r="A129" s="206" t="s">
        <v>388</v>
      </c>
      <c r="B129" s="260">
        <f>'A6 Exploitation'!D403</f>
        <v>0</v>
      </c>
      <c r="C129" s="260"/>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1" t="s">
        <v>400</v>
      </c>
      <c r="C132" s="261"/>
      <c r="D132" s="199"/>
      <c r="E132" s="199"/>
      <c r="F132" s="199"/>
      <c r="G132" s="199"/>
      <c r="H132" s="199"/>
      <c r="I132" s="199"/>
      <c r="J132" s="198" t="str">
        <f>D18</f>
        <v>Lafayette</v>
      </c>
    </row>
    <row r="133" spans="1:10" ht="33" customHeight="1" x14ac:dyDescent="0.25">
      <c r="A133" s="207" t="s">
        <v>383</v>
      </c>
      <c r="B133" s="260">
        <f>'A1 Exploitation'!D433</f>
        <v>1</v>
      </c>
      <c r="C133" s="260"/>
      <c r="D133" s="199"/>
      <c r="E133" s="199"/>
      <c r="F133" s="199"/>
      <c r="G133" s="199"/>
      <c r="H133" s="199"/>
      <c r="I133" s="199"/>
    </row>
    <row r="134" spans="1:10" ht="33" customHeight="1" x14ac:dyDescent="0.25">
      <c r="A134" s="206" t="s">
        <v>384</v>
      </c>
      <c r="B134" s="260">
        <f>'A2 Exploitation'!D434</f>
        <v>0</v>
      </c>
      <c r="C134" s="260"/>
      <c r="D134" s="199"/>
      <c r="E134" s="199"/>
      <c r="F134" s="199"/>
      <c r="G134" s="199"/>
      <c r="H134" s="199"/>
      <c r="I134" s="199"/>
    </row>
    <row r="135" spans="1:10" ht="33" customHeight="1" x14ac:dyDescent="0.25">
      <c r="A135" s="207" t="s">
        <v>385</v>
      </c>
      <c r="B135" s="260">
        <f>'A3 Exploitation'!D434</f>
        <v>0</v>
      </c>
      <c r="C135" s="260"/>
      <c r="D135" s="199"/>
      <c r="E135" s="199"/>
      <c r="F135" s="199"/>
      <c r="G135" s="199"/>
      <c r="H135" s="199"/>
      <c r="I135" s="199"/>
    </row>
    <row r="136" spans="1:10" ht="33" customHeight="1" x14ac:dyDescent="0.25">
      <c r="A136" s="207" t="s">
        <v>386</v>
      </c>
      <c r="B136" s="260">
        <f>'A4 Exploitation'!D434</f>
        <v>0</v>
      </c>
      <c r="C136" s="260"/>
      <c r="D136" s="199"/>
      <c r="E136" s="199"/>
      <c r="F136" s="199"/>
      <c r="G136" s="199"/>
      <c r="H136" s="199"/>
      <c r="I136" s="199"/>
    </row>
    <row r="137" spans="1:10" ht="33" customHeight="1" x14ac:dyDescent="0.25">
      <c r="A137" s="206" t="s">
        <v>387</v>
      </c>
      <c r="B137" s="260">
        <f>'A5 Exploitation'!D434</f>
        <v>0</v>
      </c>
      <c r="C137" s="260"/>
      <c r="D137" s="199"/>
      <c r="E137" s="199"/>
      <c r="F137" s="199"/>
      <c r="G137" s="199"/>
      <c r="H137" s="199"/>
      <c r="I137" s="199"/>
    </row>
    <row r="138" spans="1:10" ht="33" customHeight="1" x14ac:dyDescent="0.25">
      <c r="A138" s="206" t="s">
        <v>388</v>
      </c>
      <c r="B138" s="260">
        <f>'A6 Exploitation'!D434</f>
        <v>0</v>
      </c>
      <c r="C138" s="260"/>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1" t="s">
        <v>401</v>
      </c>
      <c r="C141" s="261"/>
      <c r="D141" s="199"/>
      <c r="E141" s="199"/>
      <c r="F141" s="199"/>
      <c r="G141" s="199"/>
      <c r="H141" s="199"/>
      <c r="I141" s="199"/>
      <c r="J141" s="198" t="str">
        <f>D18</f>
        <v>Lafayette</v>
      </c>
    </row>
    <row r="142" spans="1:10" ht="33" customHeight="1" x14ac:dyDescent="0.25">
      <c r="A142" s="207" t="s">
        <v>383</v>
      </c>
      <c r="B142" s="260">
        <f>'A1 Exploitation'!D452</f>
        <v>0.91666666666666663</v>
      </c>
      <c r="C142" s="260"/>
      <c r="D142" s="199"/>
      <c r="E142" s="199"/>
      <c r="F142" s="199"/>
      <c r="G142" s="199"/>
      <c r="H142" s="199"/>
      <c r="I142" s="199"/>
    </row>
    <row r="143" spans="1:10" ht="33" customHeight="1" x14ac:dyDescent="0.25">
      <c r="A143" s="206" t="s">
        <v>384</v>
      </c>
      <c r="B143" s="260">
        <f>'A2 Exploitation'!D453</f>
        <v>0</v>
      </c>
      <c r="C143" s="260"/>
      <c r="D143" s="199"/>
      <c r="E143" s="199"/>
      <c r="F143" s="199"/>
      <c r="G143" s="199"/>
      <c r="H143" s="199"/>
      <c r="I143" s="199"/>
    </row>
    <row r="144" spans="1:10" ht="33" customHeight="1" x14ac:dyDescent="0.25">
      <c r="A144" s="207" t="s">
        <v>385</v>
      </c>
      <c r="B144" s="260">
        <f>'A3 Exploitation'!D453</f>
        <v>0</v>
      </c>
      <c r="C144" s="260"/>
      <c r="D144" s="199"/>
      <c r="E144" s="199"/>
      <c r="F144" s="199"/>
      <c r="G144" s="199"/>
      <c r="H144" s="199"/>
      <c r="I144" s="199"/>
    </row>
    <row r="145" spans="1:10" ht="33" customHeight="1" x14ac:dyDescent="0.25">
      <c r="A145" s="207" t="s">
        <v>386</v>
      </c>
      <c r="B145" s="260">
        <f>'A4 Exploitation'!D453</f>
        <v>0</v>
      </c>
      <c r="C145" s="260"/>
      <c r="D145" s="199"/>
      <c r="E145" s="199"/>
      <c r="F145" s="199"/>
      <c r="G145" s="199"/>
      <c r="H145" s="199"/>
      <c r="I145" s="199"/>
    </row>
    <row r="146" spans="1:10" ht="33" customHeight="1" x14ac:dyDescent="0.25">
      <c r="A146" s="206" t="s">
        <v>387</v>
      </c>
      <c r="B146" s="260">
        <f>'A5 Exploitation'!D453</f>
        <v>0</v>
      </c>
      <c r="C146" s="260"/>
      <c r="D146" s="199"/>
      <c r="E146" s="199"/>
      <c r="F146" s="199"/>
      <c r="G146" s="199"/>
      <c r="H146" s="199"/>
      <c r="I146" s="199"/>
    </row>
    <row r="147" spans="1:10" ht="33" customHeight="1" x14ac:dyDescent="0.25">
      <c r="A147" s="206" t="s">
        <v>388</v>
      </c>
      <c r="B147" s="260">
        <f>'A6 Exploitation'!D453</f>
        <v>0</v>
      </c>
      <c r="C147" s="260"/>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1" t="s">
        <v>402</v>
      </c>
      <c r="C150" s="261"/>
      <c r="D150" s="199"/>
      <c r="E150" s="199"/>
      <c r="F150" s="199"/>
      <c r="G150" s="199"/>
      <c r="H150" s="199"/>
      <c r="I150" s="199"/>
      <c r="J150" s="198" t="str">
        <f>D18</f>
        <v>Lafayette</v>
      </c>
    </row>
    <row r="151" spans="1:10" ht="33" customHeight="1" x14ac:dyDescent="0.25">
      <c r="A151" s="207" t="s">
        <v>383</v>
      </c>
      <c r="B151" s="260">
        <f>'A1 Exploitation'!D462</f>
        <v>0.875</v>
      </c>
      <c r="C151" s="260"/>
      <c r="D151" s="199"/>
      <c r="E151" s="199"/>
      <c r="F151" s="199"/>
      <c r="G151" s="199"/>
      <c r="H151" s="199"/>
      <c r="I151" s="199"/>
    </row>
    <row r="152" spans="1:10" ht="33" customHeight="1" x14ac:dyDescent="0.25">
      <c r="A152" s="206" t="s">
        <v>384</v>
      </c>
      <c r="B152" s="260">
        <f>'A2 Exploitation'!D463</f>
        <v>0</v>
      </c>
      <c r="C152" s="260"/>
      <c r="D152" s="199"/>
      <c r="E152" s="199"/>
      <c r="F152" s="199"/>
      <c r="G152" s="199"/>
      <c r="H152" s="199"/>
      <c r="I152" s="199"/>
    </row>
    <row r="153" spans="1:10" ht="33" customHeight="1" x14ac:dyDescent="0.25">
      <c r="A153" s="207" t="s">
        <v>385</v>
      </c>
      <c r="B153" s="260">
        <f>'A3 Exploitation'!D463</f>
        <v>0</v>
      </c>
      <c r="C153" s="260"/>
      <c r="D153" s="199"/>
      <c r="E153" s="199"/>
      <c r="F153" s="199"/>
      <c r="G153" s="199"/>
      <c r="H153" s="199"/>
      <c r="I153" s="199"/>
    </row>
    <row r="154" spans="1:10" ht="33" customHeight="1" x14ac:dyDescent="0.25">
      <c r="A154" s="207" t="s">
        <v>386</v>
      </c>
      <c r="B154" s="260">
        <f>'A4 Exploitation'!D463</f>
        <v>0</v>
      </c>
      <c r="C154" s="260"/>
      <c r="D154" s="199"/>
      <c r="E154" s="199"/>
      <c r="F154" s="199"/>
      <c r="G154" s="199"/>
      <c r="H154" s="199"/>
      <c r="I154" s="199"/>
    </row>
    <row r="155" spans="1:10" ht="33" customHeight="1" x14ac:dyDescent="0.25">
      <c r="A155" s="206" t="s">
        <v>387</v>
      </c>
      <c r="B155" s="260">
        <f>'A5 Exploitation'!D463</f>
        <v>0</v>
      </c>
      <c r="C155" s="260"/>
      <c r="D155" s="199"/>
      <c r="E155" s="199"/>
      <c r="F155" s="199"/>
      <c r="G155" s="199"/>
      <c r="H155" s="199"/>
      <c r="I155" s="199"/>
    </row>
    <row r="156" spans="1:10" ht="33" customHeight="1" x14ac:dyDescent="0.25">
      <c r="A156" s="206" t="s">
        <v>388</v>
      </c>
      <c r="B156" s="260">
        <f>'A6 Exploitation'!D463</f>
        <v>0</v>
      </c>
      <c r="C156" s="260"/>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1" t="s">
        <v>403</v>
      </c>
      <c r="C159" s="261"/>
      <c r="D159" s="199"/>
      <c r="E159" s="199"/>
      <c r="F159" s="199"/>
      <c r="G159" s="199"/>
      <c r="H159" s="199"/>
      <c r="I159" s="199"/>
      <c r="J159" s="198" t="str">
        <f>D18</f>
        <v>Lafayette</v>
      </c>
    </row>
    <row r="160" spans="1:10" ht="33" customHeight="1" x14ac:dyDescent="0.25">
      <c r="A160" s="207" t="s">
        <v>383</v>
      </c>
      <c r="B160" s="260">
        <f>'A1 Exploitation'!D471</f>
        <v>0.66666666666666663</v>
      </c>
      <c r="C160" s="260"/>
      <c r="D160" s="199"/>
      <c r="E160" s="199"/>
      <c r="F160" s="199"/>
      <c r="G160" s="199"/>
      <c r="H160" s="199"/>
      <c r="I160" s="199"/>
    </row>
    <row r="161" spans="1:10" ht="33" customHeight="1" x14ac:dyDescent="0.25">
      <c r="A161" s="206" t="s">
        <v>384</v>
      </c>
      <c r="B161" s="260">
        <f>'A2 Exploitation'!D472</f>
        <v>0</v>
      </c>
      <c r="C161" s="260"/>
      <c r="D161" s="199"/>
      <c r="E161" s="199"/>
      <c r="F161" s="199"/>
      <c r="G161" s="199"/>
      <c r="H161" s="199"/>
      <c r="I161" s="199"/>
    </row>
    <row r="162" spans="1:10" ht="33" customHeight="1" x14ac:dyDescent="0.25">
      <c r="A162" s="207" t="s">
        <v>385</v>
      </c>
      <c r="B162" s="260">
        <f>'A3 Exploitation'!D472</f>
        <v>0</v>
      </c>
      <c r="C162" s="260"/>
      <c r="D162" s="199"/>
      <c r="E162" s="199"/>
      <c r="F162" s="199"/>
      <c r="G162" s="199"/>
      <c r="H162" s="199"/>
      <c r="I162" s="199"/>
    </row>
    <row r="163" spans="1:10" ht="33" customHeight="1" x14ac:dyDescent="0.25">
      <c r="A163" s="207" t="s">
        <v>386</v>
      </c>
      <c r="B163" s="260">
        <f>'A4 Exploitation'!D472</f>
        <v>0</v>
      </c>
      <c r="C163" s="260"/>
      <c r="D163" s="199"/>
      <c r="E163" s="199"/>
      <c r="F163" s="199"/>
      <c r="G163" s="199"/>
      <c r="H163" s="199"/>
      <c r="I163" s="199"/>
    </row>
    <row r="164" spans="1:10" ht="33" customHeight="1" x14ac:dyDescent="0.25">
      <c r="A164" s="206" t="s">
        <v>387</v>
      </c>
      <c r="B164" s="260">
        <f>'A5 Exploitation'!D472</f>
        <v>0</v>
      </c>
      <c r="C164" s="260"/>
      <c r="D164" s="199"/>
      <c r="E164" s="199"/>
      <c r="F164" s="199"/>
      <c r="G164" s="199"/>
      <c r="H164" s="199"/>
      <c r="I164" s="199"/>
    </row>
    <row r="165" spans="1:10" ht="33" customHeight="1" x14ac:dyDescent="0.25">
      <c r="A165" s="206" t="s">
        <v>388</v>
      </c>
      <c r="B165" s="260">
        <f>'A6 Exploitation'!D472</f>
        <v>0</v>
      </c>
      <c r="C165" s="260"/>
      <c r="D165" s="199"/>
      <c r="E165" s="199"/>
      <c r="F165" s="199"/>
      <c r="G165" s="199"/>
      <c r="H165" s="199"/>
      <c r="I165" s="199"/>
    </row>
    <row r="166" spans="1:10" ht="18" x14ac:dyDescent="0.25">
      <c r="A166" s="209"/>
      <c r="B166" s="262"/>
      <c r="C166" s="262"/>
      <c r="D166" s="199"/>
      <c r="E166" s="199"/>
      <c r="F166" s="199"/>
      <c r="G166" s="199"/>
      <c r="H166" s="199"/>
      <c r="I166" s="199"/>
    </row>
    <row r="167" spans="1:10" ht="18" x14ac:dyDescent="0.25">
      <c r="A167" s="209"/>
      <c r="B167" s="262"/>
      <c r="C167" s="262"/>
      <c r="D167" s="199"/>
      <c r="E167" s="199"/>
      <c r="F167" s="199"/>
      <c r="G167" s="199"/>
      <c r="H167" s="199"/>
      <c r="I167" s="199"/>
    </row>
    <row r="168" spans="1:10" ht="33" customHeight="1" x14ac:dyDescent="0.25">
      <c r="A168" s="206" t="s">
        <v>381</v>
      </c>
      <c r="B168" s="261" t="s">
        <v>404</v>
      </c>
      <c r="C168" s="261"/>
      <c r="D168" s="199"/>
      <c r="E168" s="199"/>
      <c r="F168" s="199"/>
      <c r="G168" s="199"/>
      <c r="H168" s="199"/>
      <c r="I168" s="199"/>
      <c r="J168" s="198" t="str">
        <f>D18</f>
        <v>Lafayette</v>
      </c>
    </row>
    <row r="169" spans="1:10" ht="33" customHeight="1" x14ac:dyDescent="0.25">
      <c r="A169" s="207" t="s">
        <v>383</v>
      </c>
      <c r="B169" s="260">
        <f>'A1 Exploitation'!D492</f>
        <v>0.25</v>
      </c>
      <c r="C169" s="260"/>
      <c r="D169" s="199"/>
      <c r="E169" s="199"/>
      <c r="F169" s="199"/>
      <c r="G169" s="199"/>
      <c r="H169" s="199"/>
      <c r="I169" s="199"/>
    </row>
    <row r="170" spans="1:10" ht="33" customHeight="1" x14ac:dyDescent="0.25">
      <c r="A170" s="206" t="s">
        <v>384</v>
      </c>
      <c r="B170" s="260">
        <f>'A2 Exploitation'!D493</f>
        <v>0</v>
      </c>
      <c r="C170" s="260"/>
      <c r="D170" s="199"/>
      <c r="E170" s="199"/>
      <c r="F170" s="199"/>
      <c r="G170" s="199"/>
      <c r="H170" s="199"/>
      <c r="I170" s="199"/>
    </row>
    <row r="171" spans="1:10" ht="33" customHeight="1" x14ac:dyDescent="0.25">
      <c r="A171" s="207" t="s">
        <v>385</v>
      </c>
      <c r="B171" s="260">
        <f>'A3 Exploitation'!D493</f>
        <v>0</v>
      </c>
      <c r="C171" s="260"/>
      <c r="D171" s="199"/>
      <c r="E171" s="199"/>
      <c r="F171" s="199"/>
      <c r="G171" s="199"/>
      <c r="H171" s="199"/>
      <c r="I171" s="199"/>
    </row>
    <row r="172" spans="1:10" ht="33" customHeight="1" x14ac:dyDescent="0.25">
      <c r="A172" s="207" t="s">
        <v>386</v>
      </c>
      <c r="B172" s="260">
        <f>'A4 Exploitation'!D493</f>
        <v>0</v>
      </c>
      <c r="C172" s="260"/>
    </row>
    <row r="173" spans="1:10" ht="33" customHeight="1" x14ac:dyDescent="0.25">
      <c r="A173" s="206" t="s">
        <v>387</v>
      </c>
      <c r="B173" s="260">
        <f>'A5 Exploitation'!D493</f>
        <v>0</v>
      </c>
      <c r="C173" s="260"/>
    </row>
    <row r="174" spans="1:10" ht="33" customHeight="1" x14ac:dyDescent="0.25">
      <c r="A174" s="206" t="s">
        <v>388</v>
      </c>
      <c r="B174" s="260">
        <f>'A6 Exploitation'!D493</f>
        <v>0</v>
      </c>
      <c r="C174" s="260"/>
    </row>
    <row r="175" spans="1:10" ht="18.75" x14ac:dyDescent="0.25">
      <c r="A175" s="210"/>
      <c r="B175" s="203"/>
      <c r="C175" s="203"/>
    </row>
    <row r="176" spans="1:10" ht="18.75" x14ac:dyDescent="0.25">
      <c r="A176" s="210"/>
      <c r="B176" s="203"/>
      <c r="C176" s="203"/>
    </row>
    <row r="177" spans="1:10" ht="33" customHeight="1" x14ac:dyDescent="0.25">
      <c r="A177" s="206" t="s">
        <v>381</v>
      </c>
      <c r="B177" s="261" t="s">
        <v>405</v>
      </c>
      <c r="C177" s="261"/>
      <c r="J177" s="198" t="str">
        <f>D18</f>
        <v>Lafayette</v>
      </c>
    </row>
    <row r="178" spans="1:10" ht="33" customHeight="1" x14ac:dyDescent="0.25">
      <c r="A178" s="207" t="s">
        <v>383</v>
      </c>
      <c r="B178" s="260">
        <f>'A1 Exploitation'!D501</f>
        <v>1</v>
      </c>
      <c r="C178" s="260"/>
    </row>
    <row r="179" spans="1:10" ht="33" customHeight="1" x14ac:dyDescent="0.25">
      <c r="A179" s="206" t="s">
        <v>384</v>
      </c>
      <c r="B179" s="260">
        <f>'A2 Exploitation'!D502</f>
        <v>0</v>
      </c>
      <c r="C179" s="260"/>
    </row>
    <row r="180" spans="1:10" ht="33" customHeight="1" x14ac:dyDescent="0.25">
      <c r="A180" s="207" t="s">
        <v>385</v>
      </c>
      <c r="B180" s="260">
        <f>'A3 Exploitation'!D502</f>
        <v>0</v>
      </c>
      <c r="C180" s="260"/>
    </row>
    <row r="181" spans="1:10" ht="33" customHeight="1" x14ac:dyDescent="0.25">
      <c r="A181" s="207" t="s">
        <v>386</v>
      </c>
      <c r="B181" s="260">
        <f>'A4 Exploitation'!D502</f>
        <v>0</v>
      </c>
      <c r="C181" s="260"/>
    </row>
    <row r="182" spans="1:10" ht="33" customHeight="1" x14ac:dyDescent="0.25">
      <c r="A182" s="206" t="s">
        <v>387</v>
      </c>
      <c r="B182" s="260">
        <f>'A5 Exploitation'!D502</f>
        <v>0</v>
      </c>
      <c r="C182" s="260"/>
    </row>
    <row r="183" spans="1:10" ht="33" customHeight="1" x14ac:dyDescent="0.25">
      <c r="A183" s="206" t="s">
        <v>388</v>
      </c>
      <c r="B183" s="260">
        <f>'A6 Exploitation'!D502</f>
        <v>0</v>
      </c>
      <c r="C183" s="260"/>
    </row>
    <row r="184" spans="1:10" ht="18.75" x14ac:dyDescent="0.25">
      <c r="A184" s="210"/>
      <c r="B184" s="203"/>
      <c r="C184" s="203"/>
    </row>
    <row r="185" spans="1:10" ht="18.75" x14ac:dyDescent="0.25">
      <c r="A185" s="210"/>
      <c r="B185" s="203"/>
      <c r="C185" s="203"/>
    </row>
    <row r="186" spans="1:10" ht="33" customHeight="1" x14ac:dyDescent="0.25">
      <c r="A186" s="206" t="s">
        <v>381</v>
      </c>
      <c r="B186" s="261" t="s">
        <v>406</v>
      </c>
      <c r="C186" s="261"/>
      <c r="J186" s="198" t="str">
        <f>D18</f>
        <v>Lafayette</v>
      </c>
    </row>
    <row r="187" spans="1:10" ht="33" customHeight="1" x14ac:dyDescent="0.25">
      <c r="A187" s="207" t="s">
        <v>383</v>
      </c>
      <c r="B187" s="260">
        <f>'A1 Technique'!D198</f>
        <v>0.63274336283185839</v>
      </c>
      <c r="C187" s="260"/>
    </row>
    <row r="188" spans="1:10" ht="33" customHeight="1" x14ac:dyDescent="0.25">
      <c r="A188" s="206" t="s">
        <v>384</v>
      </c>
      <c r="B188" s="260">
        <f>'A2 Technique'!D198</f>
        <v>0</v>
      </c>
      <c r="C188" s="260"/>
    </row>
    <row r="189" spans="1:10" ht="33" customHeight="1" x14ac:dyDescent="0.25">
      <c r="A189" s="207" t="s">
        <v>385</v>
      </c>
      <c r="B189" s="260">
        <f>'A3 Technique'!D198</f>
        <v>0</v>
      </c>
      <c r="C189" s="260"/>
    </row>
    <row r="190" spans="1:10" ht="33" customHeight="1" x14ac:dyDescent="0.25">
      <c r="A190" s="207" t="s">
        <v>386</v>
      </c>
      <c r="B190" s="260">
        <f>'A4 Technique'!D198</f>
        <v>0</v>
      </c>
      <c r="C190" s="260"/>
    </row>
    <row r="191" spans="1:10" ht="33" customHeight="1" x14ac:dyDescent="0.25">
      <c r="A191" s="206" t="s">
        <v>387</v>
      </c>
      <c r="B191" s="260">
        <f>'A5 Technique'!D198</f>
        <v>0</v>
      </c>
      <c r="C191" s="260"/>
    </row>
    <row r="192" spans="1:10" ht="33" customHeight="1" x14ac:dyDescent="0.25">
      <c r="A192" s="206" t="s">
        <v>388</v>
      </c>
      <c r="B192" s="260">
        <f>'A6 Technique'!D198</f>
        <v>0</v>
      </c>
      <c r="C192" s="260"/>
    </row>
  </sheetData>
  <sheetProtection algorithmName="SHA-512" hashValue="NRzqrz+QBD4H+AXz09ixvM9vZFV+VcV/Gyc0qInFEHc3qsfIZtGVXnvhEcmh/0baIugUaTtuX/nlu5W7hDIWYg==" saltValue="b8pRkOTowUyH2ByMYgUNE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1"/>
      <c r="E1" s="281"/>
      <c r="F1" s="281"/>
      <c r="G1" s="281"/>
      <c r="H1" s="281"/>
      <c r="I1" s="28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2" t="s">
        <v>201</v>
      </c>
      <c r="B7" s="282"/>
      <c r="C7" s="282"/>
      <c r="D7" s="282"/>
      <c r="E7" s="282"/>
      <c r="F7" s="282"/>
      <c r="G7" s="213"/>
      <c r="H7" s="213"/>
      <c r="I7" s="213"/>
    </row>
    <row r="8" spans="1:9" ht="29.25" x14ac:dyDescent="0.5">
      <c r="A8" s="283" t="str">
        <f>'Page de garde'!D18</f>
        <v>Lafayette</v>
      </c>
      <c r="B8" s="283"/>
      <c r="C8" s="283"/>
      <c r="D8" s="283"/>
      <c r="E8" s="283"/>
      <c r="F8" s="283"/>
      <c r="G8" s="216"/>
      <c r="H8" s="216"/>
      <c r="I8" s="213"/>
    </row>
    <row r="9" spans="1:9" ht="24.75" x14ac:dyDescent="0.5">
      <c r="A9" s="38" t="s">
        <v>44</v>
      </c>
      <c r="B9" s="284"/>
      <c r="C9" s="284"/>
      <c r="D9" s="284"/>
      <c r="E9" s="284"/>
      <c r="F9" s="284"/>
      <c r="G9" s="216"/>
      <c r="H9" s="216"/>
      <c r="I9" s="213"/>
    </row>
    <row r="10" spans="1:9" ht="24.75" x14ac:dyDescent="0.5">
      <c r="A10" s="39" t="s">
        <v>46</v>
      </c>
      <c r="B10" s="285"/>
      <c r="C10" s="285"/>
      <c r="D10" s="285"/>
      <c r="E10" s="285"/>
      <c r="F10" s="285"/>
      <c r="G10" s="216"/>
      <c r="H10" s="216"/>
      <c r="I10" s="213"/>
    </row>
    <row r="11" spans="1:9" ht="24.75" x14ac:dyDescent="0.5">
      <c r="A11" s="38" t="s">
        <v>45</v>
      </c>
      <c r="B11" s="280"/>
      <c r="C11" s="280"/>
      <c r="D11" s="280"/>
      <c r="E11" s="280"/>
      <c r="F11" s="280"/>
      <c r="G11" s="216"/>
      <c r="H11" s="216"/>
      <c r="I11" s="213"/>
    </row>
    <row r="12" spans="1:9" ht="24.75" x14ac:dyDescent="0.5">
      <c r="A12" s="38" t="s">
        <v>276</v>
      </c>
      <c r="B12" s="273">
        <f>D505</f>
        <v>0</v>
      </c>
      <c r="C12" s="273"/>
      <c r="D12" s="273"/>
      <c r="E12" s="273"/>
      <c r="F12" s="273"/>
      <c r="G12" s="216"/>
      <c r="H12" s="216"/>
      <c r="I12" s="213"/>
    </row>
    <row r="13" spans="1:9" ht="22.5" x14ac:dyDescent="0.45">
      <c r="A13" s="35"/>
      <c r="B13" s="36"/>
      <c r="C13" s="36"/>
      <c r="D13" s="274"/>
      <c r="E13" s="274"/>
      <c r="F13" s="274"/>
      <c r="G13" s="274"/>
      <c r="H13" s="274"/>
      <c r="I13" s="3"/>
    </row>
    <row r="14" spans="1:9" ht="16.5" customHeight="1" x14ac:dyDescent="0.3">
      <c r="A14" s="275" t="s">
        <v>32</v>
      </c>
      <c r="B14" s="276" t="s">
        <v>33</v>
      </c>
      <c r="C14" s="276"/>
      <c r="D14" s="276" t="s">
        <v>48</v>
      </c>
      <c r="E14" s="277" t="s">
        <v>358</v>
      </c>
      <c r="F14" s="276" t="s">
        <v>214</v>
      </c>
      <c r="G14" s="36"/>
      <c r="H14" s="36"/>
    </row>
    <row r="15" spans="1:9" ht="16.5" customHeight="1" x14ac:dyDescent="0.3">
      <c r="A15" s="275"/>
      <c r="B15" s="77" t="s">
        <v>36</v>
      </c>
      <c r="C15" s="77" t="s">
        <v>35</v>
      </c>
      <c r="D15" s="276"/>
      <c r="E15" s="277"/>
      <c r="F15" s="276"/>
      <c r="G15" s="36"/>
      <c r="H15" s="36"/>
    </row>
    <row r="16" spans="1:9" ht="18" x14ac:dyDescent="0.35">
      <c r="A16" s="268" t="s">
        <v>0</v>
      </c>
      <c r="B16" s="268"/>
      <c r="C16" s="268"/>
      <c r="D16" s="268"/>
      <c r="E16" s="268"/>
      <c r="F16" s="268"/>
      <c r="G16" s="36"/>
      <c r="H16" s="36"/>
    </row>
    <row r="17" spans="1:8" ht="18" x14ac:dyDescent="0.3">
      <c r="A17" s="182">
        <f>B11</f>
        <v>0</v>
      </c>
      <c r="B17" s="36"/>
      <c r="C17" s="36"/>
      <c r="D17" s="36"/>
      <c r="E17" s="36"/>
      <c r="F17" s="36"/>
      <c r="G17" s="36"/>
      <c r="H17" s="36"/>
    </row>
    <row r="18" spans="1:8" ht="18" x14ac:dyDescent="0.25">
      <c r="A18" s="278" t="s">
        <v>1</v>
      </c>
      <c r="B18" s="279"/>
      <c r="C18" s="279"/>
      <c r="D18" s="279"/>
      <c r="E18" s="279"/>
      <c r="F18" s="27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9" t="s">
        <v>18</v>
      </c>
      <c r="B26" s="270"/>
      <c r="C26" s="270"/>
      <c r="D26" s="270"/>
      <c r="E26" s="270"/>
      <c r="F26" s="27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83">
        <f>B11</f>
        <v>0</v>
      </c>
      <c r="B44" s="6"/>
      <c r="C44" s="7"/>
      <c r="D44" s="6"/>
    </row>
    <row r="45" spans="1:7" ht="16.5" x14ac:dyDescent="0.25">
      <c r="A45" s="271" t="s">
        <v>63</v>
      </c>
      <c r="B45" s="272"/>
      <c r="C45" s="272"/>
      <c r="D45" s="272"/>
      <c r="E45" s="272"/>
      <c r="F45" s="27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9" t="s">
        <v>65</v>
      </c>
      <c r="B57" s="270"/>
      <c r="C57" s="270"/>
      <c r="D57" s="270"/>
      <c r="E57" s="270"/>
      <c r="F57" s="27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9" t="s">
        <v>25</v>
      </c>
      <c r="B84" s="270"/>
      <c r="C84" s="270"/>
      <c r="D84" s="270"/>
      <c r="E84" s="270"/>
      <c r="F84" s="27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83">
        <f>B11</f>
        <v>0</v>
      </c>
      <c r="B100" s="6"/>
      <c r="C100" s="7"/>
      <c r="D100" s="6"/>
    </row>
    <row r="101" spans="1:6" ht="16.5" x14ac:dyDescent="0.25">
      <c r="A101" s="271" t="s">
        <v>63</v>
      </c>
      <c r="B101" s="272"/>
      <c r="C101" s="272"/>
      <c r="D101" s="272"/>
      <c r="E101" s="272"/>
      <c r="F101" s="27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9" t="s">
        <v>133</v>
      </c>
      <c r="B113" s="270"/>
      <c r="C113" s="270"/>
      <c r="D113" s="270"/>
      <c r="E113" s="270"/>
      <c r="F113" s="27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9" t="s">
        <v>73</v>
      </c>
      <c r="B137" s="270"/>
      <c r="C137" s="270"/>
      <c r="D137" s="270"/>
      <c r="E137" s="270"/>
      <c r="F137" s="27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83">
        <f>B11</f>
        <v>0</v>
      </c>
      <c r="B153" s="6"/>
      <c r="C153" s="7"/>
      <c r="D153" s="59"/>
    </row>
    <row r="154" spans="1:6" ht="16.5" x14ac:dyDescent="0.25">
      <c r="A154" s="271" t="s">
        <v>63</v>
      </c>
      <c r="B154" s="272"/>
      <c r="C154" s="272"/>
      <c r="D154" s="272"/>
      <c r="E154" s="272"/>
      <c r="F154" s="27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9" t="s">
        <v>134</v>
      </c>
      <c r="B166" s="270"/>
      <c r="C166" s="270"/>
      <c r="D166" s="270"/>
      <c r="E166" s="270"/>
      <c r="F166" s="27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9">
        <f>B11</f>
        <v>0</v>
      </c>
      <c r="B193" s="6"/>
      <c r="C193" s="7"/>
      <c r="D193" s="6"/>
    </row>
    <row r="194" spans="1:7" ht="18" x14ac:dyDescent="0.25">
      <c r="A194" s="269" t="s">
        <v>158</v>
      </c>
      <c r="B194" s="270"/>
      <c r="C194" s="270"/>
      <c r="D194" s="270"/>
      <c r="E194" s="270"/>
      <c r="F194" s="27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9" t="s">
        <v>76</v>
      </c>
      <c r="B209" s="270"/>
      <c r="C209" s="270"/>
      <c r="D209" s="270"/>
      <c r="E209" s="270"/>
      <c r="F209" s="27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9" t="s">
        <v>191</v>
      </c>
      <c r="B232" s="270"/>
      <c r="C232" s="270"/>
      <c r="D232" s="270"/>
      <c r="E232" s="270"/>
      <c r="F232" s="27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0</v>
      </c>
      <c r="B249" s="6"/>
      <c r="C249" s="7"/>
      <c r="D249" s="6"/>
    </row>
    <row r="250" spans="1:6" s="3" customFormat="1" ht="18" x14ac:dyDescent="0.25">
      <c r="A250" s="269" t="s">
        <v>79</v>
      </c>
      <c r="B250" s="270"/>
      <c r="C250" s="270"/>
      <c r="D250" s="270"/>
      <c r="E250" s="270"/>
      <c r="F250" s="27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9" t="s">
        <v>81</v>
      </c>
      <c r="B266" s="270"/>
      <c r="C266" s="270"/>
      <c r="D266" s="270"/>
      <c r="E266" s="270"/>
      <c r="F266" s="27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0</v>
      </c>
      <c r="B292" s="6"/>
      <c r="C292" s="7"/>
      <c r="D292" s="59"/>
    </row>
    <row r="293" spans="1:7" ht="18" x14ac:dyDescent="0.25">
      <c r="A293" s="269" t="s">
        <v>19</v>
      </c>
      <c r="B293" s="270"/>
      <c r="C293" s="270"/>
      <c r="D293" s="270"/>
      <c r="E293" s="270"/>
      <c r="F293" s="27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9" t="s">
        <v>122</v>
      </c>
      <c r="B305" s="270"/>
      <c r="C305" s="270"/>
      <c r="D305" s="270"/>
      <c r="E305" s="270"/>
      <c r="F305" s="27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93">
        <f>B11</f>
        <v>0</v>
      </c>
      <c r="B325" s="6"/>
      <c r="C325" s="7"/>
      <c r="D325" s="6"/>
    </row>
    <row r="326" spans="1:9" ht="18" x14ac:dyDescent="0.25">
      <c r="A326" s="269" t="s">
        <v>12</v>
      </c>
      <c r="B326" s="270"/>
      <c r="C326" s="270"/>
      <c r="D326" s="270"/>
      <c r="E326" s="270"/>
      <c r="F326" s="27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9" t="s">
        <v>25</v>
      </c>
      <c r="B339" s="270"/>
      <c r="C339" s="270"/>
      <c r="D339" s="270"/>
      <c r="E339" s="270"/>
      <c r="F339" s="27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83">
        <f>B11</f>
        <v>0</v>
      </c>
      <c r="B353" s="6"/>
      <c r="C353" s="7"/>
      <c r="D353" s="59"/>
    </row>
    <row r="354" spans="1:6" ht="16.5" x14ac:dyDescent="0.25">
      <c r="A354" s="271" t="s">
        <v>113</v>
      </c>
      <c r="B354" s="272"/>
      <c r="C354" s="272"/>
      <c r="D354" s="272"/>
      <c r="E354" s="272"/>
      <c r="F354" s="27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9" t="s">
        <v>25</v>
      </c>
      <c r="B366" s="270"/>
      <c r="C366" s="270"/>
      <c r="D366" s="270"/>
      <c r="E366" s="270"/>
      <c r="F366" s="27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9" t="s">
        <v>124</v>
      </c>
      <c r="B382" s="270"/>
      <c r="C382" s="270"/>
      <c r="D382" s="270"/>
      <c r="E382" s="270"/>
      <c r="F382" s="27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9" t="s">
        <v>29</v>
      </c>
      <c r="B391" s="270"/>
      <c r="C391" s="270"/>
      <c r="D391" s="270"/>
      <c r="E391" s="270"/>
      <c r="F391" s="27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0</v>
      </c>
      <c r="B406" s="6"/>
      <c r="C406" s="7"/>
      <c r="D406" s="6"/>
    </row>
    <row r="407" spans="1:6" ht="16.5" x14ac:dyDescent="0.25">
      <c r="A407" s="271" t="s">
        <v>19</v>
      </c>
      <c r="B407" s="272"/>
      <c r="C407" s="272"/>
      <c r="D407" s="272"/>
      <c r="E407" s="272"/>
      <c r="F407" s="27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95">
        <f>+B11</f>
        <v>0</v>
      </c>
      <c r="B436" s="6"/>
      <c r="C436" s="7"/>
      <c r="D436" s="6"/>
    </row>
    <row r="437" spans="1:7" ht="18" x14ac:dyDescent="0.25">
      <c r="A437" s="269" t="s">
        <v>375</v>
      </c>
      <c r="B437" s="270"/>
      <c r="C437" s="270"/>
      <c r="D437" s="270"/>
      <c r="E437" s="270"/>
      <c r="F437" s="27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9" t="s">
        <v>31</v>
      </c>
      <c r="B444" s="270"/>
      <c r="C444" s="270"/>
      <c r="D444" s="270"/>
      <c r="E444" s="270"/>
      <c r="F444" s="27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2" t="s">
        <v>52</v>
      </c>
      <c r="B6" s="282"/>
      <c r="C6" s="282"/>
      <c r="D6" s="282"/>
      <c r="E6" s="282"/>
      <c r="F6" s="282"/>
      <c r="G6" s="216"/>
      <c r="H6" s="216"/>
      <c r="I6" s="216"/>
    </row>
    <row r="7" spans="1:9" s="36" customFormat="1" ht="21.75" customHeight="1" x14ac:dyDescent="0.5">
      <c r="A7" s="283" t="str">
        <f>'A1 Exploitation'!A8:F8</f>
        <v>Lafayette</v>
      </c>
      <c r="B7" s="283"/>
      <c r="C7" s="283"/>
      <c r="D7" s="283"/>
      <c r="E7" s="283"/>
      <c r="F7" s="283"/>
      <c r="G7" s="216"/>
      <c r="H7" s="216"/>
      <c r="I7" s="216"/>
    </row>
    <row r="8" spans="1:9" s="36" customFormat="1" ht="24.75" x14ac:dyDescent="0.5">
      <c r="A8" s="38" t="s">
        <v>44</v>
      </c>
      <c r="B8" s="299">
        <f>'A5 Exploitation'!B9:F9</f>
        <v>0</v>
      </c>
      <c r="C8" s="299"/>
      <c r="D8" s="299"/>
      <c r="E8" s="299"/>
      <c r="F8" s="299"/>
      <c r="G8" s="216"/>
      <c r="H8" s="216"/>
      <c r="I8" s="216"/>
    </row>
    <row r="9" spans="1:9" s="36" customFormat="1" ht="24.75" x14ac:dyDescent="0.5">
      <c r="A9" s="39" t="s">
        <v>46</v>
      </c>
      <c r="B9" s="300">
        <f>'A5 Exploitation'!B10:F10</f>
        <v>0</v>
      </c>
      <c r="C9" s="300"/>
      <c r="D9" s="300"/>
      <c r="E9" s="300"/>
      <c r="F9" s="300"/>
      <c r="G9" s="216"/>
      <c r="H9" s="216"/>
      <c r="I9" s="216"/>
    </row>
    <row r="10" spans="1:9" s="36" customFormat="1" ht="24.75" x14ac:dyDescent="0.5">
      <c r="A10" s="38" t="s">
        <v>45</v>
      </c>
      <c r="B10" s="297">
        <f>'A5 Exploitation'!B11:F11</f>
        <v>0</v>
      </c>
      <c r="C10" s="297"/>
      <c r="D10" s="297"/>
      <c r="E10" s="297"/>
      <c r="F10" s="297"/>
      <c r="G10" s="216"/>
      <c r="H10" s="216"/>
      <c r="I10" s="216"/>
    </row>
    <row r="11" spans="1:9" s="36" customFormat="1" ht="24.75" x14ac:dyDescent="0.5">
      <c r="A11" s="38" t="s">
        <v>341</v>
      </c>
      <c r="B11" s="301">
        <f>D198</f>
        <v>0</v>
      </c>
      <c r="C11" s="301"/>
      <c r="D11" s="301"/>
      <c r="E11" s="301"/>
      <c r="F11" s="301"/>
      <c r="G11" s="216"/>
      <c r="H11" s="216"/>
      <c r="I11" s="216"/>
    </row>
    <row r="12" spans="1:9" s="36" customFormat="1" ht="22.5" x14ac:dyDescent="0.45">
      <c r="A12" s="35"/>
      <c r="D12" s="274"/>
      <c r="E12" s="274"/>
      <c r="F12" s="274"/>
      <c r="G12" s="274"/>
      <c r="H12" s="274"/>
      <c r="I12" s="40"/>
    </row>
    <row r="13" spans="1:9" s="36" customFormat="1" ht="11.25" customHeight="1" x14ac:dyDescent="0.3">
      <c r="A13" s="275" t="s">
        <v>32</v>
      </c>
      <c r="B13" s="276" t="s">
        <v>33</v>
      </c>
      <c r="C13" s="276"/>
      <c r="D13" s="276" t="s">
        <v>48</v>
      </c>
      <c r="E13" s="276" t="s">
        <v>213</v>
      </c>
      <c r="F13" s="276" t="s">
        <v>214</v>
      </c>
    </row>
    <row r="14" spans="1:9" s="36" customFormat="1" ht="12.75" customHeight="1" x14ac:dyDescent="0.3">
      <c r="A14" s="275"/>
      <c r="B14" s="70" t="s">
        <v>36</v>
      </c>
      <c r="C14" s="70" t="s">
        <v>35</v>
      </c>
      <c r="D14" s="276"/>
      <c r="E14" s="276"/>
      <c r="F14" s="276"/>
    </row>
    <row r="15" spans="1:9" x14ac:dyDescent="0.3">
      <c r="A15" s="41"/>
      <c r="B15" s="41"/>
      <c r="C15" s="41"/>
      <c r="D15" s="41"/>
    </row>
    <row r="16" spans="1:9" ht="19.5" x14ac:dyDescent="0.4">
      <c r="A16" s="302" t="s">
        <v>0</v>
      </c>
      <c r="B16" s="303"/>
      <c r="C16" s="303"/>
      <c r="D16" s="303"/>
      <c r="E16" s="303"/>
      <c r="F16" s="30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4" t="s">
        <v>38</v>
      </c>
      <c r="B22" s="291"/>
      <c r="C22" s="292"/>
      <c r="D22" s="215">
        <f>SUM(B17:C21)</f>
        <v>0</v>
      </c>
    </row>
    <row r="23" spans="1:6" x14ac:dyDescent="0.3">
      <c r="A23" s="288" t="s">
        <v>342</v>
      </c>
      <c r="B23" s="289"/>
      <c r="C23" s="290"/>
      <c r="D23" s="65">
        <f>D22/(COUNT(B17:C21)*2)</f>
        <v>0</v>
      </c>
    </row>
    <row r="24" spans="1:6" s="50" customFormat="1" x14ac:dyDescent="0.3">
      <c r="A24" s="54"/>
      <c r="B24" s="55"/>
      <c r="C24" s="55"/>
      <c r="D24" s="56"/>
    </row>
    <row r="25" spans="1:6" ht="19.5" x14ac:dyDescent="0.4">
      <c r="A25" s="286" t="s">
        <v>4</v>
      </c>
      <c r="B25" s="287"/>
      <c r="C25" s="287"/>
      <c r="D25" s="287"/>
      <c r="E25" s="287"/>
      <c r="F25" s="28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8" t="s">
        <v>38</v>
      </c>
      <c r="B32" s="289"/>
      <c r="C32" s="290"/>
      <c r="D32" s="214">
        <f>SUM(B26:C31)</f>
        <v>0</v>
      </c>
    </row>
    <row r="33" spans="1:6" x14ac:dyDescent="0.3">
      <c r="A33" s="288" t="s">
        <v>342</v>
      </c>
      <c r="B33" s="289"/>
      <c r="C33" s="290"/>
      <c r="D33" s="65">
        <f>D32/(COUNT(B26:C31)*2)</f>
        <v>0</v>
      </c>
    </row>
    <row r="34" spans="1:6" s="50" customFormat="1" x14ac:dyDescent="0.3">
      <c r="A34" s="54"/>
      <c r="B34" s="55"/>
      <c r="C34" s="55"/>
      <c r="D34" s="56"/>
    </row>
    <row r="35" spans="1:6" s="50" customFormat="1" ht="19.5" x14ac:dyDescent="0.4">
      <c r="A35" s="286" t="s">
        <v>246</v>
      </c>
      <c r="B35" s="287"/>
      <c r="C35" s="287"/>
      <c r="D35" s="287"/>
      <c r="E35" s="287"/>
      <c r="F35" s="28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8" t="s">
        <v>38</v>
      </c>
      <c r="B41" s="289"/>
      <c r="C41" s="290"/>
      <c r="D41" s="214">
        <f>SUM(B36:C40)</f>
        <v>0</v>
      </c>
      <c r="E41" s="37"/>
      <c r="F41" s="37"/>
    </row>
    <row r="42" spans="1:6" s="50" customFormat="1" x14ac:dyDescent="0.3">
      <c r="A42" s="288" t="s">
        <v>342</v>
      </c>
      <c r="B42" s="289"/>
      <c r="C42" s="290"/>
      <c r="D42" s="65">
        <f>D41/(COUNT(B36:C40)*2)</f>
        <v>0</v>
      </c>
      <c r="E42" s="37"/>
      <c r="F42" s="37"/>
    </row>
    <row r="43" spans="1:6" s="50" customFormat="1" x14ac:dyDescent="0.3">
      <c r="A43" s="90"/>
      <c r="B43" s="91"/>
      <c r="C43" s="91"/>
      <c r="D43" s="92"/>
    </row>
    <row r="44" spans="1:6" ht="19.5" x14ac:dyDescent="0.4">
      <c r="A44" s="295" t="s">
        <v>21</v>
      </c>
      <c r="B44" s="296"/>
      <c r="C44" s="296"/>
      <c r="D44" s="296"/>
      <c r="E44" s="296"/>
      <c r="F44" s="29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8" t="s">
        <v>38</v>
      </c>
      <c r="B51" s="289"/>
      <c r="C51" s="290"/>
      <c r="D51" s="214">
        <f>SUM(B45:C50)</f>
        <v>0</v>
      </c>
    </row>
    <row r="52" spans="1:6" x14ac:dyDescent="0.3">
      <c r="A52" s="288" t="s">
        <v>342</v>
      </c>
      <c r="B52" s="289"/>
      <c r="C52" s="290"/>
      <c r="D52" s="65">
        <f>D51/(COUNT(B45:C50)*2)</f>
        <v>0</v>
      </c>
    </row>
    <row r="53" spans="1:6" s="50" customFormat="1" x14ac:dyDescent="0.3">
      <c r="A53" s="54"/>
      <c r="B53" s="55"/>
      <c r="C53" s="55"/>
      <c r="D53" s="56"/>
    </row>
    <row r="54" spans="1:6" ht="19.5" x14ac:dyDescent="0.4">
      <c r="A54" s="286" t="s">
        <v>8</v>
      </c>
      <c r="B54" s="287"/>
      <c r="C54" s="287"/>
      <c r="D54" s="287"/>
      <c r="E54" s="287"/>
      <c r="F54" s="287"/>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8" t="s">
        <v>38</v>
      </c>
      <c r="B62" s="289"/>
      <c r="C62" s="290"/>
      <c r="D62" s="214">
        <f>SUM(B55:C61)</f>
        <v>0</v>
      </c>
    </row>
    <row r="63" spans="1:6" x14ac:dyDescent="0.3">
      <c r="A63" s="288" t="s">
        <v>342</v>
      </c>
      <c r="B63" s="289"/>
      <c r="C63" s="290"/>
      <c r="D63" s="65">
        <f>D62/(COUNT(B55:C61)*2)</f>
        <v>0</v>
      </c>
    </row>
    <row r="64" spans="1:6" s="50" customFormat="1" x14ac:dyDescent="0.3">
      <c r="A64" s="54"/>
      <c r="B64" s="55"/>
      <c r="C64" s="55"/>
      <c r="D64" s="56"/>
    </row>
    <row r="65" spans="1:6" ht="19.5" x14ac:dyDescent="0.4">
      <c r="A65" s="286" t="s">
        <v>143</v>
      </c>
      <c r="B65" s="287"/>
      <c r="C65" s="287"/>
      <c r="D65" s="287"/>
      <c r="E65" s="287"/>
      <c r="F65" s="28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8" t="s">
        <v>38</v>
      </c>
      <c r="B83" s="289"/>
      <c r="C83" s="290"/>
      <c r="D83" s="214">
        <f>SUM(B66:C82)</f>
        <v>0</v>
      </c>
    </row>
    <row r="84" spans="1:6" x14ac:dyDescent="0.3">
      <c r="A84" s="288" t="s">
        <v>342</v>
      </c>
      <c r="B84" s="289"/>
      <c r="C84" s="290"/>
      <c r="D84" s="65">
        <f>D83/(COUNT(B66:C82)*2)</f>
        <v>0</v>
      </c>
    </row>
    <row r="85" spans="1:6" s="50" customFormat="1" x14ac:dyDescent="0.3">
      <c r="A85" s="54"/>
      <c r="B85" s="55"/>
      <c r="C85" s="55"/>
      <c r="D85" s="56"/>
    </row>
    <row r="86" spans="1:6" ht="19.5" x14ac:dyDescent="0.4">
      <c r="A86" s="286" t="s">
        <v>237</v>
      </c>
      <c r="B86" s="287"/>
      <c r="C86" s="287"/>
      <c r="D86" s="287"/>
      <c r="E86" s="287"/>
      <c r="F86" s="28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8" t="s">
        <v>38</v>
      </c>
      <c r="B101" s="289"/>
      <c r="C101" s="290"/>
      <c r="D101" s="214">
        <f>SUM(B87:C100)</f>
        <v>0</v>
      </c>
    </row>
    <row r="102" spans="1:6" x14ac:dyDescent="0.3">
      <c r="A102" s="288" t="s">
        <v>342</v>
      </c>
      <c r="B102" s="289"/>
      <c r="C102" s="29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6" t="s">
        <v>238</v>
      </c>
      <c r="B105" s="287"/>
      <c r="C105" s="287"/>
      <c r="D105" s="287"/>
      <c r="E105" s="287"/>
      <c r="F105" s="28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8" t="s">
        <v>38</v>
      </c>
      <c r="B117" s="289"/>
      <c r="C117" s="290"/>
      <c r="D117" s="214">
        <f>SUM(B106:C116)</f>
        <v>0</v>
      </c>
      <c r="E117" s="37"/>
      <c r="F117" s="37"/>
    </row>
    <row r="118" spans="1:6" s="50" customFormat="1" x14ac:dyDescent="0.3">
      <c r="A118" s="288" t="s">
        <v>342</v>
      </c>
      <c r="B118" s="289"/>
      <c r="C118" s="290"/>
      <c r="D118" s="65">
        <f>D117/(COUNT(B106:C116)*2)</f>
        <v>0</v>
      </c>
      <c r="E118" s="37"/>
      <c r="F118" s="37"/>
    </row>
    <row r="119" spans="1:6" s="50" customFormat="1" x14ac:dyDescent="0.3">
      <c r="A119" s="54"/>
      <c r="B119" s="55"/>
      <c r="C119" s="55"/>
      <c r="D119" s="56"/>
    </row>
    <row r="120" spans="1:6" ht="19.5" x14ac:dyDescent="0.4">
      <c r="A120" s="286" t="s">
        <v>208</v>
      </c>
      <c r="B120" s="287"/>
      <c r="C120" s="287"/>
      <c r="D120" s="287"/>
      <c r="E120" s="287"/>
      <c r="F120" s="28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88" t="s">
        <v>38</v>
      </c>
      <c r="B132" s="289"/>
      <c r="C132" s="290"/>
      <c r="D132" s="214">
        <f>SUM(B121:C131)</f>
        <v>0</v>
      </c>
    </row>
    <row r="133" spans="1:6" x14ac:dyDescent="0.3">
      <c r="A133" s="288" t="s">
        <v>342</v>
      </c>
      <c r="B133" s="289"/>
      <c r="C133" s="290"/>
      <c r="D133" s="63">
        <f>D132/(COUNT(B121:C131)*2)</f>
        <v>0</v>
      </c>
    </row>
    <row r="134" spans="1:6" s="50" customFormat="1" x14ac:dyDescent="0.3">
      <c r="A134" s="54"/>
      <c r="B134" s="55"/>
      <c r="C134" s="55"/>
      <c r="D134" s="61"/>
    </row>
    <row r="135" spans="1:6" ht="19.5" x14ac:dyDescent="0.4">
      <c r="A135" s="286" t="s">
        <v>78</v>
      </c>
      <c r="B135" s="287"/>
      <c r="C135" s="287"/>
      <c r="D135" s="287"/>
      <c r="E135" s="287"/>
      <c r="F135" s="287"/>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8" t="s">
        <v>38</v>
      </c>
      <c r="B148" s="289"/>
      <c r="C148" s="290"/>
      <c r="D148" s="214">
        <f>SUM(B136:C147)</f>
        <v>0</v>
      </c>
    </row>
    <row r="149" spans="1:6" x14ac:dyDescent="0.3">
      <c r="A149" s="288" t="s">
        <v>342</v>
      </c>
      <c r="B149" s="289"/>
      <c r="C149" s="290"/>
      <c r="D149" s="65">
        <f>D148/(COUNT(B136:C147)*2)</f>
        <v>0</v>
      </c>
    </row>
    <row r="150" spans="1:6" s="50" customFormat="1" x14ac:dyDescent="0.3">
      <c r="A150" s="54"/>
      <c r="B150" s="55"/>
      <c r="C150" s="55"/>
      <c r="D150" s="56"/>
    </row>
    <row r="151" spans="1:6" ht="19.5" x14ac:dyDescent="0.4">
      <c r="A151" s="286" t="s">
        <v>243</v>
      </c>
      <c r="B151" s="287"/>
      <c r="C151" s="287"/>
      <c r="D151" s="287"/>
      <c r="E151" s="287"/>
      <c r="F151" s="28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8" t="s">
        <v>38</v>
      </c>
      <c r="B160" s="291"/>
      <c r="C160" s="292"/>
      <c r="D160" s="215">
        <f>SUM(B152:C159)</f>
        <v>0</v>
      </c>
    </row>
    <row r="161" spans="1:6" x14ac:dyDescent="0.3">
      <c r="A161" s="288" t="s">
        <v>342</v>
      </c>
      <c r="B161" s="289"/>
      <c r="C161" s="290"/>
      <c r="D161" s="65">
        <f>D160/(COUNT(B152:C159)*2)</f>
        <v>0</v>
      </c>
    </row>
    <row r="162" spans="1:6" s="50" customFormat="1" x14ac:dyDescent="0.3">
      <c r="A162" s="54"/>
      <c r="B162" s="55"/>
      <c r="C162" s="57"/>
      <c r="D162" s="58"/>
    </row>
    <row r="163" spans="1:6" ht="19.5" x14ac:dyDescent="0.4">
      <c r="A163" s="286" t="s">
        <v>85</v>
      </c>
      <c r="B163" s="287"/>
      <c r="C163" s="287"/>
      <c r="D163" s="287"/>
      <c r="E163" s="287"/>
      <c r="F163" s="28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8" t="s">
        <v>38</v>
      </c>
      <c r="B168" s="289"/>
      <c r="C168" s="290"/>
      <c r="D168" s="214">
        <f>SUM(B164:C167)</f>
        <v>0</v>
      </c>
    </row>
    <row r="169" spans="1:6" x14ac:dyDescent="0.3">
      <c r="A169" s="288" t="s">
        <v>342</v>
      </c>
      <c r="B169" s="289"/>
      <c r="C169" s="290"/>
      <c r="D169" s="65">
        <f>D168/(COUNT(B164:C167)*2)</f>
        <v>0</v>
      </c>
    </row>
    <row r="170" spans="1:6" s="50" customFormat="1" x14ac:dyDescent="0.3">
      <c r="A170" s="54"/>
      <c r="B170" s="55"/>
      <c r="C170" s="55"/>
      <c r="D170" s="56"/>
    </row>
    <row r="171" spans="1:6" ht="19.5" x14ac:dyDescent="0.4">
      <c r="A171" s="293" t="s">
        <v>17</v>
      </c>
      <c r="B171" s="294"/>
      <c r="C171" s="294"/>
      <c r="D171" s="294"/>
      <c r="E171" s="294"/>
      <c r="F171" s="29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8" t="s">
        <v>38</v>
      </c>
      <c r="B176" s="289"/>
      <c r="C176" s="290"/>
      <c r="D176" s="214">
        <f>SUM(B172:C175)</f>
        <v>0</v>
      </c>
    </row>
    <row r="177" spans="1:6" x14ac:dyDescent="0.3">
      <c r="A177" s="288" t="s">
        <v>342</v>
      </c>
      <c r="B177" s="289"/>
      <c r="C177" s="290"/>
      <c r="D177" s="65">
        <f>D176/(COUNT(B172:C175)*2)</f>
        <v>0</v>
      </c>
    </row>
    <row r="178" spans="1:6" s="50" customFormat="1" x14ac:dyDescent="0.3">
      <c r="A178" s="54"/>
      <c r="B178" s="55"/>
      <c r="C178" s="55"/>
      <c r="D178" s="56"/>
    </row>
    <row r="179" spans="1:6" ht="19.5" x14ac:dyDescent="0.4">
      <c r="A179" s="286" t="s">
        <v>87</v>
      </c>
      <c r="B179" s="287"/>
      <c r="C179" s="287"/>
      <c r="D179" s="287"/>
      <c r="E179" s="287"/>
      <c r="F179" s="28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8" t="s">
        <v>38</v>
      </c>
      <c r="B185" s="289"/>
      <c r="C185" s="290"/>
      <c r="D185" s="214">
        <f>SUM(B180:C184)</f>
        <v>0</v>
      </c>
    </row>
    <row r="186" spans="1:6" x14ac:dyDescent="0.3">
      <c r="A186" s="288" t="s">
        <v>342</v>
      </c>
      <c r="B186" s="289"/>
      <c r="C186" s="290"/>
      <c r="D186" s="65">
        <f>D185/(COUNT(B180:C184)*2)</f>
        <v>0</v>
      </c>
    </row>
    <row r="187" spans="1:6" s="50" customFormat="1" x14ac:dyDescent="0.3">
      <c r="A187" s="54"/>
      <c r="B187" s="55"/>
      <c r="C187" s="55"/>
      <c r="D187" s="56"/>
    </row>
    <row r="188" spans="1:6" ht="19.5" x14ac:dyDescent="0.4">
      <c r="A188" s="286" t="s">
        <v>242</v>
      </c>
      <c r="B188" s="287"/>
      <c r="C188" s="287"/>
      <c r="D188" s="287"/>
      <c r="E188" s="287"/>
      <c r="F188" s="28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8" t="s">
        <v>38</v>
      </c>
      <c r="B193" s="289"/>
      <c r="C193" s="290"/>
      <c r="D193" s="97">
        <f>SUM(B189:C192)</f>
        <v>0</v>
      </c>
    </row>
    <row r="194" spans="1:4" x14ac:dyDescent="0.3">
      <c r="A194" s="288" t="s">
        <v>342</v>
      </c>
      <c r="B194" s="289"/>
      <c r="C194" s="29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1"/>
      <c r="E1" s="281"/>
      <c r="F1" s="281"/>
      <c r="G1" s="281"/>
      <c r="H1" s="281"/>
      <c r="I1" s="28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2" t="s">
        <v>201</v>
      </c>
      <c r="B7" s="282"/>
      <c r="C7" s="282"/>
      <c r="D7" s="282"/>
      <c r="E7" s="282"/>
      <c r="F7" s="282"/>
      <c r="G7" s="213"/>
      <c r="H7" s="213"/>
      <c r="I7" s="213"/>
    </row>
    <row r="8" spans="1:9" ht="29.25" x14ac:dyDescent="0.5">
      <c r="A8" s="283" t="str">
        <f>'Page de garde'!D18</f>
        <v>Lafayette</v>
      </c>
      <c r="B8" s="283"/>
      <c r="C8" s="283"/>
      <c r="D8" s="283"/>
      <c r="E8" s="283"/>
      <c r="F8" s="283"/>
      <c r="G8" s="216"/>
      <c r="H8" s="216"/>
      <c r="I8" s="213"/>
    </row>
    <row r="9" spans="1:9" ht="24.75" x14ac:dyDescent="0.5">
      <c r="A9" s="38" t="s">
        <v>44</v>
      </c>
      <c r="B9" s="284"/>
      <c r="C9" s="284"/>
      <c r="D9" s="284"/>
      <c r="E9" s="284"/>
      <c r="F9" s="284"/>
      <c r="G9" s="216"/>
      <c r="H9" s="216"/>
      <c r="I9" s="213"/>
    </row>
    <row r="10" spans="1:9" ht="24.75" x14ac:dyDescent="0.5">
      <c r="A10" s="39" t="s">
        <v>46</v>
      </c>
      <c r="B10" s="285"/>
      <c r="C10" s="285"/>
      <c r="D10" s="285"/>
      <c r="E10" s="285"/>
      <c r="F10" s="285"/>
      <c r="G10" s="216"/>
      <c r="H10" s="216"/>
      <c r="I10" s="213"/>
    </row>
    <row r="11" spans="1:9" ht="24.75" x14ac:dyDescent="0.5">
      <c r="A11" s="38" t="s">
        <v>45</v>
      </c>
      <c r="B11" s="280"/>
      <c r="C11" s="280"/>
      <c r="D11" s="280"/>
      <c r="E11" s="280"/>
      <c r="F11" s="280"/>
      <c r="G11" s="216"/>
      <c r="H11" s="216"/>
      <c r="I11" s="213"/>
    </row>
    <row r="12" spans="1:9" ht="24.75" x14ac:dyDescent="0.5">
      <c r="A12" s="38" t="s">
        <v>276</v>
      </c>
      <c r="B12" s="273">
        <f>D505</f>
        <v>0</v>
      </c>
      <c r="C12" s="273"/>
      <c r="D12" s="273"/>
      <c r="E12" s="273"/>
      <c r="F12" s="273"/>
      <c r="G12" s="216"/>
      <c r="H12" s="216"/>
      <c r="I12" s="213"/>
    </row>
    <row r="13" spans="1:9" ht="22.5" x14ac:dyDescent="0.45">
      <c r="A13" s="35"/>
      <c r="B13" s="36"/>
      <c r="C13" s="36"/>
      <c r="D13" s="274"/>
      <c r="E13" s="274"/>
      <c r="F13" s="274"/>
      <c r="G13" s="274"/>
      <c r="H13" s="274"/>
      <c r="I13" s="3"/>
    </row>
    <row r="14" spans="1:9" ht="16.5" customHeight="1" x14ac:dyDescent="0.3">
      <c r="A14" s="275" t="s">
        <v>32</v>
      </c>
      <c r="B14" s="276" t="s">
        <v>33</v>
      </c>
      <c r="C14" s="276"/>
      <c r="D14" s="276" t="s">
        <v>48</v>
      </c>
      <c r="E14" s="277" t="s">
        <v>358</v>
      </c>
      <c r="F14" s="276" t="s">
        <v>214</v>
      </c>
      <c r="G14" s="36"/>
      <c r="H14" s="36"/>
    </row>
    <row r="15" spans="1:9" ht="16.5" customHeight="1" x14ac:dyDescent="0.3">
      <c r="A15" s="275"/>
      <c r="B15" s="77" t="s">
        <v>36</v>
      </c>
      <c r="C15" s="77" t="s">
        <v>35</v>
      </c>
      <c r="D15" s="276"/>
      <c r="E15" s="277"/>
      <c r="F15" s="276"/>
      <c r="G15" s="36"/>
      <c r="H15" s="36"/>
    </row>
    <row r="16" spans="1:9" ht="18" x14ac:dyDescent="0.35">
      <c r="A16" s="268" t="s">
        <v>0</v>
      </c>
      <c r="B16" s="268"/>
      <c r="C16" s="268"/>
      <c r="D16" s="268"/>
      <c r="E16" s="268"/>
      <c r="F16" s="268"/>
      <c r="G16" s="36"/>
      <c r="H16" s="36"/>
    </row>
    <row r="17" spans="1:8" ht="18" x14ac:dyDescent="0.3">
      <c r="A17" s="182">
        <f>B11</f>
        <v>0</v>
      </c>
      <c r="B17" s="36"/>
      <c r="C17" s="36"/>
      <c r="D17" s="36"/>
      <c r="E17" s="36"/>
      <c r="F17" s="36"/>
      <c r="G17" s="36"/>
      <c r="H17" s="36"/>
    </row>
    <row r="18" spans="1:8" ht="18" x14ac:dyDescent="0.25">
      <c r="A18" s="278" t="s">
        <v>1</v>
      </c>
      <c r="B18" s="279"/>
      <c r="C18" s="279"/>
      <c r="D18" s="279"/>
      <c r="E18" s="279"/>
      <c r="F18" s="27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9" t="s">
        <v>18</v>
      </c>
      <c r="B26" s="270"/>
      <c r="C26" s="270"/>
      <c r="D26" s="270"/>
      <c r="E26" s="270"/>
      <c r="F26" s="27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83">
        <f>B11</f>
        <v>0</v>
      </c>
      <c r="B44" s="6"/>
      <c r="C44" s="7"/>
      <c r="D44" s="6"/>
    </row>
    <row r="45" spans="1:7" ht="16.5" x14ac:dyDescent="0.25">
      <c r="A45" s="271" t="s">
        <v>63</v>
      </c>
      <c r="B45" s="272"/>
      <c r="C45" s="272"/>
      <c r="D45" s="272"/>
      <c r="E45" s="272"/>
      <c r="F45" s="27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9" t="s">
        <v>65</v>
      </c>
      <c r="B57" s="270"/>
      <c r="C57" s="270"/>
      <c r="D57" s="270"/>
      <c r="E57" s="270"/>
      <c r="F57" s="27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9" t="s">
        <v>25</v>
      </c>
      <c r="B84" s="270"/>
      <c r="C84" s="270"/>
      <c r="D84" s="270"/>
      <c r="E84" s="270"/>
      <c r="F84" s="27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83">
        <f>B11</f>
        <v>0</v>
      </c>
      <c r="B100" s="6"/>
      <c r="C100" s="7"/>
      <c r="D100" s="6"/>
    </row>
    <row r="101" spans="1:6" ht="16.5" x14ac:dyDescent="0.25">
      <c r="A101" s="271" t="s">
        <v>63</v>
      </c>
      <c r="B101" s="272"/>
      <c r="C101" s="272"/>
      <c r="D101" s="272"/>
      <c r="E101" s="272"/>
      <c r="F101" s="27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9" t="s">
        <v>133</v>
      </c>
      <c r="B113" s="270"/>
      <c r="C113" s="270"/>
      <c r="D113" s="270"/>
      <c r="E113" s="270"/>
      <c r="F113" s="27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9" t="s">
        <v>73</v>
      </c>
      <c r="B137" s="270"/>
      <c r="C137" s="270"/>
      <c r="D137" s="270"/>
      <c r="E137" s="270"/>
      <c r="F137" s="27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83">
        <f>B11</f>
        <v>0</v>
      </c>
      <c r="B153" s="6"/>
      <c r="C153" s="7"/>
      <c r="D153" s="59"/>
    </row>
    <row r="154" spans="1:6" ht="16.5" x14ac:dyDescent="0.25">
      <c r="A154" s="271" t="s">
        <v>63</v>
      </c>
      <c r="B154" s="272"/>
      <c r="C154" s="272"/>
      <c r="D154" s="272"/>
      <c r="E154" s="272"/>
      <c r="F154" s="27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9" t="s">
        <v>134</v>
      </c>
      <c r="B166" s="270"/>
      <c r="C166" s="270"/>
      <c r="D166" s="270"/>
      <c r="E166" s="270"/>
      <c r="F166" s="27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9">
        <f>B11</f>
        <v>0</v>
      </c>
      <c r="B193" s="6"/>
      <c r="C193" s="7"/>
      <c r="D193" s="6"/>
    </row>
    <row r="194" spans="1:7" ht="18" x14ac:dyDescent="0.25">
      <c r="A194" s="269" t="s">
        <v>158</v>
      </c>
      <c r="B194" s="270"/>
      <c r="C194" s="270"/>
      <c r="D194" s="270"/>
      <c r="E194" s="270"/>
      <c r="F194" s="270"/>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9" t="s">
        <v>76</v>
      </c>
      <c r="B209" s="270"/>
      <c r="C209" s="270"/>
      <c r="D209" s="270"/>
      <c r="E209" s="270"/>
      <c r="F209" s="27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9" t="s">
        <v>191</v>
      </c>
      <c r="B232" s="270"/>
      <c r="C232" s="270"/>
      <c r="D232" s="270"/>
      <c r="E232" s="270"/>
      <c r="F232" s="27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0</v>
      </c>
      <c r="B249" s="6"/>
      <c r="C249" s="7"/>
      <c r="D249" s="6"/>
    </row>
    <row r="250" spans="1:6" s="3" customFormat="1" ht="18" x14ac:dyDescent="0.25">
      <c r="A250" s="269" t="s">
        <v>79</v>
      </c>
      <c r="B250" s="270"/>
      <c r="C250" s="270"/>
      <c r="D250" s="270"/>
      <c r="E250" s="270"/>
      <c r="F250" s="27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9" t="s">
        <v>81</v>
      </c>
      <c r="B266" s="270"/>
      <c r="C266" s="270"/>
      <c r="D266" s="270"/>
      <c r="E266" s="270"/>
      <c r="F266" s="27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0</v>
      </c>
      <c r="B292" s="6"/>
      <c r="C292" s="7"/>
      <c r="D292" s="59"/>
    </row>
    <row r="293" spans="1:7" ht="18" x14ac:dyDescent="0.25">
      <c r="A293" s="269" t="s">
        <v>19</v>
      </c>
      <c r="B293" s="270"/>
      <c r="C293" s="270"/>
      <c r="D293" s="270"/>
      <c r="E293" s="270"/>
      <c r="F293" s="27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9" t="s">
        <v>122</v>
      </c>
      <c r="B305" s="270"/>
      <c r="C305" s="270"/>
      <c r="D305" s="270"/>
      <c r="E305" s="270"/>
      <c r="F305" s="27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93">
        <f>B11</f>
        <v>0</v>
      </c>
      <c r="B325" s="6"/>
      <c r="C325" s="7"/>
      <c r="D325" s="6"/>
    </row>
    <row r="326" spans="1:9" ht="18" x14ac:dyDescent="0.25">
      <c r="A326" s="269" t="s">
        <v>12</v>
      </c>
      <c r="B326" s="270"/>
      <c r="C326" s="270"/>
      <c r="D326" s="270"/>
      <c r="E326" s="270"/>
      <c r="F326" s="27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9" t="s">
        <v>25</v>
      </c>
      <c r="B339" s="270"/>
      <c r="C339" s="270"/>
      <c r="D339" s="270"/>
      <c r="E339" s="270"/>
      <c r="F339" s="27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83">
        <f>B11</f>
        <v>0</v>
      </c>
      <c r="B353" s="6"/>
      <c r="C353" s="7"/>
      <c r="D353" s="59"/>
    </row>
    <row r="354" spans="1:6" ht="16.5" x14ac:dyDescent="0.25">
      <c r="A354" s="271" t="s">
        <v>113</v>
      </c>
      <c r="B354" s="272"/>
      <c r="C354" s="272"/>
      <c r="D354" s="272"/>
      <c r="E354" s="272"/>
      <c r="F354" s="27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9" t="s">
        <v>25</v>
      </c>
      <c r="B366" s="270"/>
      <c r="C366" s="270"/>
      <c r="D366" s="270"/>
      <c r="E366" s="270"/>
      <c r="F366" s="27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9" t="s">
        <v>124</v>
      </c>
      <c r="B382" s="270"/>
      <c r="C382" s="270"/>
      <c r="D382" s="270"/>
      <c r="E382" s="270"/>
      <c r="F382" s="27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9" t="s">
        <v>29</v>
      </c>
      <c r="B391" s="270"/>
      <c r="C391" s="270"/>
      <c r="D391" s="270"/>
      <c r="E391" s="270"/>
      <c r="F391" s="27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0</v>
      </c>
      <c r="B406" s="6"/>
      <c r="C406" s="7"/>
      <c r="D406" s="6"/>
    </row>
    <row r="407" spans="1:6" ht="16.5" x14ac:dyDescent="0.25">
      <c r="A407" s="271" t="s">
        <v>19</v>
      </c>
      <c r="B407" s="272"/>
      <c r="C407" s="272"/>
      <c r="D407" s="272"/>
      <c r="E407" s="272"/>
      <c r="F407" s="27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95">
        <f>+B11</f>
        <v>0</v>
      </c>
      <c r="B436" s="6"/>
      <c r="C436" s="7"/>
      <c r="D436" s="6"/>
    </row>
    <row r="437" spans="1:7" ht="18" x14ac:dyDescent="0.25">
      <c r="A437" s="269" t="s">
        <v>375</v>
      </c>
      <c r="B437" s="270"/>
      <c r="C437" s="270"/>
      <c r="D437" s="270"/>
      <c r="E437" s="270"/>
      <c r="F437" s="27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9" t="s">
        <v>31</v>
      </c>
      <c r="B444" s="270"/>
      <c r="C444" s="270"/>
      <c r="D444" s="270"/>
      <c r="E444" s="270"/>
      <c r="F444" s="27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2" t="s">
        <v>52</v>
      </c>
      <c r="B6" s="282"/>
      <c r="C6" s="282"/>
      <c r="D6" s="282"/>
      <c r="E6" s="282"/>
      <c r="F6" s="282"/>
      <c r="G6" s="216"/>
      <c r="H6" s="216"/>
      <c r="I6" s="216"/>
    </row>
    <row r="7" spans="1:9" s="36" customFormat="1" ht="21.75" customHeight="1" x14ac:dyDescent="0.5">
      <c r="A7" s="283" t="str">
        <f>'A1 Exploitation'!A8:F8</f>
        <v>Lafayette</v>
      </c>
      <c r="B7" s="283"/>
      <c r="C7" s="283"/>
      <c r="D7" s="283"/>
      <c r="E7" s="283"/>
      <c r="F7" s="283"/>
      <c r="G7" s="216"/>
      <c r="H7" s="216"/>
      <c r="I7" s="216"/>
    </row>
    <row r="8" spans="1:9" s="36" customFormat="1" ht="24.75" x14ac:dyDescent="0.5">
      <c r="A8" s="38" t="s">
        <v>44</v>
      </c>
      <c r="B8" s="299">
        <f>'A6 Exploitation'!B9:F9</f>
        <v>0</v>
      </c>
      <c r="C8" s="299"/>
      <c r="D8" s="299"/>
      <c r="E8" s="299"/>
      <c r="F8" s="299"/>
      <c r="G8" s="216"/>
      <c r="H8" s="216"/>
      <c r="I8" s="216"/>
    </row>
    <row r="9" spans="1:9" s="36" customFormat="1" ht="24.75" x14ac:dyDescent="0.5">
      <c r="A9" s="39" t="s">
        <v>46</v>
      </c>
      <c r="B9" s="300">
        <f>'A6 Exploitation'!B10:F10</f>
        <v>0</v>
      </c>
      <c r="C9" s="300"/>
      <c r="D9" s="300"/>
      <c r="E9" s="300"/>
      <c r="F9" s="300"/>
      <c r="G9" s="216"/>
      <c r="H9" s="216"/>
      <c r="I9" s="216"/>
    </row>
    <row r="10" spans="1:9" s="36" customFormat="1" ht="24.75" x14ac:dyDescent="0.5">
      <c r="A10" s="38" t="s">
        <v>45</v>
      </c>
      <c r="B10" s="297">
        <f>'A6 Exploitation'!B11:F11</f>
        <v>0</v>
      </c>
      <c r="C10" s="297"/>
      <c r="D10" s="297"/>
      <c r="E10" s="297"/>
      <c r="F10" s="297"/>
      <c r="G10" s="216"/>
      <c r="H10" s="216"/>
      <c r="I10" s="216"/>
    </row>
    <row r="11" spans="1:9" s="36" customFormat="1" ht="24.75" x14ac:dyDescent="0.5">
      <c r="A11" s="38" t="s">
        <v>341</v>
      </c>
      <c r="B11" s="301">
        <f>D198</f>
        <v>0</v>
      </c>
      <c r="C11" s="301"/>
      <c r="D11" s="301"/>
      <c r="E11" s="301"/>
      <c r="F11" s="301"/>
      <c r="G11" s="216"/>
      <c r="H11" s="216"/>
      <c r="I11" s="216"/>
    </row>
    <row r="12" spans="1:9" s="36" customFormat="1" ht="22.5" x14ac:dyDescent="0.45">
      <c r="A12" s="35"/>
      <c r="D12" s="274"/>
      <c r="E12" s="274"/>
      <c r="F12" s="274"/>
      <c r="G12" s="274"/>
      <c r="H12" s="274"/>
      <c r="I12" s="40"/>
    </row>
    <row r="13" spans="1:9" s="36" customFormat="1" ht="11.25" customHeight="1" x14ac:dyDescent="0.3">
      <c r="A13" s="275" t="s">
        <v>32</v>
      </c>
      <c r="B13" s="276" t="s">
        <v>33</v>
      </c>
      <c r="C13" s="276"/>
      <c r="D13" s="276" t="s">
        <v>48</v>
      </c>
      <c r="E13" s="276" t="s">
        <v>213</v>
      </c>
      <c r="F13" s="276" t="s">
        <v>214</v>
      </c>
    </row>
    <row r="14" spans="1:9" s="36" customFormat="1" ht="12.75" customHeight="1" x14ac:dyDescent="0.3">
      <c r="A14" s="275"/>
      <c r="B14" s="70" t="s">
        <v>36</v>
      </c>
      <c r="C14" s="70" t="s">
        <v>35</v>
      </c>
      <c r="D14" s="276"/>
      <c r="E14" s="276"/>
      <c r="F14" s="276"/>
    </row>
    <row r="15" spans="1:9" x14ac:dyDescent="0.3">
      <c r="A15" s="41"/>
      <c r="B15" s="41"/>
      <c r="C15" s="41"/>
      <c r="D15" s="41"/>
    </row>
    <row r="16" spans="1:9" ht="19.5" x14ac:dyDescent="0.4">
      <c r="A16" s="302" t="s">
        <v>0</v>
      </c>
      <c r="B16" s="303"/>
      <c r="C16" s="303"/>
      <c r="D16" s="303"/>
      <c r="E16" s="303"/>
      <c r="F16" s="30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4" t="s">
        <v>38</v>
      </c>
      <c r="B22" s="291"/>
      <c r="C22" s="292"/>
      <c r="D22" s="215">
        <f>SUM(B17:C21)</f>
        <v>0</v>
      </c>
    </row>
    <row r="23" spans="1:6" x14ac:dyDescent="0.3">
      <c r="A23" s="288" t="s">
        <v>342</v>
      </c>
      <c r="B23" s="289"/>
      <c r="C23" s="290"/>
      <c r="D23" s="65">
        <f>D22/(COUNT(B17:C21)*2)</f>
        <v>0</v>
      </c>
    </row>
    <row r="24" spans="1:6" s="50" customFormat="1" x14ac:dyDescent="0.3">
      <c r="A24" s="54"/>
      <c r="B24" s="55"/>
      <c r="C24" s="55"/>
      <c r="D24" s="56"/>
    </row>
    <row r="25" spans="1:6" ht="19.5" x14ac:dyDescent="0.4">
      <c r="A25" s="286" t="s">
        <v>4</v>
      </c>
      <c r="B25" s="287"/>
      <c r="C25" s="287"/>
      <c r="D25" s="287"/>
      <c r="E25" s="287"/>
      <c r="F25" s="28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8" t="s">
        <v>38</v>
      </c>
      <c r="B32" s="289"/>
      <c r="C32" s="290"/>
      <c r="D32" s="214">
        <f>SUM(B26:C31)</f>
        <v>0</v>
      </c>
    </row>
    <row r="33" spans="1:6" x14ac:dyDescent="0.3">
      <c r="A33" s="288" t="s">
        <v>342</v>
      </c>
      <c r="B33" s="289"/>
      <c r="C33" s="290"/>
      <c r="D33" s="65">
        <f>D32/(COUNT(B26:C31)*2)</f>
        <v>0</v>
      </c>
    </row>
    <row r="34" spans="1:6" s="50" customFormat="1" x14ac:dyDescent="0.3">
      <c r="A34" s="54"/>
      <c r="B34" s="55"/>
      <c r="C34" s="55"/>
      <c r="D34" s="56"/>
    </row>
    <row r="35" spans="1:6" s="50" customFormat="1" ht="19.5" x14ac:dyDescent="0.4">
      <c r="A35" s="286" t="s">
        <v>246</v>
      </c>
      <c r="B35" s="287"/>
      <c r="C35" s="287"/>
      <c r="D35" s="287"/>
      <c r="E35" s="287"/>
      <c r="F35" s="28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8" t="s">
        <v>38</v>
      </c>
      <c r="B41" s="289"/>
      <c r="C41" s="290"/>
      <c r="D41" s="214">
        <f>SUM(B36:C40)</f>
        <v>0</v>
      </c>
      <c r="E41" s="37"/>
      <c r="F41" s="37"/>
    </row>
    <row r="42" spans="1:6" s="50" customFormat="1" x14ac:dyDescent="0.3">
      <c r="A42" s="288" t="s">
        <v>342</v>
      </c>
      <c r="B42" s="289"/>
      <c r="C42" s="290"/>
      <c r="D42" s="65">
        <f>D41/(COUNT(B36:C40)*2)</f>
        <v>0</v>
      </c>
      <c r="E42" s="37"/>
      <c r="F42" s="37"/>
    </row>
    <row r="43" spans="1:6" s="50" customFormat="1" x14ac:dyDescent="0.3">
      <c r="A43" s="90"/>
      <c r="B43" s="91"/>
      <c r="C43" s="91"/>
      <c r="D43" s="92"/>
    </row>
    <row r="44" spans="1:6" ht="19.5" x14ac:dyDescent="0.4">
      <c r="A44" s="295" t="s">
        <v>21</v>
      </c>
      <c r="B44" s="296"/>
      <c r="C44" s="296"/>
      <c r="D44" s="296"/>
      <c r="E44" s="296"/>
      <c r="F44" s="29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8" t="s">
        <v>38</v>
      </c>
      <c r="B51" s="289"/>
      <c r="C51" s="290"/>
      <c r="D51" s="214">
        <f>SUM(B45:C50)</f>
        <v>0</v>
      </c>
    </row>
    <row r="52" spans="1:6" x14ac:dyDescent="0.3">
      <c r="A52" s="288" t="s">
        <v>342</v>
      </c>
      <c r="B52" s="289"/>
      <c r="C52" s="290"/>
      <c r="D52" s="65">
        <f>D51/(COUNT(B45:C50)*2)</f>
        <v>0</v>
      </c>
    </row>
    <row r="53" spans="1:6" s="50" customFormat="1" x14ac:dyDescent="0.3">
      <c r="A53" s="54"/>
      <c r="B53" s="55"/>
      <c r="C53" s="55"/>
      <c r="D53" s="56"/>
    </row>
    <row r="54" spans="1:6" ht="19.5" x14ac:dyDescent="0.4">
      <c r="A54" s="286" t="s">
        <v>8</v>
      </c>
      <c r="B54" s="287"/>
      <c r="C54" s="287"/>
      <c r="D54" s="287"/>
      <c r="E54" s="287"/>
      <c r="F54" s="28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8" t="s">
        <v>38</v>
      </c>
      <c r="B62" s="289"/>
      <c r="C62" s="290"/>
      <c r="D62" s="214">
        <f>SUM(B55:C61)</f>
        <v>0</v>
      </c>
    </row>
    <row r="63" spans="1:6" x14ac:dyDescent="0.3">
      <c r="A63" s="288" t="s">
        <v>342</v>
      </c>
      <c r="B63" s="289"/>
      <c r="C63" s="290"/>
      <c r="D63" s="65">
        <f>D62/(COUNT(B55:C61)*2)</f>
        <v>0</v>
      </c>
    </row>
    <row r="64" spans="1:6" s="50" customFormat="1" x14ac:dyDescent="0.3">
      <c r="A64" s="54"/>
      <c r="B64" s="55"/>
      <c r="C64" s="55"/>
      <c r="D64" s="56"/>
    </row>
    <row r="65" spans="1:6" ht="19.5" x14ac:dyDescent="0.4">
      <c r="A65" s="286" t="s">
        <v>143</v>
      </c>
      <c r="B65" s="287"/>
      <c r="C65" s="287"/>
      <c r="D65" s="287"/>
      <c r="E65" s="287"/>
      <c r="F65" s="28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8" t="s">
        <v>38</v>
      </c>
      <c r="B83" s="289"/>
      <c r="C83" s="290"/>
      <c r="D83" s="214">
        <f>SUM(B66:C82)</f>
        <v>0</v>
      </c>
    </row>
    <row r="84" spans="1:6" x14ac:dyDescent="0.3">
      <c r="A84" s="288" t="s">
        <v>342</v>
      </c>
      <c r="B84" s="289"/>
      <c r="C84" s="290"/>
      <c r="D84" s="65">
        <f>D83/(COUNT(B66:C82)*2)</f>
        <v>0</v>
      </c>
    </row>
    <row r="85" spans="1:6" s="50" customFormat="1" x14ac:dyDescent="0.3">
      <c r="A85" s="54"/>
      <c r="B85" s="55"/>
      <c r="C85" s="55"/>
      <c r="D85" s="56"/>
    </row>
    <row r="86" spans="1:6" ht="19.5" x14ac:dyDescent="0.4">
      <c r="A86" s="286" t="s">
        <v>237</v>
      </c>
      <c r="B86" s="287"/>
      <c r="C86" s="287"/>
      <c r="D86" s="287"/>
      <c r="E86" s="287"/>
      <c r="F86" s="28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8" t="s">
        <v>38</v>
      </c>
      <c r="B101" s="289"/>
      <c r="C101" s="290"/>
      <c r="D101" s="214">
        <f>SUM(B87:C100)</f>
        <v>0</v>
      </c>
    </row>
    <row r="102" spans="1:6" x14ac:dyDescent="0.3">
      <c r="A102" s="288" t="s">
        <v>342</v>
      </c>
      <c r="B102" s="289"/>
      <c r="C102" s="29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6" t="s">
        <v>238</v>
      </c>
      <c r="B105" s="287"/>
      <c r="C105" s="287"/>
      <c r="D105" s="287"/>
      <c r="E105" s="287"/>
      <c r="F105" s="28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8" t="s">
        <v>38</v>
      </c>
      <c r="B117" s="289"/>
      <c r="C117" s="290"/>
      <c r="D117" s="214">
        <f>SUM(B106:C116)</f>
        <v>0</v>
      </c>
      <c r="E117" s="37"/>
      <c r="F117" s="37"/>
    </row>
    <row r="118" spans="1:6" s="50" customFormat="1" x14ac:dyDescent="0.3">
      <c r="A118" s="288" t="s">
        <v>342</v>
      </c>
      <c r="B118" s="289"/>
      <c r="C118" s="290"/>
      <c r="D118" s="65">
        <f>D117/(COUNT(B106:C116)*2)</f>
        <v>0</v>
      </c>
      <c r="E118" s="37"/>
      <c r="F118" s="37"/>
    </row>
    <row r="119" spans="1:6" s="50" customFormat="1" x14ac:dyDescent="0.3">
      <c r="A119" s="54"/>
      <c r="B119" s="55"/>
      <c r="C119" s="55"/>
      <c r="D119" s="56"/>
    </row>
    <row r="120" spans="1:6" ht="19.5" x14ac:dyDescent="0.4">
      <c r="A120" s="286" t="s">
        <v>208</v>
      </c>
      <c r="B120" s="287"/>
      <c r="C120" s="287"/>
      <c r="D120" s="287"/>
      <c r="E120" s="287"/>
      <c r="F120" s="28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8" t="s">
        <v>38</v>
      </c>
      <c r="B132" s="289"/>
      <c r="C132" s="290"/>
      <c r="D132" s="214">
        <f>SUM(B121:C131)</f>
        <v>0</v>
      </c>
    </row>
    <row r="133" spans="1:6" x14ac:dyDescent="0.3">
      <c r="A133" s="288" t="s">
        <v>342</v>
      </c>
      <c r="B133" s="289"/>
      <c r="C133" s="290"/>
      <c r="D133" s="63">
        <f>D132/(COUNT(B121:C131)*2)</f>
        <v>0</v>
      </c>
    </row>
    <row r="134" spans="1:6" s="50" customFormat="1" x14ac:dyDescent="0.3">
      <c r="A134" s="54"/>
      <c r="B134" s="55"/>
      <c r="C134" s="55"/>
      <c r="D134" s="61"/>
    </row>
    <row r="135" spans="1:6" ht="19.5" x14ac:dyDescent="0.4">
      <c r="A135" s="286" t="s">
        <v>78</v>
      </c>
      <c r="B135" s="287"/>
      <c r="C135" s="287"/>
      <c r="D135" s="287"/>
      <c r="E135" s="287"/>
      <c r="F135" s="28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8" t="s">
        <v>38</v>
      </c>
      <c r="B148" s="289"/>
      <c r="C148" s="290"/>
      <c r="D148" s="214">
        <f>SUM(B136:C147)</f>
        <v>0</v>
      </c>
    </row>
    <row r="149" spans="1:6" x14ac:dyDescent="0.3">
      <c r="A149" s="288" t="s">
        <v>342</v>
      </c>
      <c r="B149" s="289"/>
      <c r="C149" s="290"/>
      <c r="D149" s="65">
        <f>D148/(COUNT(B136:C147)*2)</f>
        <v>0</v>
      </c>
    </row>
    <row r="150" spans="1:6" s="50" customFormat="1" x14ac:dyDescent="0.3">
      <c r="A150" s="54"/>
      <c r="B150" s="55"/>
      <c r="C150" s="55"/>
      <c r="D150" s="56"/>
    </row>
    <row r="151" spans="1:6" ht="19.5" x14ac:dyDescent="0.4">
      <c r="A151" s="286" t="s">
        <v>243</v>
      </c>
      <c r="B151" s="287"/>
      <c r="C151" s="287"/>
      <c r="D151" s="287"/>
      <c r="E151" s="287"/>
      <c r="F151" s="28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8" t="s">
        <v>38</v>
      </c>
      <c r="B160" s="291"/>
      <c r="C160" s="292"/>
      <c r="D160" s="215">
        <f>SUM(B152:C159)</f>
        <v>0</v>
      </c>
    </row>
    <row r="161" spans="1:6" x14ac:dyDescent="0.3">
      <c r="A161" s="288" t="s">
        <v>342</v>
      </c>
      <c r="B161" s="289"/>
      <c r="C161" s="290"/>
      <c r="D161" s="65">
        <f>D160/(COUNT(B152:C159)*2)</f>
        <v>0</v>
      </c>
    </row>
    <row r="162" spans="1:6" s="50" customFormat="1" x14ac:dyDescent="0.3">
      <c r="A162" s="54"/>
      <c r="B162" s="55"/>
      <c r="C162" s="57"/>
      <c r="D162" s="58"/>
    </row>
    <row r="163" spans="1:6" ht="19.5" x14ac:dyDescent="0.4">
      <c r="A163" s="286" t="s">
        <v>85</v>
      </c>
      <c r="B163" s="287"/>
      <c r="C163" s="287"/>
      <c r="D163" s="287"/>
      <c r="E163" s="287"/>
      <c r="F163" s="28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8" t="s">
        <v>38</v>
      </c>
      <c r="B168" s="289"/>
      <c r="C168" s="290"/>
      <c r="D168" s="214">
        <f>SUM(B164:C167)</f>
        <v>0</v>
      </c>
    </row>
    <row r="169" spans="1:6" x14ac:dyDescent="0.3">
      <c r="A169" s="288" t="s">
        <v>342</v>
      </c>
      <c r="B169" s="289"/>
      <c r="C169" s="290"/>
      <c r="D169" s="65">
        <f>D168/(COUNT(B164:C167)*2)</f>
        <v>0</v>
      </c>
    </row>
    <row r="170" spans="1:6" s="50" customFormat="1" x14ac:dyDescent="0.3">
      <c r="A170" s="54"/>
      <c r="B170" s="55"/>
      <c r="C170" s="55"/>
      <c r="D170" s="56"/>
    </row>
    <row r="171" spans="1:6" ht="19.5" x14ac:dyDescent="0.4">
      <c r="A171" s="293" t="s">
        <v>17</v>
      </c>
      <c r="B171" s="294"/>
      <c r="C171" s="294"/>
      <c r="D171" s="294"/>
      <c r="E171" s="294"/>
      <c r="F171" s="29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8" t="s">
        <v>38</v>
      </c>
      <c r="B176" s="289"/>
      <c r="C176" s="290"/>
      <c r="D176" s="214">
        <f>SUM(B172:C175)</f>
        <v>0</v>
      </c>
    </row>
    <row r="177" spans="1:6" x14ac:dyDescent="0.3">
      <c r="A177" s="288" t="s">
        <v>342</v>
      </c>
      <c r="B177" s="289"/>
      <c r="C177" s="290"/>
      <c r="D177" s="65">
        <f>D176/(COUNT(B172:C175)*2)</f>
        <v>0</v>
      </c>
    </row>
    <row r="178" spans="1:6" s="50" customFormat="1" x14ac:dyDescent="0.3">
      <c r="A178" s="54"/>
      <c r="B178" s="55"/>
      <c r="C178" s="55"/>
      <c r="D178" s="56"/>
    </row>
    <row r="179" spans="1:6" ht="19.5" x14ac:dyDescent="0.4">
      <c r="A179" s="286" t="s">
        <v>87</v>
      </c>
      <c r="B179" s="287"/>
      <c r="C179" s="287"/>
      <c r="D179" s="287"/>
      <c r="E179" s="287"/>
      <c r="F179" s="28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8" t="s">
        <v>38</v>
      </c>
      <c r="B185" s="289"/>
      <c r="C185" s="290"/>
      <c r="D185" s="214">
        <f>SUM(B180:C184)</f>
        <v>0</v>
      </c>
    </row>
    <row r="186" spans="1:6" x14ac:dyDescent="0.3">
      <c r="A186" s="288" t="s">
        <v>342</v>
      </c>
      <c r="B186" s="289"/>
      <c r="C186" s="290"/>
      <c r="D186" s="65">
        <f>D185/(COUNT(B180:C184)*2)</f>
        <v>0</v>
      </c>
    </row>
    <row r="187" spans="1:6" s="50" customFormat="1" x14ac:dyDescent="0.3">
      <c r="A187" s="54"/>
      <c r="B187" s="55"/>
      <c r="C187" s="55"/>
      <c r="D187" s="56"/>
    </row>
    <row r="188" spans="1:6" ht="19.5" x14ac:dyDescent="0.4">
      <c r="A188" s="286" t="s">
        <v>242</v>
      </c>
      <c r="B188" s="287"/>
      <c r="C188" s="287"/>
      <c r="D188" s="287"/>
      <c r="E188" s="287"/>
      <c r="F188" s="28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8" t="s">
        <v>38</v>
      </c>
      <c r="B193" s="289"/>
      <c r="C193" s="290"/>
      <c r="D193" s="97">
        <f>SUM(B189:C192)</f>
        <v>0</v>
      </c>
    </row>
    <row r="194" spans="1:4" x14ac:dyDescent="0.3">
      <c r="A194" s="288" t="s">
        <v>342</v>
      </c>
      <c r="B194" s="289"/>
      <c r="C194" s="29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30" zoomScale="120" zoomScaleNormal="71" zoomScaleSheetLayoutView="120" workbookViewId="0">
      <selection activeCell="B430" sqref="B43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1"/>
      <c r="E1" s="281"/>
      <c r="F1" s="281"/>
      <c r="G1" s="281"/>
      <c r="H1" s="281"/>
      <c r="I1" s="281"/>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2" t="s">
        <v>201</v>
      </c>
      <c r="B7" s="282"/>
      <c r="C7" s="282"/>
      <c r="D7" s="282"/>
      <c r="E7" s="282"/>
      <c r="F7" s="282"/>
      <c r="G7" s="124"/>
      <c r="H7" s="124"/>
      <c r="I7" s="124"/>
    </row>
    <row r="8" spans="1:9" ht="29.25" x14ac:dyDescent="0.45">
      <c r="A8" s="283" t="str">
        <f>'Page de garde'!D18</f>
        <v>Lafayette</v>
      </c>
      <c r="B8" s="283"/>
      <c r="C8" s="283"/>
      <c r="D8" s="283"/>
      <c r="E8" s="283"/>
      <c r="F8" s="283"/>
      <c r="G8" s="126"/>
      <c r="H8" s="126"/>
      <c r="I8" s="124"/>
    </row>
    <row r="9" spans="1:9" ht="24" x14ac:dyDescent="0.45">
      <c r="A9" s="38" t="s">
        <v>44</v>
      </c>
      <c r="B9" s="284" t="s">
        <v>412</v>
      </c>
      <c r="C9" s="284"/>
      <c r="D9" s="284"/>
      <c r="E9" s="284"/>
      <c r="F9" s="284"/>
      <c r="G9" s="126"/>
      <c r="H9" s="126"/>
      <c r="I9" s="124"/>
    </row>
    <row r="10" spans="1:9" ht="24.75" x14ac:dyDescent="0.5">
      <c r="A10" s="39" t="s">
        <v>46</v>
      </c>
      <c r="B10" s="285" t="s">
        <v>413</v>
      </c>
      <c r="C10" s="285"/>
      <c r="D10" s="285"/>
      <c r="E10" s="285"/>
      <c r="F10" s="285"/>
      <c r="G10" s="126"/>
      <c r="H10" s="126"/>
      <c r="I10" s="124"/>
    </row>
    <row r="11" spans="1:9" ht="24" x14ac:dyDescent="0.45">
      <c r="A11" s="38" t="s">
        <v>45</v>
      </c>
      <c r="B11" s="280">
        <v>42807</v>
      </c>
      <c r="C11" s="280"/>
      <c r="D11" s="280"/>
      <c r="E11" s="280"/>
      <c r="F11" s="280"/>
      <c r="G11" s="126"/>
      <c r="H11" s="126"/>
      <c r="I11" s="124"/>
    </row>
    <row r="12" spans="1:9" ht="24" x14ac:dyDescent="0.45">
      <c r="A12" s="38" t="s">
        <v>276</v>
      </c>
      <c r="B12" s="273">
        <f>D505</f>
        <v>0.78333333333333333</v>
      </c>
      <c r="C12" s="273"/>
      <c r="D12" s="273"/>
      <c r="E12" s="273"/>
      <c r="F12" s="273"/>
      <c r="G12" s="126"/>
      <c r="H12" s="126"/>
      <c r="I12" s="124"/>
    </row>
    <row r="13" spans="1:9" ht="22.5" x14ac:dyDescent="0.45">
      <c r="A13" s="35"/>
      <c r="B13" s="36"/>
      <c r="C13" s="36"/>
      <c r="D13" s="274"/>
      <c r="E13" s="274"/>
      <c r="F13" s="274"/>
      <c r="G13" s="274"/>
      <c r="H13" s="274"/>
      <c r="I13" s="3"/>
    </row>
    <row r="14" spans="1:9" ht="16.5" customHeight="1" x14ac:dyDescent="0.3">
      <c r="A14" s="275" t="s">
        <v>32</v>
      </c>
      <c r="B14" s="276" t="s">
        <v>33</v>
      </c>
      <c r="C14" s="276"/>
      <c r="D14" s="276" t="s">
        <v>48</v>
      </c>
      <c r="E14" s="277" t="s">
        <v>358</v>
      </c>
      <c r="F14" s="276" t="s">
        <v>214</v>
      </c>
      <c r="G14" s="36"/>
      <c r="H14" s="36"/>
    </row>
    <row r="15" spans="1:9" ht="16.5" customHeight="1" x14ac:dyDescent="0.3">
      <c r="A15" s="275"/>
      <c r="B15" s="77" t="s">
        <v>36</v>
      </c>
      <c r="C15" s="77" t="s">
        <v>35</v>
      </c>
      <c r="D15" s="276"/>
      <c r="E15" s="277"/>
      <c r="F15" s="276"/>
      <c r="G15" s="36"/>
      <c r="H15" s="36"/>
    </row>
    <row r="16" spans="1:9" ht="18" x14ac:dyDescent="0.35">
      <c r="A16" s="268" t="s">
        <v>0</v>
      </c>
      <c r="B16" s="268"/>
      <c r="C16" s="268"/>
      <c r="D16" s="268"/>
      <c r="E16" s="268"/>
      <c r="F16" s="268"/>
      <c r="G16" s="36"/>
      <c r="H16" s="36"/>
    </row>
    <row r="17" spans="1:8" ht="18" x14ac:dyDescent="0.3">
      <c r="A17" s="182">
        <f>B11</f>
        <v>42807</v>
      </c>
      <c r="B17" s="36"/>
      <c r="C17" s="36"/>
      <c r="D17" s="36"/>
      <c r="E17" s="36"/>
      <c r="F17" s="36"/>
      <c r="G17" s="36"/>
      <c r="H17" s="36"/>
    </row>
    <row r="18" spans="1:8" ht="18" x14ac:dyDescent="0.25">
      <c r="A18" s="278" t="s">
        <v>1</v>
      </c>
      <c r="B18" s="279"/>
      <c r="C18" s="279"/>
      <c r="D18" s="279"/>
      <c r="E18" s="279"/>
      <c r="F18" s="279"/>
    </row>
    <row r="19" spans="1:8" x14ac:dyDescent="0.25">
      <c r="A19" s="17" t="s">
        <v>10</v>
      </c>
      <c r="B19" s="136">
        <v>2</v>
      </c>
      <c r="C19" s="136"/>
      <c r="D19" s="135"/>
      <c r="E19" s="66"/>
      <c r="F19" s="66"/>
    </row>
    <row r="20" spans="1:8" ht="30" x14ac:dyDescent="0.25">
      <c r="A20" s="17" t="s">
        <v>211</v>
      </c>
      <c r="B20" s="170">
        <v>1</v>
      </c>
      <c r="C20" s="136"/>
      <c r="D20" s="135" t="s">
        <v>483</v>
      </c>
      <c r="E20" s="66"/>
      <c r="F20" s="66"/>
    </row>
    <row r="21" spans="1:8" ht="45" x14ac:dyDescent="0.25">
      <c r="A21" s="17" t="s">
        <v>98</v>
      </c>
      <c r="B21" s="170">
        <v>1</v>
      </c>
      <c r="C21" s="136"/>
      <c r="D21" s="135" t="s">
        <v>482</v>
      </c>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0.75</v>
      </c>
    </row>
    <row r="25" spans="1:8" x14ac:dyDescent="0.25">
      <c r="A25" s="5"/>
      <c r="B25" s="6"/>
      <c r="C25" s="7"/>
      <c r="D25" s="6"/>
    </row>
    <row r="26" spans="1:8" ht="18" x14ac:dyDescent="0.25">
      <c r="A26" s="269" t="s">
        <v>18</v>
      </c>
      <c r="B26" s="270"/>
      <c r="C26" s="270"/>
      <c r="D26" s="270"/>
      <c r="E26" s="270"/>
      <c r="F26" s="270"/>
    </row>
    <row r="27" spans="1:8" x14ac:dyDescent="0.25">
      <c r="A27" s="18" t="s">
        <v>2</v>
      </c>
      <c r="B27" s="130">
        <v>2</v>
      </c>
      <c r="C27" s="130"/>
      <c r="D27" s="128"/>
      <c r="E27" s="66"/>
      <c r="F27" s="66"/>
    </row>
    <row r="28" spans="1:8" ht="52.5" customHeight="1" x14ac:dyDescent="0.35">
      <c r="A28" s="76" t="s">
        <v>186</v>
      </c>
      <c r="B28" s="170">
        <v>1</v>
      </c>
      <c r="C28" s="217" t="str">
        <f>IF(B28=0, -5, "0")</f>
        <v>0</v>
      </c>
      <c r="D28" s="128" t="s">
        <v>484</v>
      </c>
      <c r="E28" s="66"/>
      <c r="F28" s="66"/>
    </row>
    <row r="29" spans="1:8" ht="30" x14ac:dyDescent="0.25">
      <c r="A29" s="17" t="s">
        <v>170</v>
      </c>
      <c r="B29" s="170">
        <v>2</v>
      </c>
      <c r="C29" s="130"/>
      <c r="D29" s="128"/>
      <c r="E29" s="66"/>
      <c r="F29" s="66"/>
    </row>
    <row r="30" spans="1:8" ht="45" x14ac:dyDescent="0.25">
      <c r="A30" s="17" t="s">
        <v>165</v>
      </c>
      <c r="B30" s="170">
        <v>2</v>
      </c>
      <c r="C30" s="130"/>
      <c r="D30" s="132" t="s">
        <v>414</v>
      </c>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3"/>
      <c r="E34" s="173"/>
      <c r="F34" s="173"/>
      <c r="G34" s="172"/>
    </row>
    <row r="35" spans="1:7" ht="30" x14ac:dyDescent="0.25">
      <c r="A35" s="18" t="s">
        <v>203</v>
      </c>
      <c r="B35" s="170">
        <v>1</v>
      </c>
      <c r="C35" s="130"/>
      <c r="D35" s="128" t="s">
        <v>415</v>
      </c>
      <c r="E35" s="66"/>
      <c r="F35" s="66"/>
    </row>
    <row r="36" spans="1:7" ht="45" x14ac:dyDescent="0.25">
      <c r="A36" s="109" t="s">
        <v>287</v>
      </c>
      <c r="B36" s="170">
        <v>2</v>
      </c>
      <c r="C36" s="131"/>
      <c r="D36" s="134">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0.84615384615384615</v>
      </c>
    </row>
    <row r="42" spans="1:7" x14ac:dyDescent="0.25">
      <c r="A42" s="9"/>
      <c r="B42" s="6"/>
      <c r="C42" s="7"/>
      <c r="D42" s="6"/>
    </row>
    <row r="43" spans="1:7" ht="18" x14ac:dyDescent="0.35">
      <c r="A43" s="268" t="s">
        <v>137</v>
      </c>
      <c r="B43" s="268"/>
      <c r="C43" s="268"/>
      <c r="D43" s="268"/>
      <c r="E43" s="268"/>
      <c r="F43" s="268"/>
    </row>
    <row r="44" spans="1:7" x14ac:dyDescent="0.25">
      <c r="A44" s="183">
        <f>B11</f>
        <v>42807</v>
      </c>
      <c r="B44" s="6"/>
      <c r="C44" s="7"/>
      <c r="D44" s="6"/>
    </row>
    <row r="45" spans="1:7" ht="16.5" x14ac:dyDescent="0.25">
      <c r="A45" s="271" t="s">
        <v>63</v>
      </c>
      <c r="B45" s="272"/>
      <c r="C45" s="272"/>
      <c r="D45" s="272"/>
      <c r="E45" s="272"/>
      <c r="F45" s="272"/>
    </row>
    <row r="46" spans="1:7" x14ac:dyDescent="0.25">
      <c r="A46" s="33" t="s">
        <v>109</v>
      </c>
      <c r="B46" s="137">
        <v>2</v>
      </c>
      <c r="C46" s="137"/>
      <c r="D46" s="139" t="s">
        <v>416</v>
      </c>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ht="30" x14ac:dyDescent="0.25">
      <c r="A49" s="33" t="s">
        <v>28</v>
      </c>
      <c r="B49" s="170">
        <v>2</v>
      </c>
      <c r="C49" s="137"/>
      <c r="D49" s="139" t="s">
        <v>417</v>
      </c>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t="s">
        <v>418</v>
      </c>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69" t="s">
        <v>65</v>
      </c>
      <c r="B57" s="270"/>
      <c r="C57" s="270"/>
      <c r="D57" s="270"/>
      <c r="E57" s="270"/>
      <c r="F57" s="270"/>
    </row>
    <row r="58" spans="1:6" ht="24" customHeight="1" x14ac:dyDescent="0.25">
      <c r="A58" s="169" t="s">
        <v>314</v>
      </c>
      <c r="B58" s="144">
        <v>2</v>
      </c>
      <c r="C58" s="144"/>
      <c r="D58" s="142"/>
      <c r="E58" s="147"/>
      <c r="F58" s="66"/>
    </row>
    <row r="59" spans="1:6" ht="33" customHeight="1" x14ac:dyDescent="0.25">
      <c r="A59" s="17" t="s">
        <v>204</v>
      </c>
      <c r="B59" s="170">
        <v>1</v>
      </c>
      <c r="C59" s="145"/>
      <c r="D59" s="162" t="s">
        <v>419</v>
      </c>
      <c r="E59" s="146"/>
      <c r="F59" s="148"/>
    </row>
    <row r="60" spans="1:6" x14ac:dyDescent="0.25">
      <c r="A60" s="24" t="s">
        <v>142</v>
      </c>
      <c r="B60" s="170">
        <v>2</v>
      </c>
      <c r="C60" s="144"/>
      <c r="D60" s="143" t="s">
        <v>420</v>
      </c>
      <c r="E60" s="147"/>
      <c r="F60" s="66"/>
    </row>
    <row r="61" spans="1:6" x14ac:dyDescent="0.25">
      <c r="A61" s="24" t="s">
        <v>123</v>
      </c>
      <c r="B61" s="170">
        <v>2</v>
      </c>
      <c r="C61" s="144"/>
      <c r="D61" s="143" t="s">
        <v>421</v>
      </c>
      <c r="E61" s="147"/>
      <c r="F61" s="66"/>
    </row>
    <row r="62" spans="1:6" ht="18" x14ac:dyDescent="0.35">
      <c r="A62" s="76" t="s">
        <v>67</v>
      </c>
      <c r="B62" s="170" t="s">
        <v>34</v>
      </c>
      <c r="C62" s="217" t="str">
        <f>IF(B62=0, -5, "0")</f>
        <v>0</v>
      </c>
      <c r="D62" s="142"/>
      <c r="E62" s="147"/>
      <c r="F62" s="66"/>
    </row>
    <row r="63" spans="1:6" ht="75" x14ac:dyDescent="0.25">
      <c r="A63" s="17" t="s">
        <v>277</v>
      </c>
      <c r="B63" s="170">
        <v>1</v>
      </c>
      <c r="C63" s="144"/>
      <c r="D63" s="142" t="s">
        <v>422</v>
      </c>
      <c r="E63" s="147"/>
      <c r="F63" s="66"/>
    </row>
    <row r="64" spans="1:6" ht="36" x14ac:dyDescent="0.25">
      <c r="A64" s="108" t="s">
        <v>272</v>
      </c>
      <c r="B64" s="170">
        <v>2</v>
      </c>
      <c r="C64" s="217" t="str">
        <f>IF(B64=0, -5, "0")</f>
        <v>0</v>
      </c>
      <c r="D64" s="142" t="s">
        <v>423</v>
      </c>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ht="45" x14ac:dyDescent="0.25">
      <c r="A69" s="17" t="s">
        <v>117</v>
      </c>
      <c r="B69" s="170">
        <v>0</v>
      </c>
      <c r="C69" s="145"/>
      <c r="D69" s="163" t="s">
        <v>492</v>
      </c>
      <c r="E69" s="146" t="s">
        <v>424</v>
      </c>
      <c r="F69" s="148"/>
    </row>
    <row r="70" spans="1:7" s="31" customFormat="1" ht="75" x14ac:dyDescent="0.25">
      <c r="A70" s="107" t="s">
        <v>171</v>
      </c>
      <c r="B70" s="170">
        <v>0</v>
      </c>
      <c r="C70" s="218">
        <f>IF(B70=0, -5, "0")</f>
        <v>-5</v>
      </c>
      <c r="D70" s="152" t="s">
        <v>493</v>
      </c>
      <c r="E70" s="146" t="s">
        <v>425</v>
      </c>
      <c r="F70" s="67"/>
    </row>
    <row r="71" spans="1:7" s="31" customFormat="1" x14ac:dyDescent="0.25">
      <c r="A71" s="17" t="s">
        <v>291</v>
      </c>
      <c r="B71" s="170">
        <v>2</v>
      </c>
      <c r="C71" s="145"/>
      <c r="D71" s="152"/>
      <c r="E71" s="148"/>
      <c r="F71" s="67"/>
    </row>
    <row r="72" spans="1:7" s="31" customFormat="1" ht="75.75" x14ac:dyDescent="0.3">
      <c r="A72" s="49" t="s">
        <v>270</v>
      </c>
      <c r="B72" s="170">
        <v>0</v>
      </c>
      <c r="C72" s="171"/>
      <c r="D72" s="152" t="s">
        <v>427</v>
      </c>
      <c r="E72" s="146" t="s">
        <v>426</v>
      </c>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t="s">
        <v>428</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ht="45" x14ac:dyDescent="0.25">
      <c r="A77" s="24" t="s">
        <v>83</v>
      </c>
      <c r="B77" s="170">
        <v>1</v>
      </c>
      <c r="C77" s="145"/>
      <c r="D77" s="152" t="s">
        <v>429</v>
      </c>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t="s">
        <v>430</v>
      </c>
      <c r="E79" s="146"/>
      <c r="F79" s="67"/>
    </row>
    <row r="80" spans="1:7" s="31" customFormat="1" ht="30" x14ac:dyDescent="0.25">
      <c r="A80" s="17" t="s">
        <v>199</v>
      </c>
      <c r="B80" s="170">
        <v>1</v>
      </c>
      <c r="C80" s="145"/>
      <c r="D80" s="152" t="s">
        <v>431</v>
      </c>
      <c r="E80" s="148"/>
      <c r="F80" s="67"/>
    </row>
    <row r="81" spans="1:6" x14ac:dyDescent="0.25">
      <c r="A81" s="19" t="s">
        <v>38</v>
      </c>
      <c r="B81" s="19"/>
      <c r="C81" s="19"/>
      <c r="D81" s="19">
        <f>SUM(B58:C80)</f>
        <v>27</v>
      </c>
    </row>
    <row r="82" spans="1:6" x14ac:dyDescent="0.25">
      <c r="A82" s="19" t="s">
        <v>37</v>
      </c>
      <c r="B82" s="20"/>
      <c r="C82" s="21"/>
      <c r="D82" s="63">
        <f>D81/(COUNT(B58:C80)*2)</f>
        <v>0.61363636363636365</v>
      </c>
    </row>
    <row r="83" spans="1:6" ht="15" customHeight="1" x14ac:dyDescent="0.25">
      <c r="A83" s="9"/>
      <c r="B83" s="6"/>
      <c r="C83" s="7"/>
      <c r="D83" s="6"/>
    </row>
    <row r="84" spans="1:6" ht="15" customHeight="1" x14ac:dyDescent="0.25">
      <c r="A84" s="269" t="s">
        <v>25</v>
      </c>
      <c r="B84" s="270"/>
      <c r="C84" s="270"/>
      <c r="D84" s="270"/>
      <c r="E84" s="270"/>
      <c r="F84" s="270"/>
    </row>
    <row r="85" spans="1:6" x14ac:dyDescent="0.25">
      <c r="A85" s="17" t="s">
        <v>314</v>
      </c>
      <c r="B85" s="153">
        <v>2</v>
      </c>
      <c r="C85" s="153"/>
      <c r="D85" s="157" t="s">
        <v>432</v>
      </c>
      <c r="E85" s="66"/>
      <c r="F85" s="66"/>
    </row>
    <row r="86" spans="1:6" x14ac:dyDescent="0.25">
      <c r="A86" s="18" t="s">
        <v>105</v>
      </c>
      <c r="B86" s="170">
        <v>2</v>
      </c>
      <c r="C86" s="153"/>
      <c r="D86" s="155" t="s">
        <v>433</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t="s">
        <v>434</v>
      </c>
      <c r="E88" s="66"/>
      <c r="F88" s="66"/>
    </row>
    <row r="89" spans="1:6" x14ac:dyDescent="0.25">
      <c r="A89" s="18" t="s">
        <v>55</v>
      </c>
      <c r="B89" s="170">
        <v>2</v>
      </c>
      <c r="C89" s="153"/>
      <c r="D89" s="158"/>
      <c r="E89" s="66"/>
      <c r="F89" s="66"/>
    </row>
    <row r="90" spans="1:6" ht="105" x14ac:dyDescent="0.25">
      <c r="A90" s="17" t="s">
        <v>293</v>
      </c>
      <c r="B90" s="170">
        <v>1</v>
      </c>
      <c r="C90" s="153"/>
      <c r="D90" s="156" t="s">
        <v>435</v>
      </c>
      <c r="E90" s="146"/>
      <c r="F90" s="66"/>
    </row>
    <row r="91" spans="1:6" ht="60" x14ac:dyDescent="0.25">
      <c r="A91" s="18" t="s">
        <v>260</v>
      </c>
      <c r="B91" s="170">
        <v>2</v>
      </c>
      <c r="C91" s="153"/>
      <c r="D91" s="157" t="s">
        <v>436</v>
      </c>
      <c r="E91" s="66"/>
      <c r="F91" s="66"/>
    </row>
    <row r="92" spans="1:6" ht="45" x14ac:dyDescent="0.25">
      <c r="A92" s="109" t="s">
        <v>287</v>
      </c>
      <c r="B92" s="170">
        <v>1</v>
      </c>
      <c r="C92" s="154"/>
      <c r="D92" s="254">
        <v>0.5</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56</v>
      </c>
    </row>
    <row r="97" spans="1:6" ht="16.5" customHeight="1" x14ac:dyDescent="0.25">
      <c r="A97" s="78" t="s">
        <v>224</v>
      </c>
      <c r="B97" s="84"/>
      <c r="C97" s="85"/>
      <c r="D97" s="82">
        <f>D96/(COUNT(B85:C91,B46:C53,B58:C80)*2)</f>
        <v>0.7567567567567568</v>
      </c>
    </row>
    <row r="98" spans="1:6" x14ac:dyDescent="0.25">
      <c r="A98" s="5"/>
      <c r="B98" s="6"/>
      <c r="C98" s="7"/>
      <c r="D98" s="6"/>
    </row>
    <row r="99" spans="1:6" ht="18" x14ac:dyDescent="0.35">
      <c r="A99" s="268" t="s">
        <v>129</v>
      </c>
      <c r="B99" s="268"/>
      <c r="C99" s="268"/>
      <c r="D99" s="268"/>
      <c r="E99" s="268"/>
      <c r="F99" s="268"/>
    </row>
    <row r="100" spans="1:6" x14ac:dyDescent="0.25">
      <c r="A100" s="183">
        <f>B11</f>
        <v>42807</v>
      </c>
      <c r="B100" s="6"/>
      <c r="C100" s="7"/>
      <c r="D100" s="6"/>
    </row>
    <row r="101" spans="1:6" ht="16.5" x14ac:dyDescent="0.25">
      <c r="A101" s="271" t="s">
        <v>63</v>
      </c>
      <c r="B101" s="272"/>
      <c r="C101" s="272"/>
      <c r="D101" s="272"/>
      <c r="E101" s="272"/>
      <c r="F101" s="272"/>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45" x14ac:dyDescent="0.25">
      <c r="A106" s="33" t="s">
        <v>174</v>
      </c>
      <c r="B106" s="170">
        <v>0</v>
      </c>
      <c r="C106" s="153"/>
      <c r="D106" s="129" t="s">
        <v>494</v>
      </c>
      <c r="E106" s="168" t="s">
        <v>437</v>
      </c>
      <c r="F106" s="66"/>
    </row>
    <row r="107" spans="1:6" ht="18" x14ac:dyDescent="0.35">
      <c r="A107" s="76" t="s">
        <v>59</v>
      </c>
      <c r="B107" s="170">
        <v>2</v>
      </c>
      <c r="C107" s="217" t="str">
        <f>IF(B107=0, -5, "0")</f>
        <v>0</v>
      </c>
      <c r="D107" s="142" t="s">
        <v>432</v>
      </c>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69" t="s">
        <v>133</v>
      </c>
      <c r="B113" s="270"/>
      <c r="C113" s="270"/>
      <c r="D113" s="270"/>
      <c r="E113" s="270"/>
      <c r="F113" s="270"/>
    </row>
    <row r="114" spans="1:6" x14ac:dyDescent="0.25">
      <c r="A114" s="17" t="s">
        <v>314</v>
      </c>
      <c r="B114" s="153">
        <v>2</v>
      </c>
      <c r="C114" s="153"/>
      <c r="D114" s="142"/>
      <c r="E114" s="142"/>
      <c r="F114" s="147"/>
    </row>
    <row r="115" spans="1:6" ht="180" x14ac:dyDescent="0.25">
      <c r="A115" s="18" t="s">
        <v>294</v>
      </c>
      <c r="B115" s="170">
        <v>0</v>
      </c>
      <c r="C115" s="153"/>
      <c r="D115" s="143" t="s">
        <v>503</v>
      </c>
      <c r="E115" s="143" t="s">
        <v>504</v>
      </c>
      <c r="F115" s="147"/>
    </row>
    <row r="116" spans="1:6" x14ac:dyDescent="0.25">
      <c r="A116" s="18" t="s">
        <v>71</v>
      </c>
      <c r="B116" s="170">
        <v>1</v>
      </c>
      <c r="C116" s="153"/>
      <c r="D116" s="143" t="s">
        <v>438</v>
      </c>
      <c r="E116" s="148"/>
      <c r="F116" s="147"/>
    </row>
    <row r="117" spans="1:6" x14ac:dyDescent="0.25">
      <c r="A117" s="17" t="s">
        <v>295</v>
      </c>
      <c r="B117" s="170" t="s">
        <v>34</v>
      </c>
      <c r="C117" s="153"/>
      <c r="D117" s="11"/>
      <c r="E117" s="148"/>
      <c r="F117" s="147"/>
    </row>
    <row r="118" spans="1:6" x14ac:dyDescent="0.25">
      <c r="A118" s="18" t="s">
        <v>64</v>
      </c>
      <c r="B118" s="170">
        <v>2</v>
      </c>
      <c r="C118" s="153"/>
      <c r="D118" s="12"/>
      <c r="E118" s="142"/>
      <c r="F118" s="147"/>
    </row>
    <row r="119" spans="1:6" ht="78" customHeight="1" x14ac:dyDescent="0.25">
      <c r="A119" s="17" t="s">
        <v>175</v>
      </c>
      <c r="B119" s="170">
        <v>1</v>
      </c>
      <c r="C119" s="153"/>
      <c r="D119" s="12" t="s">
        <v>499</v>
      </c>
      <c r="E119" s="147"/>
      <c r="F119" s="147"/>
    </row>
    <row r="120" spans="1:6" x14ac:dyDescent="0.25">
      <c r="A120" s="17" t="s">
        <v>291</v>
      </c>
      <c r="B120" s="170">
        <v>2</v>
      </c>
      <c r="C120" s="153"/>
      <c r="D120" s="12"/>
      <c r="E120" s="147"/>
      <c r="F120" s="147"/>
    </row>
    <row r="121" spans="1:6" ht="76.5" x14ac:dyDescent="0.35">
      <c r="A121" s="76" t="s">
        <v>74</v>
      </c>
      <c r="B121" s="170">
        <v>0</v>
      </c>
      <c r="C121" s="217">
        <f>IF(B121=0, -5, "0")</f>
        <v>-5</v>
      </c>
      <c r="D121" s="142" t="s">
        <v>439</v>
      </c>
      <c r="E121" s="168" t="s">
        <v>440</v>
      </c>
      <c r="F121" s="147"/>
    </row>
    <row r="122" spans="1:6" x14ac:dyDescent="0.25">
      <c r="A122" s="18" t="s">
        <v>188</v>
      </c>
      <c r="B122" s="170">
        <v>2</v>
      </c>
      <c r="C122" s="153"/>
      <c r="D122" s="142" t="s">
        <v>441</v>
      </c>
      <c r="E122" s="147"/>
      <c r="F122" s="147"/>
    </row>
    <row r="123" spans="1:6" ht="45.75" x14ac:dyDescent="0.3">
      <c r="A123" s="48" t="s">
        <v>189</v>
      </c>
      <c r="B123" s="177">
        <v>0</v>
      </c>
      <c r="C123" s="177"/>
      <c r="D123" s="184" t="s">
        <v>442</v>
      </c>
      <c r="E123" s="142" t="s">
        <v>443</v>
      </c>
      <c r="F123" s="147"/>
    </row>
    <row r="124" spans="1:6" x14ac:dyDescent="0.25">
      <c r="A124" s="17" t="s">
        <v>278</v>
      </c>
      <c r="B124" s="170">
        <v>2</v>
      </c>
      <c r="C124" s="153"/>
      <c r="D124" s="156" t="s">
        <v>444</v>
      </c>
      <c r="E124" s="148"/>
      <c r="F124" s="147"/>
    </row>
    <row r="125" spans="1:6" ht="53.25" customHeight="1" x14ac:dyDescent="0.25">
      <c r="A125" s="108" t="s">
        <v>272</v>
      </c>
      <c r="B125" s="170">
        <v>2</v>
      </c>
      <c r="C125" s="217" t="str">
        <f>IF(B125=0, -5, "0")</f>
        <v>0</v>
      </c>
      <c r="D125" s="142"/>
      <c r="E125" s="142"/>
      <c r="F125" s="147"/>
    </row>
    <row r="126" spans="1:6" ht="30.75" x14ac:dyDescent="0.3">
      <c r="A126" s="49" t="s">
        <v>271</v>
      </c>
      <c r="B126" s="177">
        <v>1</v>
      </c>
      <c r="C126" s="177"/>
      <c r="D126" s="184" t="s">
        <v>445</v>
      </c>
      <c r="E126" s="147"/>
      <c r="F126" s="147"/>
    </row>
    <row r="127" spans="1:6" ht="31.5" x14ac:dyDescent="0.35">
      <c r="A127" s="76" t="s">
        <v>173</v>
      </c>
      <c r="B127" s="170">
        <v>1</v>
      </c>
      <c r="C127" s="217" t="str">
        <f>IF(B127=0, -5, "0")</f>
        <v>0</v>
      </c>
      <c r="D127" s="142" t="s">
        <v>446</v>
      </c>
      <c r="E127" s="142"/>
      <c r="F127" s="147"/>
    </row>
    <row r="128" spans="1:6" ht="18.75" customHeight="1" x14ac:dyDescent="0.35">
      <c r="A128" s="48" t="s">
        <v>289</v>
      </c>
      <c r="B128" s="170">
        <v>2</v>
      </c>
      <c r="C128" s="153"/>
      <c r="D128" s="142"/>
      <c r="E128" s="160"/>
      <c r="F128" s="147"/>
    </row>
    <row r="129" spans="1:6" ht="16.5" x14ac:dyDescent="0.25">
      <c r="A129" s="185" t="s">
        <v>168</v>
      </c>
      <c r="B129" s="171">
        <v>1</v>
      </c>
      <c r="C129" s="218" t="str">
        <f>IF(B129=0, -5, "0")</f>
        <v>0</v>
      </c>
      <c r="D129" s="146" t="s">
        <v>447</v>
      </c>
      <c r="E129" s="173"/>
      <c r="F129" s="173"/>
    </row>
    <row r="130" spans="1:6" x14ac:dyDescent="0.25">
      <c r="A130" s="24" t="s">
        <v>83</v>
      </c>
      <c r="B130" s="171">
        <v>2</v>
      </c>
      <c r="C130" s="153"/>
      <c r="D130" s="142"/>
      <c r="E130" s="147"/>
      <c r="F130" s="147"/>
    </row>
    <row r="131" spans="1:6" ht="33" x14ac:dyDescent="0.3">
      <c r="A131" s="49" t="s">
        <v>222</v>
      </c>
      <c r="B131" s="171">
        <v>1</v>
      </c>
      <c r="C131" s="153"/>
      <c r="D131" s="142" t="s">
        <v>500</v>
      </c>
      <c r="E131" s="147"/>
      <c r="F131" s="147"/>
    </row>
    <row r="132" spans="1:6" x14ac:dyDescent="0.25">
      <c r="A132" s="24" t="s">
        <v>248</v>
      </c>
      <c r="B132" s="171">
        <v>2</v>
      </c>
      <c r="C132" s="153"/>
      <c r="D132" s="142"/>
      <c r="E132" s="142"/>
      <c r="F132" s="147"/>
    </row>
    <row r="133" spans="1:6" ht="30" x14ac:dyDescent="0.25">
      <c r="A133" s="24" t="s">
        <v>199</v>
      </c>
      <c r="B133" s="171">
        <v>1</v>
      </c>
      <c r="C133" s="153"/>
      <c r="D133" s="142" t="s">
        <v>523</v>
      </c>
      <c r="E133" s="147"/>
      <c r="F133" s="147"/>
    </row>
    <row r="134" spans="1:6" x14ac:dyDescent="0.25">
      <c r="A134" s="19" t="s">
        <v>38</v>
      </c>
      <c r="B134" s="19"/>
      <c r="C134" s="19"/>
      <c r="D134" s="19">
        <f>SUM(B114:C133)</f>
        <v>20</v>
      </c>
    </row>
    <row r="135" spans="1:6" x14ac:dyDescent="0.25">
      <c r="A135" s="19" t="s">
        <v>37</v>
      </c>
      <c r="B135" s="20"/>
      <c r="C135" s="21"/>
      <c r="D135" s="63">
        <f>D134/(COUNT(B114:C133)*2)</f>
        <v>0.5</v>
      </c>
    </row>
    <row r="136" spans="1:6" x14ac:dyDescent="0.25">
      <c r="A136" s="9"/>
      <c r="B136" s="6"/>
      <c r="C136" s="7"/>
      <c r="D136" s="6"/>
    </row>
    <row r="137" spans="1:6" ht="18" x14ac:dyDescent="0.25">
      <c r="A137" s="269" t="s">
        <v>73</v>
      </c>
      <c r="B137" s="270"/>
      <c r="C137" s="270"/>
      <c r="D137" s="270"/>
      <c r="E137" s="270"/>
      <c r="F137" s="270"/>
    </row>
    <row r="138" spans="1:6" ht="30" x14ac:dyDescent="0.25">
      <c r="A138" s="17" t="s">
        <v>372</v>
      </c>
      <c r="B138" s="153">
        <v>2</v>
      </c>
      <c r="C138" s="153"/>
      <c r="D138" s="142" t="s">
        <v>434</v>
      </c>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48</v>
      </c>
    </row>
    <row r="150" spans="1:6" ht="18" x14ac:dyDescent="0.25">
      <c r="A150" s="78" t="s">
        <v>225</v>
      </c>
      <c r="B150" s="84"/>
      <c r="C150" s="85"/>
      <c r="D150" s="82">
        <f>D149/(COUNT(B138:C144,B102:C109,B114:C133)*2)</f>
        <v>0.68571428571428572</v>
      </c>
    </row>
    <row r="151" spans="1:6" x14ac:dyDescent="0.25">
      <c r="A151" s="9"/>
      <c r="B151" s="6"/>
      <c r="C151" s="7"/>
      <c r="D151" s="6"/>
    </row>
    <row r="152" spans="1:6" ht="18" x14ac:dyDescent="0.35">
      <c r="A152" s="268" t="s">
        <v>130</v>
      </c>
      <c r="B152" s="268"/>
      <c r="C152" s="268"/>
      <c r="D152" s="268"/>
      <c r="E152" s="268"/>
      <c r="F152" s="268"/>
    </row>
    <row r="153" spans="1:6" x14ac:dyDescent="0.25">
      <c r="A153" s="183">
        <f>B11</f>
        <v>42807</v>
      </c>
      <c r="B153" s="6"/>
      <c r="C153" s="7"/>
      <c r="D153" s="59"/>
    </row>
    <row r="154" spans="1:6" ht="16.5" x14ac:dyDescent="0.25">
      <c r="A154" s="271" t="s">
        <v>63</v>
      </c>
      <c r="B154" s="272"/>
      <c r="C154" s="272"/>
      <c r="D154" s="272"/>
      <c r="E154" s="272"/>
      <c r="F154" s="272"/>
    </row>
    <row r="155" spans="1:6" x14ac:dyDescent="0.25">
      <c r="A155" s="23" t="s">
        <v>132</v>
      </c>
      <c r="B155" s="153">
        <v>2</v>
      </c>
      <c r="C155" s="153"/>
      <c r="D155" s="146"/>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9" t="s">
        <v>134</v>
      </c>
      <c r="B166" s="270"/>
      <c r="C166" s="270"/>
      <c r="D166" s="270"/>
      <c r="E166" s="270"/>
      <c r="F166" s="270"/>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1</v>
      </c>
      <c r="C169" s="153"/>
      <c r="D169" s="143" t="s">
        <v>448</v>
      </c>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30" x14ac:dyDescent="0.35">
      <c r="A174" s="76" t="s">
        <v>251</v>
      </c>
      <c r="B174" s="170">
        <v>1</v>
      </c>
      <c r="C174" s="217" t="str">
        <f>IF(B174=0, -5, "0")</f>
        <v>0</v>
      </c>
      <c r="D174" s="12" t="s">
        <v>449</v>
      </c>
      <c r="E174" s="142"/>
      <c r="F174" s="66"/>
    </row>
    <row r="175" spans="1:6" ht="75" x14ac:dyDescent="0.25">
      <c r="A175" s="17" t="s">
        <v>313</v>
      </c>
      <c r="B175" s="170">
        <v>0</v>
      </c>
      <c r="C175" s="153"/>
      <c r="D175" s="156" t="s">
        <v>450</v>
      </c>
      <c r="E175" s="168" t="s">
        <v>451</v>
      </c>
      <c r="F175" s="66"/>
    </row>
    <row r="176" spans="1:6" ht="36" x14ac:dyDescent="0.35">
      <c r="A176" s="86" t="s">
        <v>209</v>
      </c>
      <c r="B176" s="170">
        <v>0</v>
      </c>
      <c r="C176" s="217">
        <f>IF(B176=0, -5, "0")</f>
        <v>-5</v>
      </c>
      <c r="D176" s="142" t="s">
        <v>452</v>
      </c>
      <c r="E176" s="168" t="s">
        <v>453</v>
      </c>
      <c r="F176" s="66"/>
    </row>
    <row r="177" spans="1:7" x14ac:dyDescent="0.25">
      <c r="A177" s="17" t="s">
        <v>291</v>
      </c>
      <c r="B177" s="170">
        <v>2</v>
      </c>
      <c r="C177" s="153"/>
      <c r="D177" s="142"/>
      <c r="E177" s="147"/>
      <c r="F177" s="66"/>
    </row>
    <row r="178" spans="1:7" x14ac:dyDescent="0.25">
      <c r="A178" s="17" t="s">
        <v>188</v>
      </c>
      <c r="B178" s="170" t="s">
        <v>34</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ht="30" x14ac:dyDescent="0.25">
      <c r="A183" s="24" t="s">
        <v>248</v>
      </c>
      <c r="B183" s="170">
        <v>2</v>
      </c>
      <c r="C183" s="153"/>
      <c r="D183" s="142" t="s">
        <v>512</v>
      </c>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23</v>
      </c>
    </row>
    <row r="187" spans="1:7" x14ac:dyDescent="0.25">
      <c r="A187" s="19" t="s">
        <v>37</v>
      </c>
      <c r="B187" s="20"/>
      <c r="C187" s="21"/>
      <c r="D187" s="63">
        <f>D186/(COUNT(B167:C184)*2)</f>
        <v>0.63888888888888884</v>
      </c>
    </row>
    <row r="188" spans="1:7" x14ac:dyDescent="0.25">
      <c r="A188" s="9"/>
      <c r="B188" s="6"/>
      <c r="C188" s="7"/>
      <c r="D188" s="6"/>
    </row>
    <row r="189" spans="1:7" ht="18" x14ac:dyDescent="0.25">
      <c r="A189" s="78" t="s">
        <v>139</v>
      </c>
      <c r="B189" s="84"/>
      <c r="C189" s="85"/>
      <c r="D189" s="81">
        <f>SUM(D163,D186)</f>
        <v>39</v>
      </c>
    </row>
    <row r="190" spans="1:7" ht="18" x14ac:dyDescent="0.25">
      <c r="A190" s="78" t="s">
        <v>226</v>
      </c>
      <c r="B190" s="84"/>
      <c r="C190" s="85"/>
      <c r="D190" s="82">
        <f>D189/(COUNT(B155:C162,B167:C184)*2)</f>
        <v>0.75</v>
      </c>
    </row>
    <row r="191" spans="1:7" x14ac:dyDescent="0.25">
      <c r="A191" s="9"/>
      <c r="B191" s="6"/>
      <c r="C191" s="7"/>
      <c r="D191" s="6"/>
    </row>
    <row r="192" spans="1:7" ht="18" x14ac:dyDescent="0.35">
      <c r="A192" s="268" t="s">
        <v>167</v>
      </c>
      <c r="B192" s="268"/>
      <c r="C192" s="268"/>
      <c r="D192" s="268"/>
      <c r="E192" s="268"/>
      <c r="F192" s="268"/>
    </row>
    <row r="193" spans="1:7" x14ac:dyDescent="0.25">
      <c r="A193" s="189">
        <f>B11</f>
        <v>42807</v>
      </c>
      <c r="B193" s="6"/>
      <c r="C193" s="7"/>
      <c r="D193" s="6"/>
    </row>
    <row r="194" spans="1:7" ht="18" x14ac:dyDescent="0.25">
      <c r="A194" s="269" t="s">
        <v>158</v>
      </c>
      <c r="B194" s="270"/>
      <c r="C194" s="270"/>
      <c r="D194" s="270"/>
      <c r="E194" s="270"/>
      <c r="F194" s="270"/>
    </row>
    <row r="195" spans="1:7" ht="106.5" x14ac:dyDescent="0.35">
      <c r="A195" s="83" t="s">
        <v>27</v>
      </c>
      <c r="B195" s="153">
        <v>1</v>
      </c>
      <c r="C195" s="217" t="str">
        <f>IF(B195=0, -5, "0")</f>
        <v>0</v>
      </c>
      <c r="D195" s="142" t="s">
        <v>464</v>
      </c>
      <c r="E195" s="168"/>
      <c r="F195" s="66"/>
    </row>
    <row r="196" spans="1:7" ht="75" x14ac:dyDescent="0.25">
      <c r="A196" s="23" t="s">
        <v>57</v>
      </c>
      <c r="B196" s="170">
        <v>1</v>
      </c>
      <c r="C196" s="153"/>
      <c r="D196" s="142" t="s">
        <v>513</v>
      </c>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t="s">
        <v>454</v>
      </c>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69" t="s">
        <v>76</v>
      </c>
      <c r="B209" s="270"/>
      <c r="C209" s="270"/>
      <c r="D209" s="270"/>
      <c r="E209" s="270"/>
      <c r="F209" s="270"/>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ht="45" x14ac:dyDescent="0.25">
      <c r="A212" s="18" t="s">
        <v>192</v>
      </c>
      <c r="B212" s="170">
        <v>1</v>
      </c>
      <c r="C212" s="153"/>
      <c r="D212" s="143" t="s">
        <v>514</v>
      </c>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t="s">
        <v>455</v>
      </c>
      <c r="E218" s="147"/>
      <c r="F218" s="66"/>
    </row>
    <row r="219" spans="1:7" ht="33" x14ac:dyDescent="0.3">
      <c r="A219" s="49" t="s">
        <v>178</v>
      </c>
      <c r="B219" s="170">
        <v>2</v>
      </c>
      <c r="C219" s="153"/>
      <c r="D219" s="142" t="s">
        <v>456</v>
      </c>
      <c r="E219" s="142"/>
      <c r="F219" s="66"/>
      <c r="G219" s="172"/>
    </row>
    <row r="220" spans="1:7" x14ac:dyDescent="0.25">
      <c r="A220" s="17" t="s">
        <v>157</v>
      </c>
      <c r="B220" s="170">
        <v>2</v>
      </c>
      <c r="C220" s="153"/>
      <c r="D220" s="149"/>
      <c r="E220" s="147"/>
      <c r="F220" s="66"/>
    </row>
    <row r="221" spans="1:7" ht="45" x14ac:dyDescent="0.25">
      <c r="A221" s="24" t="s">
        <v>159</v>
      </c>
      <c r="B221" s="170">
        <v>1</v>
      </c>
      <c r="C221" s="153"/>
      <c r="D221" s="142" t="s">
        <v>457</v>
      </c>
      <c r="E221" s="147"/>
      <c r="F221" s="66"/>
    </row>
    <row r="222" spans="1:7" ht="105" x14ac:dyDescent="0.25">
      <c r="A222" s="108" t="s">
        <v>72</v>
      </c>
      <c r="B222" s="170">
        <v>0</v>
      </c>
      <c r="C222" s="217">
        <f>IF(B222=0, -5, "0")</f>
        <v>-5</v>
      </c>
      <c r="D222" s="142" t="s">
        <v>515</v>
      </c>
      <c r="E222" s="168" t="s">
        <v>458</v>
      </c>
      <c r="F222" s="66"/>
    </row>
    <row r="223" spans="1:7" ht="18" x14ac:dyDescent="0.35">
      <c r="A223" s="48" t="s">
        <v>289</v>
      </c>
      <c r="B223" s="170">
        <v>2</v>
      </c>
      <c r="C223" s="153"/>
      <c r="D223" s="142"/>
      <c r="E223" s="160"/>
      <c r="F223" s="66"/>
      <c r="G223" s="172"/>
    </row>
    <row r="224" spans="1:7" ht="16.5" x14ac:dyDescent="0.25">
      <c r="A224" s="107" t="s">
        <v>168</v>
      </c>
      <c r="B224" s="170">
        <v>1</v>
      </c>
      <c r="C224" s="218" t="str">
        <f>IF(B224=0, -5, "0")</f>
        <v>0</v>
      </c>
      <c r="D224" s="146" t="s">
        <v>459</v>
      </c>
      <c r="E224" s="147"/>
      <c r="F224" s="66"/>
    </row>
    <row r="225" spans="1:6" x14ac:dyDescent="0.25">
      <c r="A225" s="24" t="s">
        <v>83</v>
      </c>
      <c r="B225" s="170">
        <v>1</v>
      </c>
      <c r="C225" s="153"/>
      <c r="D225" s="142" t="s">
        <v>460</v>
      </c>
      <c r="E225" s="147"/>
      <c r="F225" s="66"/>
    </row>
    <row r="226" spans="1:6" ht="30" x14ac:dyDescent="0.25">
      <c r="A226" s="24" t="s">
        <v>244</v>
      </c>
      <c r="B226" s="170">
        <v>1</v>
      </c>
      <c r="C226" s="153"/>
      <c r="D226" s="157" t="s">
        <v>461</v>
      </c>
      <c r="E226" s="147"/>
      <c r="F226" s="66"/>
    </row>
    <row r="227" spans="1:6" x14ac:dyDescent="0.25">
      <c r="A227" s="24" t="s">
        <v>248</v>
      </c>
      <c r="B227" s="170">
        <v>2</v>
      </c>
      <c r="C227" s="153"/>
      <c r="D227" s="142" t="s">
        <v>462</v>
      </c>
      <c r="E227" s="147"/>
      <c r="F227" s="66"/>
    </row>
    <row r="228" spans="1:6" ht="30" x14ac:dyDescent="0.25">
      <c r="A228" s="24" t="s">
        <v>199</v>
      </c>
      <c r="B228" s="170">
        <v>2</v>
      </c>
      <c r="C228" s="24"/>
      <c r="D228" s="60"/>
      <c r="E228" s="147"/>
      <c r="F228" s="66"/>
    </row>
    <row r="229" spans="1:6" x14ac:dyDescent="0.25">
      <c r="A229" s="19" t="s">
        <v>38</v>
      </c>
      <c r="B229" s="19"/>
      <c r="C229" s="19"/>
      <c r="D229" s="19">
        <f>SUM(B210:C228)</f>
        <v>26</v>
      </c>
    </row>
    <row r="230" spans="1:6" x14ac:dyDescent="0.25">
      <c r="A230" s="19" t="s">
        <v>37</v>
      </c>
      <c r="B230" s="20"/>
      <c r="C230" s="21"/>
      <c r="D230" s="63">
        <f>D229/(COUNT(B210:C228)*2)</f>
        <v>0.65</v>
      </c>
    </row>
    <row r="231" spans="1:6" x14ac:dyDescent="0.25">
      <c r="A231" s="9"/>
      <c r="B231" s="6"/>
      <c r="C231" s="7"/>
      <c r="D231" s="6"/>
    </row>
    <row r="232" spans="1:6" ht="18" x14ac:dyDescent="0.25">
      <c r="A232" s="269" t="s">
        <v>191</v>
      </c>
      <c r="B232" s="270"/>
      <c r="C232" s="270"/>
      <c r="D232" s="270"/>
      <c r="E232" s="270"/>
      <c r="F232" s="270"/>
    </row>
    <row r="233" spans="1:6" x14ac:dyDescent="0.25">
      <c r="A233" s="17" t="s">
        <v>314</v>
      </c>
      <c r="B233" s="145">
        <v>2</v>
      </c>
      <c r="C233" s="145"/>
      <c r="D233" s="152"/>
      <c r="E233" s="66"/>
      <c r="F233" s="66"/>
    </row>
    <row r="234" spans="1:6" ht="30" x14ac:dyDescent="0.25">
      <c r="A234" s="18" t="s">
        <v>205</v>
      </c>
      <c r="B234" s="171">
        <v>2</v>
      </c>
      <c r="C234" s="153"/>
      <c r="D234" s="155" t="s">
        <v>463</v>
      </c>
      <c r="E234" s="66"/>
      <c r="F234" s="66"/>
    </row>
    <row r="235" spans="1:6" ht="18" x14ac:dyDescent="0.35">
      <c r="A235" s="76" t="s">
        <v>59</v>
      </c>
      <c r="B235" s="171">
        <v>2</v>
      </c>
      <c r="C235" s="217" t="str">
        <f>IF(B235=0, -5, "0")</f>
        <v>0</v>
      </c>
      <c r="D235" s="157"/>
      <c r="E235" s="66"/>
      <c r="F235" s="66"/>
    </row>
    <row r="236" spans="1:6" ht="36" x14ac:dyDescent="0.35">
      <c r="A236" s="83" t="s">
        <v>177</v>
      </c>
      <c r="B236" s="171" t="s">
        <v>34</v>
      </c>
      <c r="C236" s="217" t="str">
        <f>IF(B236=0, -5, "0")</f>
        <v>0</v>
      </c>
      <c r="D236" s="157"/>
      <c r="E236" s="66"/>
      <c r="F236" s="66"/>
    </row>
    <row r="237" spans="1:6" x14ac:dyDescent="0.25">
      <c r="A237" s="18" t="s">
        <v>252</v>
      </c>
      <c r="B237" s="171">
        <v>2</v>
      </c>
      <c r="C237" s="153"/>
      <c r="D237" s="157"/>
      <c r="E237" s="66"/>
      <c r="F237" s="66"/>
    </row>
    <row r="238" spans="1:6" ht="45" x14ac:dyDescent="0.25">
      <c r="A238" s="18" t="s">
        <v>55</v>
      </c>
      <c r="B238" s="171">
        <v>1</v>
      </c>
      <c r="C238" s="153"/>
      <c r="D238" s="158" t="s">
        <v>516</v>
      </c>
      <c r="E238" s="168"/>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1</v>
      </c>
      <c r="C241" s="154"/>
      <c r="D241" s="255">
        <v>0.6</v>
      </c>
      <c r="E241" s="102"/>
      <c r="F241" s="102"/>
    </row>
    <row r="242" spans="1:6" x14ac:dyDescent="0.25">
      <c r="A242" s="19" t="s">
        <v>38</v>
      </c>
      <c r="B242" s="19"/>
      <c r="C242" s="19"/>
      <c r="D242" s="19">
        <f>SUM(B233:C240)</f>
        <v>13</v>
      </c>
    </row>
    <row r="243" spans="1:6" x14ac:dyDescent="0.25">
      <c r="A243" s="19" t="s">
        <v>37</v>
      </c>
      <c r="B243" s="20"/>
      <c r="C243" s="21"/>
      <c r="D243" s="63">
        <f>D242/(COUNT(B233:C240)*2)</f>
        <v>0.9285714285714286</v>
      </c>
    </row>
    <row r="244" spans="1:6" x14ac:dyDescent="0.25">
      <c r="A244" s="9"/>
      <c r="B244" s="6"/>
      <c r="C244" s="7"/>
      <c r="D244" s="6"/>
    </row>
    <row r="245" spans="1:6" ht="18" x14ac:dyDescent="0.25">
      <c r="A245" s="78" t="s">
        <v>77</v>
      </c>
      <c r="B245" s="84"/>
      <c r="C245" s="85"/>
      <c r="D245" s="81">
        <f>SUM(D242,D206,D229)</f>
        <v>59</v>
      </c>
    </row>
    <row r="246" spans="1:6" ht="18" x14ac:dyDescent="0.25">
      <c r="A246" s="103" t="s">
        <v>227</v>
      </c>
      <c r="B246" s="104"/>
      <c r="C246" s="105"/>
      <c r="D246" s="106">
        <f>D245/(COUNT(B210:C228,B233:C240,B195:C205)*2)</f>
        <v>0.77631578947368418</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42807</v>
      </c>
      <c r="B249" s="6"/>
      <c r="C249" s="7"/>
      <c r="D249" s="6"/>
    </row>
    <row r="250" spans="1:6" s="3" customFormat="1" ht="18" x14ac:dyDescent="0.25">
      <c r="A250" s="269" t="s">
        <v>79</v>
      </c>
      <c r="B250" s="270"/>
      <c r="C250" s="270"/>
      <c r="D250" s="270"/>
      <c r="E250" s="270"/>
      <c r="F250" s="270"/>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8</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69" t="s">
        <v>81</v>
      </c>
      <c r="B266" s="270"/>
      <c r="C266" s="270"/>
      <c r="D266" s="270"/>
      <c r="E266" s="270"/>
      <c r="F266" s="270"/>
    </row>
    <row r="267" spans="1:6" s="3" customFormat="1" x14ac:dyDescent="0.25">
      <c r="A267" s="152" t="s">
        <v>368</v>
      </c>
      <c r="B267" s="145">
        <v>1</v>
      </c>
      <c r="C267" s="145"/>
      <c r="D267" s="3" t="s">
        <v>465</v>
      </c>
      <c r="E267" s="148"/>
      <c r="F267" s="67"/>
    </row>
    <row r="268" spans="1:6" s="3" customFormat="1" ht="30" x14ac:dyDescent="0.25">
      <c r="A268" s="18" t="s">
        <v>206</v>
      </c>
      <c r="B268" s="171">
        <v>1</v>
      </c>
      <c r="C268" s="27"/>
      <c r="D268" s="11" t="s">
        <v>520</v>
      </c>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v>2</v>
      </c>
      <c r="C276" s="145"/>
      <c r="D276" s="164"/>
      <c r="E276" s="148"/>
      <c r="F276" s="148"/>
    </row>
    <row r="277" spans="1:6" s="3" customFormat="1" ht="30" x14ac:dyDescent="0.25">
      <c r="A277" s="108" t="s">
        <v>173</v>
      </c>
      <c r="B277" s="171">
        <v>1</v>
      </c>
      <c r="C277" s="218" t="str">
        <f>IF(B277=0, -5, "0")</f>
        <v>0</v>
      </c>
      <c r="D277" s="164" t="s">
        <v>466</v>
      </c>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1</v>
      </c>
      <c r="C280" s="27"/>
      <c r="D280" s="11" t="s">
        <v>467</v>
      </c>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t="s">
        <v>430</v>
      </c>
      <c r="E282" s="67"/>
      <c r="F282" s="67"/>
    </row>
    <row r="283" spans="1:6" s="3" customFormat="1" ht="45" customHeight="1" x14ac:dyDescent="0.25">
      <c r="A283" s="24" t="s">
        <v>199</v>
      </c>
      <c r="B283" s="171">
        <v>2</v>
      </c>
      <c r="C283" s="27"/>
      <c r="D283" s="11"/>
      <c r="E283" s="67"/>
      <c r="F283" s="67"/>
    </row>
    <row r="284" spans="1:6" s="3" customFormat="1" ht="51" customHeight="1" x14ac:dyDescent="0.25">
      <c r="A284" s="101" t="s">
        <v>287</v>
      </c>
      <c r="B284" s="171">
        <v>2</v>
      </c>
      <c r="C284" s="29"/>
      <c r="D284" s="256">
        <v>1</v>
      </c>
    </row>
    <row r="285" spans="1:6" s="3" customFormat="1" x14ac:dyDescent="0.25">
      <c r="A285" s="19" t="s">
        <v>38</v>
      </c>
      <c r="B285" s="19"/>
      <c r="C285" s="19"/>
      <c r="D285" s="19">
        <f>SUM(B267:C283)</f>
        <v>28</v>
      </c>
    </row>
    <row r="286" spans="1:6" s="3" customFormat="1" x14ac:dyDescent="0.25">
      <c r="A286" s="19" t="s">
        <v>37</v>
      </c>
      <c r="B286" s="20"/>
      <c r="C286" s="21"/>
      <c r="D286" s="63">
        <f>D285/(COUNT(B267:C283)*2)</f>
        <v>0.875</v>
      </c>
    </row>
    <row r="287" spans="1:6" s="3" customFormat="1" x14ac:dyDescent="0.25">
      <c r="A287" s="9"/>
      <c r="B287" s="6"/>
      <c r="C287" s="7"/>
      <c r="D287" s="6"/>
    </row>
    <row r="288" spans="1:6" s="3" customFormat="1" ht="18" x14ac:dyDescent="0.25">
      <c r="A288" s="78" t="s">
        <v>82</v>
      </c>
      <c r="B288" s="84"/>
      <c r="C288" s="85"/>
      <c r="D288" s="81">
        <f>SUM(D285,D263)</f>
        <v>36</v>
      </c>
    </row>
    <row r="289" spans="1:7" s="3" customFormat="1" ht="18" x14ac:dyDescent="0.25">
      <c r="A289" s="78" t="s">
        <v>228</v>
      </c>
      <c r="B289" s="84"/>
      <c r="C289" s="85"/>
      <c r="D289" s="82">
        <f>D288/(COUNT(B251:C262,B267:C283)*2)</f>
        <v>0.9</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42807</v>
      </c>
      <c r="B292" s="6"/>
      <c r="C292" s="7"/>
      <c r="D292" s="59"/>
    </row>
    <row r="293" spans="1:7" ht="18" x14ac:dyDescent="0.25">
      <c r="A293" s="269" t="s">
        <v>19</v>
      </c>
      <c r="B293" s="270"/>
      <c r="C293" s="270"/>
      <c r="D293" s="270"/>
      <c r="E293" s="270"/>
      <c r="F293" s="270"/>
    </row>
    <row r="294" spans="1:7" ht="20.25" customHeight="1" x14ac:dyDescent="0.25">
      <c r="A294" s="32" t="s">
        <v>62</v>
      </c>
      <c r="B294" s="153">
        <v>2</v>
      </c>
      <c r="C294" s="153"/>
      <c r="D294" s="142"/>
      <c r="E294" s="66"/>
      <c r="F294" s="66"/>
    </row>
    <row r="295" spans="1:7" x14ac:dyDescent="0.25">
      <c r="A295" s="22" t="s">
        <v>6</v>
      </c>
      <c r="B295" s="170">
        <v>1</v>
      </c>
      <c r="C295" s="153"/>
      <c r="D295" s="142" t="s">
        <v>468</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69" t="s">
        <v>122</v>
      </c>
      <c r="B305" s="270"/>
      <c r="C305" s="270"/>
      <c r="D305" s="270"/>
      <c r="E305" s="270"/>
      <c r="F305" s="270"/>
    </row>
    <row r="306" spans="1:6" ht="19.5" customHeight="1" x14ac:dyDescent="0.25">
      <c r="A306" s="17" t="s">
        <v>303</v>
      </c>
      <c r="B306" s="145">
        <v>2</v>
      </c>
      <c r="C306" s="145"/>
      <c r="D306" s="146"/>
      <c r="E306" s="148"/>
      <c r="F306" s="148"/>
    </row>
    <row r="307" spans="1:6" x14ac:dyDescent="0.25">
      <c r="A307" s="169" t="s">
        <v>373</v>
      </c>
      <c r="B307" s="171">
        <v>1</v>
      </c>
      <c r="C307" s="153"/>
      <c r="D307" s="142" t="s">
        <v>469</v>
      </c>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t="s">
        <v>34</v>
      </c>
      <c r="C313" s="153"/>
      <c r="D313" s="142"/>
      <c r="E313" s="147"/>
      <c r="F313" s="66"/>
    </row>
    <row r="314" spans="1:6" ht="16.5" customHeight="1" x14ac:dyDescent="0.25">
      <c r="A314" s="18" t="s">
        <v>248</v>
      </c>
      <c r="B314" s="171">
        <v>2</v>
      </c>
      <c r="C314" s="153"/>
      <c r="D314" s="142" t="s">
        <v>430</v>
      </c>
      <c r="E314" s="147"/>
      <c r="F314" s="66"/>
    </row>
    <row r="315" spans="1:6" ht="30" x14ac:dyDescent="0.25">
      <c r="A315" s="107" t="s">
        <v>168</v>
      </c>
      <c r="B315" s="171" t="s">
        <v>34</v>
      </c>
      <c r="C315" s="218" t="str">
        <f>IF(B315=0, -5, "0")</f>
        <v>0</v>
      </c>
      <c r="D315" s="146" t="s">
        <v>470</v>
      </c>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15</v>
      </c>
    </row>
    <row r="319" spans="1:6" x14ac:dyDescent="0.25">
      <c r="A319" s="19" t="s">
        <v>37</v>
      </c>
      <c r="B319" s="20"/>
      <c r="C319" s="21"/>
      <c r="D319" s="63">
        <f>D318/(COUNT(B306:C316)*2)</f>
        <v>0.9375</v>
      </c>
    </row>
    <row r="320" spans="1:6" x14ac:dyDescent="0.25">
      <c r="A320" s="8"/>
      <c r="B320" s="7"/>
      <c r="C320" s="7"/>
      <c r="D320" s="7"/>
    </row>
    <row r="321" spans="1:9" ht="18" x14ac:dyDescent="0.25">
      <c r="A321" s="78" t="s">
        <v>41</v>
      </c>
      <c r="B321" s="84"/>
      <c r="C321" s="85"/>
      <c r="D321" s="81">
        <f>SUM(D318,D302)</f>
        <v>30</v>
      </c>
    </row>
    <row r="322" spans="1:9" ht="18" x14ac:dyDescent="0.25">
      <c r="A322" s="78" t="s">
        <v>229</v>
      </c>
      <c r="B322" s="84"/>
      <c r="C322" s="85"/>
      <c r="D322" s="82">
        <f>D321/(COUNT(B306:C316,B294:C301)*2)</f>
        <v>0.9375</v>
      </c>
    </row>
    <row r="323" spans="1:9" x14ac:dyDescent="0.25">
      <c r="A323" s="9"/>
      <c r="B323" s="6"/>
      <c r="C323" s="7"/>
      <c r="D323" s="6"/>
    </row>
    <row r="324" spans="1:9" ht="18" x14ac:dyDescent="0.35">
      <c r="A324" s="268" t="s">
        <v>21</v>
      </c>
      <c r="B324" s="268"/>
      <c r="C324" s="268"/>
      <c r="D324" s="268"/>
      <c r="E324" s="268"/>
      <c r="F324" s="268"/>
    </row>
    <row r="325" spans="1:9" x14ac:dyDescent="0.25">
      <c r="A325" s="193">
        <f>B11</f>
        <v>42807</v>
      </c>
      <c r="B325" s="6"/>
      <c r="C325" s="7"/>
      <c r="D325" s="6"/>
    </row>
    <row r="326" spans="1:9" ht="18" x14ac:dyDescent="0.25">
      <c r="A326" s="269" t="s">
        <v>12</v>
      </c>
      <c r="B326" s="270"/>
      <c r="C326" s="270"/>
      <c r="D326" s="270"/>
      <c r="E326" s="270"/>
      <c r="F326" s="270"/>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t="s">
        <v>34</v>
      </c>
      <c r="C334" s="145"/>
      <c r="D334" s="162" t="s">
        <v>471</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69" t="s">
        <v>25</v>
      </c>
      <c r="B339" s="270"/>
      <c r="C339" s="270"/>
      <c r="D339" s="270"/>
      <c r="E339" s="270"/>
      <c r="F339" s="270"/>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7">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68" t="s">
        <v>8</v>
      </c>
      <c r="B352" s="268"/>
      <c r="C352" s="268"/>
      <c r="D352" s="268"/>
      <c r="E352" s="268"/>
      <c r="F352" s="268"/>
    </row>
    <row r="353" spans="1:6" x14ac:dyDescent="0.25">
      <c r="A353" s="183">
        <f>B11</f>
        <v>42807</v>
      </c>
      <c r="B353" s="6"/>
      <c r="C353" s="7"/>
      <c r="D353" s="59"/>
    </row>
    <row r="354" spans="1:6" ht="16.5" x14ac:dyDescent="0.25">
      <c r="A354" s="271" t="s">
        <v>113</v>
      </c>
      <c r="B354" s="272"/>
      <c r="C354" s="272"/>
      <c r="D354" s="272"/>
      <c r="E354" s="272"/>
      <c r="F354" s="272"/>
    </row>
    <row r="355" spans="1:6" ht="18" customHeight="1" x14ac:dyDescent="0.25">
      <c r="A355" s="43" t="s">
        <v>112</v>
      </c>
      <c r="B355" s="27">
        <v>1</v>
      </c>
      <c r="C355" s="27"/>
      <c r="D355" s="4" t="s">
        <v>472</v>
      </c>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0</v>
      </c>
      <c r="C361" s="28"/>
      <c r="D361" s="10" t="s">
        <v>473</v>
      </c>
      <c r="E361" s="66" t="s">
        <v>474</v>
      </c>
      <c r="F361" s="66"/>
    </row>
    <row r="362" spans="1:6" ht="30" x14ac:dyDescent="0.25">
      <c r="A362" s="23" t="s">
        <v>27</v>
      </c>
      <c r="B362" s="170">
        <v>1</v>
      </c>
      <c r="C362" s="27"/>
      <c r="D362" s="10" t="s">
        <v>475</v>
      </c>
      <c r="E362" s="66"/>
      <c r="F362" s="66"/>
    </row>
    <row r="363" spans="1:6" x14ac:dyDescent="0.25">
      <c r="A363" s="19" t="s">
        <v>38</v>
      </c>
      <c r="B363" s="19"/>
      <c r="C363" s="19"/>
      <c r="D363" s="19">
        <f>SUM(B355:C362)</f>
        <v>12</v>
      </c>
    </row>
    <row r="364" spans="1:6" x14ac:dyDescent="0.25">
      <c r="A364" s="19" t="s">
        <v>37</v>
      </c>
      <c r="B364" s="20"/>
      <c r="C364" s="21"/>
      <c r="D364" s="63">
        <f>D363/(COUNT(B355:C362)*2)</f>
        <v>0.75</v>
      </c>
    </row>
    <row r="365" spans="1:6" x14ac:dyDescent="0.25">
      <c r="A365" s="9"/>
      <c r="B365" s="6"/>
      <c r="C365" s="7"/>
      <c r="D365" s="6"/>
    </row>
    <row r="366" spans="1:6" ht="18" x14ac:dyDescent="0.25">
      <c r="A366" s="269" t="s">
        <v>25</v>
      </c>
      <c r="B366" s="270"/>
      <c r="C366" s="270"/>
      <c r="D366" s="270"/>
      <c r="E366" s="270"/>
      <c r="F366" s="270"/>
    </row>
    <row r="367" spans="1:6" x14ac:dyDescent="0.25">
      <c r="A367" s="17" t="s">
        <v>314</v>
      </c>
      <c r="B367" s="145">
        <v>2</v>
      </c>
      <c r="C367" s="145"/>
      <c r="D367" s="152"/>
      <c r="E367" s="66"/>
      <c r="F367" s="66"/>
    </row>
    <row r="368" spans="1:6" ht="45" x14ac:dyDescent="0.25">
      <c r="A368" s="18" t="s">
        <v>105</v>
      </c>
      <c r="B368" s="171">
        <v>0</v>
      </c>
      <c r="C368" s="153"/>
      <c r="D368" s="143" t="s">
        <v>476</v>
      </c>
      <c r="E368" s="168" t="s">
        <v>477</v>
      </c>
      <c r="F368" s="66"/>
    </row>
    <row r="369" spans="1:6" ht="33.75" customHeight="1" x14ac:dyDescent="0.35">
      <c r="A369" s="76" t="s">
        <v>59</v>
      </c>
      <c r="B369" s="171">
        <v>2</v>
      </c>
      <c r="C369" s="217" t="str">
        <f>IF(B369=0, -5, "0")</f>
        <v>0</v>
      </c>
      <c r="D369" s="147"/>
      <c r="E369" s="147"/>
      <c r="F369" s="66"/>
    </row>
    <row r="370" spans="1:6" x14ac:dyDescent="0.25">
      <c r="A370" s="18" t="s">
        <v>253</v>
      </c>
      <c r="B370" s="171">
        <v>2</v>
      </c>
      <c r="C370" s="153"/>
      <c r="D370" s="168"/>
      <c r="E370" s="147"/>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1</v>
      </c>
      <c r="C375" s="153"/>
      <c r="D375" s="142" t="s">
        <v>525</v>
      </c>
      <c r="E375" s="66"/>
      <c r="F375" s="66"/>
    </row>
    <row r="376" spans="1:6" ht="33" customHeight="1" x14ac:dyDescent="0.25">
      <c r="A376" s="18" t="s">
        <v>248</v>
      </c>
      <c r="B376" s="171">
        <v>0</v>
      </c>
      <c r="C376" s="153"/>
      <c r="D376" s="142" t="s">
        <v>524</v>
      </c>
      <c r="E376" s="66"/>
      <c r="F376" s="66"/>
    </row>
    <row r="377" spans="1:6" ht="16.5" customHeight="1" x14ac:dyDescent="0.25">
      <c r="A377" s="24" t="s">
        <v>168</v>
      </c>
      <c r="B377" s="171">
        <v>1</v>
      </c>
      <c r="C377" s="153"/>
      <c r="D377" s="142" t="s">
        <v>480</v>
      </c>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18</v>
      </c>
    </row>
    <row r="380" spans="1:6" x14ac:dyDescent="0.25">
      <c r="A380" s="19" t="s">
        <v>37</v>
      </c>
      <c r="B380" s="20"/>
      <c r="C380" s="20"/>
      <c r="D380" s="64">
        <f>D379/(COUNT(B367:C378)*2)</f>
        <v>0.75</v>
      </c>
    </row>
    <row r="381" spans="1:6" ht="13.5" customHeight="1" x14ac:dyDescent="0.25">
      <c r="A381" s="44"/>
      <c r="B381" s="44"/>
      <c r="C381" s="44"/>
      <c r="D381" s="44"/>
    </row>
    <row r="382" spans="1:6" ht="13.5" customHeight="1" x14ac:dyDescent="0.25">
      <c r="A382" s="269" t="s">
        <v>124</v>
      </c>
      <c r="B382" s="270"/>
      <c r="C382" s="270"/>
      <c r="D382" s="270"/>
      <c r="E382" s="270"/>
      <c r="F382" s="270"/>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9" t="s">
        <v>29</v>
      </c>
      <c r="B391" s="270"/>
      <c r="C391" s="270"/>
      <c r="D391" s="270"/>
      <c r="E391" s="270"/>
      <c r="F391" s="270"/>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ht="30" x14ac:dyDescent="0.25">
      <c r="A394" s="24" t="s">
        <v>311</v>
      </c>
      <c r="B394" s="171">
        <v>1</v>
      </c>
      <c r="C394" s="153"/>
      <c r="D394" s="157" t="s">
        <v>481</v>
      </c>
      <c r="E394" s="142"/>
      <c r="F394" s="66"/>
    </row>
    <row r="395" spans="1:16384" ht="18" x14ac:dyDescent="0.35">
      <c r="A395" s="76" t="s">
        <v>150</v>
      </c>
      <c r="B395" s="171">
        <v>2</v>
      </c>
      <c r="C395" s="217" t="str">
        <f>IF(B395=0, -5, "0")</f>
        <v>0</v>
      </c>
      <c r="D395" s="157"/>
      <c r="E395" s="147"/>
      <c r="F395" s="66"/>
    </row>
    <row r="396" spans="1:16384" ht="31.5" x14ac:dyDescent="0.35">
      <c r="A396" s="76" t="s">
        <v>119</v>
      </c>
      <c r="B396" s="171">
        <v>0</v>
      </c>
      <c r="C396" s="217">
        <f>IF(B396=0, -5, "0")</f>
        <v>-5</v>
      </c>
      <c r="D396" s="142" t="s">
        <v>478</v>
      </c>
      <c r="E396" s="168" t="s">
        <v>479</v>
      </c>
      <c r="F396" s="66"/>
    </row>
    <row r="397" spans="1:16384" ht="32.25" customHeight="1" x14ac:dyDescent="0.25">
      <c r="A397" s="18" t="s">
        <v>256</v>
      </c>
      <c r="B397" s="171">
        <v>2</v>
      </c>
      <c r="C397" s="153"/>
      <c r="D397" s="157"/>
      <c r="E397" s="147"/>
      <c r="F397" s="66"/>
    </row>
    <row r="398" spans="1:16384" ht="27.75" customHeight="1" x14ac:dyDescent="0.25">
      <c r="A398" s="109" t="s">
        <v>287</v>
      </c>
      <c r="B398" s="171">
        <v>1</v>
      </c>
      <c r="C398" s="154"/>
      <c r="D398" s="254">
        <v>0.7</v>
      </c>
      <c r="E398" s="102"/>
      <c r="F398" s="102"/>
    </row>
    <row r="399" spans="1:16384" ht="27.75" customHeight="1" x14ac:dyDescent="0.25">
      <c r="A399" s="19" t="s">
        <v>38</v>
      </c>
      <c r="B399" s="19"/>
      <c r="C399" s="19"/>
      <c r="D399" s="19">
        <f>SUM(B392:C397)</f>
        <v>4</v>
      </c>
    </row>
    <row r="400" spans="1:16384" x14ac:dyDescent="0.25">
      <c r="A400" s="19" t="s">
        <v>37</v>
      </c>
      <c r="B400" s="20"/>
      <c r="C400" s="21"/>
      <c r="D400" s="63">
        <f>D399/(COUNT(B392:C397)*2)</f>
        <v>0.2857142857142857</v>
      </c>
    </row>
    <row r="401" spans="1:6" x14ac:dyDescent="0.25">
      <c r="A401" s="8"/>
      <c r="B401" s="7"/>
      <c r="C401" s="7"/>
      <c r="D401" s="7"/>
    </row>
    <row r="402" spans="1:6" ht="18" x14ac:dyDescent="0.25">
      <c r="A402" s="78" t="s">
        <v>43</v>
      </c>
      <c r="B402" s="84"/>
      <c r="C402" s="85"/>
      <c r="D402" s="81">
        <f>SUM(D399,D379,D388,D363)</f>
        <v>44</v>
      </c>
    </row>
    <row r="403" spans="1:6" ht="18" x14ac:dyDescent="0.25">
      <c r="A403" s="78" t="s">
        <v>231</v>
      </c>
      <c r="B403" s="84"/>
      <c r="C403" s="85"/>
      <c r="D403" s="82">
        <f>D402/(COUNT(B392:C397,B367:C378,B383:C387,B355:C362)*2)</f>
        <v>0.6875</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42807</v>
      </c>
      <c r="B406" s="6"/>
      <c r="C406" s="7"/>
      <c r="D406" s="6"/>
    </row>
    <row r="407" spans="1:6" ht="16.5" x14ac:dyDescent="0.25">
      <c r="A407" s="271" t="s">
        <v>19</v>
      </c>
      <c r="B407" s="272"/>
      <c r="C407" s="272"/>
      <c r="D407" s="272"/>
      <c r="E407" s="272"/>
      <c r="F407" s="272"/>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v>2</v>
      </c>
      <c r="C419" s="217" t="str">
        <f>IF(B419=0, -5, "0")</f>
        <v>0</v>
      </c>
      <c r="D419" s="146"/>
      <c r="E419" s="66"/>
      <c r="F419" s="66"/>
    </row>
    <row r="420" spans="1:6" ht="30" x14ac:dyDescent="0.25">
      <c r="A420" s="17" t="s">
        <v>281</v>
      </c>
      <c r="B420" s="170">
        <v>2</v>
      </c>
      <c r="C420" s="27"/>
      <c r="D420" s="146"/>
      <c r="E420" s="66"/>
      <c r="F420" s="66"/>
    </row>
    <row r="421" spans="1:6" x14ac:dyDescent="0.25">
      <c r="A421" s="17" t="s">
        <v>407</v>
      </c>
      <c r="B421" s="170">
        <v>2</v>
      </c>
      <c r="C421" s="27"/>
      <c r="D421" s="146"/>
      <c r="E421" s="66"/>
      <c r="F421" s="66"/>
    </row>
    <row r="422" spans="1:6" x14ac:dyDescent="0.25">
      <c r="A422" s="17" t="s">
        <v>146</v>
      </c>
      <c r="B422" s="170">
        <v>2</v>
      </c>
      <c r="C422" s="27"/>
      <c r="D422" s="166"/>
      <c r="E422" s="66"/>
      <c r="F422" s="66"/>
    </row>
    <row r="423" spans="1:6" ht="18" x14ac:dyDescent="0.35">
      <c r="A423" s="76" t="s">
        <v>61</v>
      </c>
      <c r="B423" s="170">
        <v>2</v>
      </c>
      <c r="C423" s="217" t="str">
        <f>IF(B423=0, -5, "0")</f>
        <v>0</v>
      </c>
      <c r="D423" s="146"/>
      <c r="E423" s="66"/>
      <c r="F423" s="66"/>
    </row>
    <row r="424" spans="1:6" ht="30" x14ac:dyDescent="0.25">
      <c r="A424" s="18" t="s">
        <v>199</v>
      </c>
      <c r="B424" s="170">
        <v>2</v>
      </c>
      <c r="C424" s="27"/>
      <c r="D424" s="146"/>
      <c r="E424" s="66"/>
      <c r="F424" s="66"/>
    </row>
    <row r="425" spans="1:6" ht="45" customHeight="1" x14ac:dyDescent="0.25">
      <c r="A425" s="18" t="s">
        <v>248</v>
      </c>
      <c r="B425" s="170">
        <v>2</v>
      </c>
      <c r="C425" s="27"/>
      <c r="D425" s="146"/>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146"/>
      <c r="E427" s="66"/>
      <c r="F427" s="66"/>
    </row>
    <row r="428" spans="1:6" ht="45" x14ac:dyDescent="0.25">
      <c r="A428" s="101" t="s">
        <v>287</v>
      </c>
      <c r="B428" s="170">
        <v>2</v>
      </c>
      <c r="C428" s="29"/>
      <c r="D428" s="258">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68" t="s">
        <v>374</v>
      </c>
      <c r="B435" s="268"/>
      <c r="C435" s="268"/>
      <c r="D435" s="268"/>
      <c r="E435" s="268"/>
      <c r="F435" s="268"/>
    </row>
    <row r="436" spans="1:7" s="167" customFormat="1" x14ac:dyDescent="0.25">
      <c r="A436" s="195">
        <f>+B11</f>
        <v>42807</v>
      </c>
      <c r="B436" s="6"/>
      <c r="C436" s="7"/>
      <c r="D436" s="6"/>
    </row>
    <row r="437" spans="1:7" ht="18" x14ac:dyDescent="0.25">
      <c r="A437" s="269" t="s">
        <v>375</v>
      </c>
      <c r="B437" s="270"/>
      <c r="C437" s="270"/>
      <c r="D437" s="270"/>
      <c r="E437" s="270"/>
      <c r="F437" s="270"/>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45.75" x14ac:dyDescent="0.3">
      <c r="A441" s="48" t="s">
        <v>195</v>
      </c>
      <c r="B441" s="170">
        <v>1</v>
      </c>
      <c r="C441" s="145"/>
      <c r="D441" s="146" t="s">
        <v>534</v>
      </c>
      <c r="E441" s="146"/>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69" t="s">
        <v>31</v>
      </c>
      <c r="B444" s="270"/>
      <c r="C444" s="270"/>
      <c r="D444" s="270"/>
      <c r="E444" s="270"/>
      <c r="F444" s="270"/>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42"/>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31.5" customHeight="1" x14ac:dyDescent="0.25">
      <c r="A458" s="32" t="s">
        <v>86</v>
      </c>
      <c r="B458" s="170">
        <v>1</v>
      </c>
      <c r="C458" s="145"/>
      <c r="D458" s="162" t="s">
        <v>538</v>
      </c>
      <c r="E458" s="148"/>
      <c r="F458" s="66"/>
    </row>
    <row r="459" spans="1:6" x14ac:dyDescent="0.25">
      <c r="A459" s="32" t="s">
        <v>16</v>
      </c>
      <c r="B459" s="170">
        <v>2</v>
      </c>
      <c r="C459" s="153"/>
      <c r="D459" s="156"/>
      <c r="E459" s="168"/>
      <c r="F459" s="66"/>
    </row>
    <row r="460" spans="1:6" ht="48.75" customHeight="1" x14ac:dyDescent="0.25">
      <c r="A460" s="116" t="s">
        <v>287</v>
      </c>
      <c r="B460" s="170">
        <v>2</v>
      </c>
      <c r="C460" s="154"/>
      <c r="D460" s="255">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2" t="s">
        <v>288</v>
      </c>
      <c r="B466" s="145">
        <v>1</v>
      </c>
      <c r="C466" s="145"/>
      <c r="D466" s="146" t="s">
        <v>542</v>
      </c>
      <c r="E466" s="148"/>
      <c r="F466" s="66"/>
    </row>
    <row r="467" spans="1:7" ht="36.75" customHeight="1" x14ac:dyDescent="0.3">
      <c r="A467" s="181" t="s">
        <v>306</v>
      </c>
      <c r="B467" s="171">
        <v>1</v>
      </c>
      <c r="C467" s="218" t="str">
        <f>IF(B467=0, -5, "0")</f>
        <v>0</v>
      </c>
      <c r="D467" s="146" t="s">
        <v>543</v>
      </c>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257">
        <v>1</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53" t="s">
        <v>34</v>
      </c>
      <c r="C475" s="153"/>
      <c r="D475" s="142"/>
      <c r="E475" s="66"/>
      <c r="F475" s="66"/>
    </row>
    <row r="476" spans="1:7" ht="36" x14ac:dyDescent="0.35">
      <c r="A476" s="83" t="s">
        <v>274</v>
      </c>
      <c r="B476" s="170">
        <v>1</v>
      </c>
      <c r="C476" s="217" t="str">
        <f>IF(B476=0, -5, "0")</f>
        <v>0</v>
      </c>
      <c r="D476" s="146" t="s">
        <v>545</v>
      </c>
      <c r="E476" s="66"/>
      <c r="F476" s="66"/>
    </row>
    <row r="477" spans="1:7" ht="46.5" x14ac:dyDescent="0.35">
      <c r="A477" s="83" t="s">
        <v>106</v>
      </c>
      <c r="B477" s="170">
        <v>0</v>
      </c>
      <c r="C477" s="217">
        <f>IF(B477=0, -5, "0")</f>
        <v>-5</v>
      </c>
      <c r="D477" s="142" t="s">
        <v>547</v>
      </c>
      <c r="E477" s="168" t="s">
        <v>548</v>
      </c>
      <c r="F477" s="66"/>
    </row>
    <row r="478" spans="1:7" ht="45" x14ac:dyDescent="0.25">
      <c r="A478" s="17" t="s">
        <v>179</v>
      </c>
      <c r="B478" s="170">
        <v>1</v>
      </c>
      <c r="C478" s="153"/>
      <c r="D478" s="142" t="s">
        <v>549</v>
      </c>
      <c r="E478" s="66"/>
      <c r="F478" s="66"/>
    </row>
    <row r="479" spans="1:7" x14ac:dyDescent="0.25">
      <c r="A479" s="18" t="s">
        <v>275</v>
      </c>
      <c r="B479" s="170" t="s">
        <v>34</v>
      </c>
      <c r="C479" s="153"/>
      <c r="D479" s="143" t="s">
        <v>550</v>
      </c>
      <c r="E479" s="4"/>
      <c r="F479" s="66"/>
    </row>
    <row r="480" spans="1:7" ht="27.75" customHeight="1" x14ac:dyDescent="0.25">
      <c r="A480" s="18" t="s">
        <v>49</v>
      </c>
      <c r="B480" s="170" t="s">
        <v>34</v>
      </c>
      <c r="C480" s="153"/>
      <c r="D480" s="142"/>
      <c r="E480" s="66"/>
      <c r="F480" s="66"/>
    </row>
    <row r="481" spans="1:14" ht="45" x14ac:dyDescent="0.25">
      <c r="A481" s="18" t="s">
        <v>258</v>
      </c>
      <c r="B481" s="170">
        <v>0</v>
      </c>
      <c r="C481" s="153"/>
      <c r="D481" s="142" t="s">
        <v>551</v>
      </c>
      <c r="E481" s="168" t="s">
        <v>552</v>
      </c>
      <c r="F481" s="66"/>
    </row>
    <row r="482" spans="1:14" ht="26.25" customHeight="1" x14ac:dyDescent="0.25">
      <c r="A482" s="24" t="s">
        <v>120</v>
      </c>
      <c r="B482" s="170">
        <v>2</v>
      </c>
      <c r="C482" s="153"/>
      <c r="D482" s="142"/>
      <c r="E482" s="66"/>
      <c r="F482" s="66"/>
    </row>
    <row r="483" spans="1:14" ht="30" x14ac:dyDescent="0.25">
      <c r="A483" s="18" t="s">
        <v>88</v>
      </c>
      <c r="B483" s="170">
        <v>1</v>
      </c>
      <c r="C483" s="153"/>
      <c r="D483" s="142" t="s">
        <v>553</v>
      </c>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554</v>
      </c>
      <c r="E486" s="147"/>
      <c r="F486" s="147"/>
    </row>
    <row r="487" spans="1:14" x14ac:dyDescent="0.25">
      <c r="A487" s="100" t="s">
        <v>408</v>
      </c>
      <c r="B487" s="170" t="s">
        <v>34</v>
      </c>
      <c r="C487" s="147"/>
      <c r="D487" s="147" t="s">
        <v>554</v>
      </c>
      <c r="E487" s="147"/>
      <c r="F487" s="147"/>
      <c r="G487" s="172"/>
      <c r="H487" s="167"/>
      <c r="J487" s="167"/>
      <c r="K487" s="167"/>
      <c r="L487" s="167"/>
      <c r="M487" s="167"/>
      <c r="N487" s="167"/>
    </row>
    <row r="488" spans="1:14" ht="36" customHeight="1" x14ac:dyDescent="0.25">
      <c r="A488" s="100" t="s">
        <v>409</v>
      </c>
      <c r="B488" s="170">
        <v>1</v>
      </c>
      <c r="C488" s="177"/>
      <c r="D488" s="175" t="s">
        <v>546</v>
      </c>
      <c r="E488" s="176"/>
      <c r="F488" s="176"/>
      <c r="H488" s="167"/>
      <c r="I488" s="167"/>
      <c r="J488" s="167"/>
      <c r="K488" s="167"/>
      <c r="L488" s="167"/>
      <c r="M488" s="167"/>
      <c r="N488" s="167"/>
    </row>
    <row r="489" spans="1:14" ht="45" x14ac:dyDescent="0.25">
      <c r="A489" s="100" t="s">
        <v>410</v>
      </c>
      <c r="B489" s="170" t="s">
        <v>34</v>
      </c>
      <c r="C489" s="154"/>
      <c r="D489" s="175" t="s">
        <v>554</v>
      </c>
      <c r="E489" s="147"/>
      <c r="F489" s="147"/>
      <c r="H489" s="167"/>
      <c r="I489" s="167"/>
      <c r="J489" s="167"/>
      <c r="K489" s="167"/>
      <c r="L489" s="167"/>
      <c r="M489" s="167"/>
      <c r="N489" s="167"/>
    </row>
    <row r="490" spans="1:14" s="167" customFormat="1" ht="45" x14ac:dyDescent="0.25">
      <c r="A490" s="100" t="s">
        <v>287</v>
      </c>
      <c r="B490" s="170">
        <v>1</v>
      </c>
      <c r="C490" s="154"/>
      <c r="D490" s="178">
        <v>0.5</v>
      </c>
      <c r="E490" s="102"/>
      <c r="F490" s="102"/>
    </row>
    <row r="491" spans="1:14" x14ac:dyDescent="0.25">
      <c r="A491" s="19" t="s">
        <v>38</v>
      </c>
      <c r="B491" s="19"/>
      <c r="C491" s="19"/>
      <c r="D491" s="19">
        <f>SUM(B475:C489)</f>
        <v>5</v>
      </c>
      <c r="H491" s="167"/>
      <c r="I491" s="167"/>
      <c r="J491" s="167"/>
      <c r="K491" s="167"/>
      <c r="L491" s="167"/>
      <c r="M491" s="167"/>
      <c r="N491" s="167"/>
    </row>
    <row r="492" spans="1:14" x14ac:dyDescent="0.25">
      <c r="A492" s="19" t="s">
        <v>37</v>
      </c>
      <c r="B492" s="20"/>
      <c r="C492" s="21"/>
      <c r="D492" s="63">
        <f>D491/(COUNT(B475:C489)*2)</f>
        <v>0.25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68" t="s">
        <v>152</v>
      </c>
      <c r="B494" s="268"/>
      <c r="C494" s="268"/>
      <c r="D494" s="268"/>
      <c r="E494" s="268"/>
      <c r="F494" s="268"/>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t="s">
        <v>34</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4</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0.87857142857142867</v>
      </c>
    </row>
    <row r="504" spans="1:6" ht="27.75" customHeight="1" x14ac:dyDescent="0.3">
      <c r="A504" s="71" t="s">
        <v>47</v>
      </c>
      <c r="B504" s="72"/>
      <c r="C504" s="73"/>
      <c r="D504" s="74">
        <f>SUM(D500,D491,D461,D451,D402,D349,D321,D40,D470,D288,D245,D149,D432,D189,D96)</f>
        <v>423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0.78333333333333333</v>
      </c>
    </row>
  </sheetData>
  <sheetProtection algorithmName="SHA-512" hashValue="YCaaSs/Neh+YN4uS8VLR46rusmrbgDpPkXqeZ8efxoRrcv2kDMPUkXbSY7ABYX3M8fIzXBeterqfqIS3mmn7Mg==" saltValue="WOFbw6D4M8/IUM/lLwmBbQ==" spinCount="100000" sheet="1" objects="1" scenarios="1"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2" orientation="portrait" horizontalDpi="4294967293" r:id="rId1"/>
  <rowBreaks count="4" manualBreakCount="4">
    <brk id="72" max="16383" man="1"/>
    <brk id="151" max="6" man="1"/>
    <brk id="247" max="6" man="1"/>
    <brk id="35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44" zoomScale="90" zoomScaleSheetLayoutView="90" workbookViewId="0">
      <selection activeCell="D144" sqref="D14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2" t="s">
        <v>52</v>
      </c>
      <c r="B6" s="282"/>
      <c r="C6" s="282"/>
      <c r="D6" s="282"/>
      <c r="E6" s="282"/>
      <c r="F6" s="282"/>
      <c r="G6" s="126"/>
      <c r="H6" s="126"/>
      <c r="I6" s="126"/>
    </row>
    <row r="7" spans="1:9" s="36" customFormat="1" ht="21.75" customHeight="1" x14ac:dyDescent="0.5">
      <c r="A7" s="283" t="str">
        <f>'A1 Exploitation'!A8:F8</f>
        <v>Lafayette</v>
      </c>
      <c r="B7" s="283"/>
      <c r="C7" s="283"/>
      <c r="D7" s="283"/>
      <c r="E7" s="283"/>
      <c r="F7" s="283"/>
      <c r="G7" s="126"/>
      <c r="H7" s="126"/>
      <c r="I7" s="126"/>
    </row>
    <row r="8" spans="1:9" s="36" customFormat="1" ht="24.75" x14ac:dyDescent="0.5">
      <c r="A8" s="38" t="s">
        <v>44</v>
      </c>
      <c r="B8" s="299" t="str">
        <f>'A1 Exploitation'!B9:F9</f>
        <v>Dr Mejed Heni -  M. Bilel Hamdi</v>
      </c>
      <c r="C8" s="299"/>
      <c r="D8" s="299"/>
      <c r="E8" s="299"/>
      <c r="F8" s="299"/>
      <c r="G8" s="126"/>
      <c r="H8" s="126"/>
      <c r="I8" s="126"/>
    </row>
    <row r="9" spans="1:9" s="36" customFormat="1" ht="24.75" x14ac:dyDescent="0.5">
      <c r="A9" s="39" t="s">
        <v>46</v>
      </c>
      <c r="B9" s="300" t="str">
        <f>'A1 Exploitation'!B10:F10</f>
        <v>M. Kamel, Mme Mabrouka et les chefs rayons</v>
      </c>
      <c r="C9" s="300"/>
      <c r="D9" s="300"/>
      <c r="E9" s="300"/>
      <c r="F9" s="300"/>
      <c r="G9" s="126"/>
      <c r="H9" s="126"/>
      <c r="I9" s="126"/>
    </row>
    <row r="10" spans="1:9" s="36" customFormat="1" ht="24.75" x14ac:dyDescent="0.5">
      <c r="A10" s="38" t="s">
        <v>45</v>
      </c>
      <c r="B10" s="297">
        <f>'A1 Exploitation'!B11:F11</f>
        <v>42807</v>
      </c>
      <c r="C10" s="297"/>
      <c r="D10" s="297"/>
      <c r="E10" s="297"/>
      <c r="F10" s="297"/>
      <c r="G10" s="126"/>
      <c r="H10" s="126"/>
      <c r="I10" s="126"/>
    </row>
    <row r="11" spans="1:9" s="36" customFormat="1" ht="24.75" x14ac:dyDescent="0.5">
      <c r="A11" s="38" t="s">
        <v>341</v>
      </c>
      <c r="B11" s="301">
        <f>D198</f>
        <v>0.63274336283185839</v>
      </c>
      <c r="C11" s="301"/>
      <c r="D11" s="301"/>
      <c r="E11" s="301"/>
      <c r="F11" s="301"/>
      <c r="G11" s="126"/>
      <c r="H11" s="126"/>
      <c r="I11" s="126"/>
    </row>
    <row r="12" spans="1:9" s="36" customFormat="1" ht="22.5" x14ac:dyDescent="0.45">
      <c r="A12" s="35"/>
      <c r="D12" s="274"/>
      <c r="E12" s="274"/>
      <c r="F12" s="274"/>
      <c r="G12" s="274"/>
      <c r="H12" s="274"/>
      <c r="I12" s="40"/>
    </row>
    <row r="13" spans="1:9" s="36" customFormat="1" ht="11.25" customHeight="1" x14ac:dyDescent="0.3">
      <c r="A13" s="275" t="s">
        <v>32</v>
      </c>
      <c r="B13" s="276" t="s">
        <v>33</v>
      </c>
      <c r="C13" s="276"/>
      <c r="D13" s="276" t="s">
        <v>48</v>
      </c>
      <c r="E13" s="276" t="s">
        <v>213</v>
      </c>
      <c r="F13" s="276" t="s">
        <v>214</v>
      </c>
    </row>
    <row r="14" spans="1:9" s="36" customFormat="1" ht="12.75" customHeight="1" x14ac:dyDescent="0.3">
      <c r="A14" s="275"/>
      <c r="B14" s="70" t="s">
        <v>36</v>
      </c>
      <c r="C14" s="70" t="s">
        <v>35</v>
      </c>
      <c r="D14" s="276"/>
      <c r="E14" s="276"/>
      <c r="F14" s="276"/>
    </row>
    <row r="15" spans="1:9" x14ac:dyDescent="0.3">
      <c r="A15" s="41"/>
      <c r="B15" s="41"/>
      <c r="C15" s="41"/>
      <c r="D15" s="41"/>
    </row>
    <row r="16" spans="1:9" ht="19.5" x14ac:dyDescent="0.4">
      <c r="A16" s="302" t="s">
        <v>0</v>
      </c>
      <c r="B16" s="303"/>
      <c r="C16" s="303"/>
      <c r="D16" s="303"/>
      <c r="E16" s="303"/>
      <c r="F16" s="30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4" t="s">
        <v>38</v>
      </c>
      <c r="B22" s="291"/>
      <c r="C22" s="292"/>
      <c r="D22" s="127">
        <f>SUM(B17:C21)</f>
        <v>0</v>
      </c>
    </row>
    <row r="23" spans="1:6" x14ac:dyDescent="0.3">
      <c r="A23" s="288" t="s">
        <v>342</v>
      </c>
      <c r="B23" s="289"/>
      <c r="C23" s="290"/>
      <c r="D23" s="65">
        <f>D22/(COUNT(B17:C21)*2)</f>
        <v>0</v>
      </c>
    </row>
    <row r="24" spans="1:6" s="50" customFormat="1" x14ac:dyDescent="0.3">
      <c r="A24" s="54"/>
      <c r="B24" s="55"/>
      <c r="C24" s="55"/>
      <c r="D24" s="56"/>
    </row>
    <row r="25" spans="1:6" ht="19.5" x14ac:dyDescent="0.4">
      <c r="A25" s="286" t="s">
        <v>4</v>
      </c>
      <c r="B25" s="287"/>
      <c r="C25" s="287"/>
      <c r="D25" s="287"/>
      <c r="E25" s="287"/>
      <c r="F25" s="28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8" t="s">
        <v>38</v>
      </c>
      <c r="B32" s="289"/>
      <c r="C32" s="290"/>
      <c r="D32" s="125">
        <f>SUM(B26:C31)</f>
        <v>0</v>
      </c>
    </row>
    <row r="33" spans="1:6" x14ac:dyDescent="0.3">
      <c r="A33" s="288" t="s">
        <v>342</v>
      </c>
      <c r="B33" s="289"/>
      <c r="C33" s="290"/>
      <c r="D33" s="65">
        <f>D32/(COUNT(B26:C31)*2)</f>
        <v>0</v>
      </c>
    </row>
    <row r="34" spans="1:6" s="50" customFormat="1" x14ac:dyDescent="0.3">
      <c r="A34" s="54"/>
      <c r="B34" s="55"/>
      <c r="C34" s="55"/>
      <c r="D34" s="56"/>
    </row>
    <row r="35" spans="1:6" s="50" customFormat="1" ht="19.5" x14ac:dyDescent="0.4">
      <c r="A35" s="286" t="s">
        <v>246</v>
      </c>
      <c r="B35" s="287"/>
      <c r="C35" s="287"/>
      <c r="D35" s="287"/>
      <c r="E35" s="287"/>
      <c r="F35" s="287"/>
    </row>
    <row r="36" spans="1:6" s="50" customFormat="1" ht="33.75" x14ac:dyDescent="0.35">
      <c r="A36" s="76" t="s">
        <v>107</v>
      </c>
      <c r="B36" s="221">
        <v>1</v>
      </c>
      <c r="C36" s="248" t="str">
        <f>IF(B36=0, -5, "0")</f>
        <v>0</v>
      </c>
      <c r="D36" s="222" t="s">
        <v>531</v>
      </c>
      <c r="E36" s="221"/>
      <c r="F36" s="221"/>
    </row>
    <row r="37" spans="1:6" s="50" customFormat="1" x14ac:dyDescent="0.3">
      <c r="A37" s="41" t="s">
        <v>264</v>
      </c>
      <c r="B37" s="221">
        <v>2</v>
      </c>
      <c r="C37" s="221"/>
      <c r="D37" s="222"/>
      <c r="E37" s="221"/>
      <c r="F37" s="221"/>
    </row>
    <row r="38" spans="1:6" s="50" customFormat="1" ht="33" x14ac:dyDescent="0.3">
      <c r="A38" s="41" t="s">
        <v>328</v>
      </c>
      <c r="B38" s="221">
        <v>1</v>
      </c>
      <c r="C38" s="221"/>
      <c r="D38" s="222" t="s">
        <v>532</v>
      </c>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88" t="s">
        <v>38</v>
      </c>
      <c r="B41" s="289"/>
      <c r="C41" s="290"/>
      <c r="D41" s="125">
        <f>SUM(B36:C40)</f>
        <v>8</v>
      </c>
      <c r="E41" s="37"/>
      <c r="F41" s="37"/>
    </row>
    <row r="42" spans="1:6" s="50" customFormat="1" x14ac:dyDescent="0.3">
      <c r="A42" s="288" t="s">
        <v>342</v>
      </c>
      <c r="B42" s="289"/>
      <c r="C42" s="290"/>
      <c r="D42" s="65">
        <f>D41/(COUNT(B36:C40)*2)</f>
        <v>0.8</v>
      </c>
      <c r="E42" s="37"/>
      <c r="F42" s="37"/>
    </row>
    <row r="43" spans="1:6" s="50" customFormat="1" x14ac:dyDescent="0.3">
      <c r="A43" s="90"/>
      <c r="B43" s="91"/>
      <c r="C43" s="91"/>
      <c r="D43" s="92"/>
    </row>
    <row r="44" spans="1:6" ht="19.5" x14ac:dyDescent="0.4">
      <c r="A44" s="295" t="s">
        <v>21</v>
      </c>
      <c r="B44" s="296"/>
      <c r="C44" s="296"/>
      <c r="D44" s="296"/>
      <c r="E44" s="296"/>
      <c r="F44" s="296"/>
    </row>
    <row r="45" spans="1:6" x14ac:dyDescent="0.3">
      <c r="A45" s="41" t="s">
        <v>317</v>
      </c>
      <c r="B45" s="221">
        <v>1</v>
      </c>
      <c r="C45" s="221"/>
      <c r="D45" s="225" t="s">
        <v>530</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288" t="s">
        <v>38</v>
      </c>
      <c r="B51" s="289"/>
      <c r="C51" s="290"/>
      <c r="D51" s="125">
        <f>SUM(B45:C50)</f>
        <v>9</v>
      </c>
    </row>
    <row r="52" spans="1:6" x14ac:dyDescent="0.3">
      <c r="A52" s="288" t="s">
        <v>342</v>
      </c>
      <c r="B52" s="289"/>
      <c r="C52" s="290"/>
      <c r="D52" s="65">
        <f>D51/(COUNT(B45:C50)*2)</f>
        <v>0.9</v>
      </c>
    </row>
    <row r="53" spans="1:6" s="50" customFormat="1" x14ac:dyDescent="0.3">
      <c r="A53" s="54"/>
      <c r="B53" s="55"/>
      <c r="C53" s="55"/>
      <c r="D53" s="56"/>
    </row>
    <row r="54" spans="1:6" ht="19.5" x14ac:dyDescent="0.4">
      <c r="A54" s="286" t="s">
        <v>8</v>
      </c>
      <c r="B54" s="287"/>
      <c r="C54" s="287"/>
      <c r="D54" s="287"/>
      <c r="E54" s="287"/>
      <c r="F54" s="287"/>
    </row>
    <row r="55" spans="1:6" ht="36" x14ac:dyDescent="0.35">
      <c r="A55" s="83" t="s">
        <v>197</v>
      </c>
      <c r="B55" s="221">
        <v>1</v>
      </c>
      <c r="C55" s="248" t="str">
        <f>IF(B55=0, -5, "0")</f>
        <v>0</v>
      </c>
      <c r="D55" s="225" t="s">
        <v>527</v>
      </c>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1</v>
      </c>
      <c r="C58" s="221"/>
      <c r="D58" s="225" t="s">
        <v>526</v>
      </c>
      <c r="E58" s="221"/>
      <c r="F58" s="221"/>
    </row>
    <row r="59" spans="1:6" ht="83.25" x14ac:dyDescent="0.35">
      <c r="A59" s="83" t="s">
        <v>249</v>
      </c>
      <c r="B59" s="221">
        <v>0</v>
      </c>
      <c r="C59" s="248">
        <f>IF(B59=0, -5, "0")</f>
        <v>-5</v>
      </c>
      <c r="D59" s="222" t="s">
        <v>529</v>
      </c>
      <c r="E59" s="222" t="s">
        <v>528</v>
      </c>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88" t="s">
        <v>38</v>
      </c>
      <c r="B62" s="289"/>
      <c r="C62" s="290"/>
      <c r="D62" s="125">
        <f>SUM(B55:C61)</f>
        <v>5</v>
      </c>
    </row>
    <row r="63" spans="1:6" x14ac:dyDescent="0.3">
      <c r="A63" s="288" t="s">
        <v>342</v>
      </c>
      <c r="B63" s="289"/>
      <c r="C63" s="290"/>
      <c r="D63" s="65">
        <f>D62/(COUNT(B55:C61)*2)</f>
        <v>0.3125</v>
      </c>
    </row>
    <row r="64" spans="1:6" s="50" customFormat="1" x14ac:dyDescent="0.3">
      <c r="A64" s="54"/>
      <c r="B64" s="55"/>
      <c r="C64" s="55"/>
      <c r="D64" s="56"/>
    </row>
    <row r="65" spans="1:6" ht="19.5" x14ac:dyDescent="0.4">
      <c r="A65" s="286" t="s">
        <v>143</v>
      </c>
      <c r="B65" s="287"/>
      <c r="C65" s="287"/>
      <c r="D65" s="287"/>
      <c r="E65" s="287"/>
      <c r="F65" s="287"/>
    </row>
    <row r="66" spans="1:6" ht="19.5" x14ac:dyDescent="0.4">
      <c r="A66" s="41" t="s">
        <v>318</v>
      </c>
      <c r="B66" s="227">
        <v>2</v>
      </c>
      <c r="C66" s="228"/>
      <c r="D66" s="229"/>
      <c r="E66" s="229"/>
      <c r="F66" s="221"/>
    </row>
    <row r="67" spans="1:6" ht="34.5" x14ac:dyDescent="0.4">
      <c r="A67" s="41" t="s">
        <v>319</v>
      </c>
      <c r="B67" s="227">
        <v>1</v>
      </c>
      <c r="C67" s="228"/>
      <c r="D67" s="222" t="s">
        <v>485</v>
      </c>
      <c r="E67" s="229"/>
      <c r="F67" s="221"/>
    </row>
    <row r="68" spans="1:6" ht="19.5" x14ac:dyDescent="0.4">
      <c r="A68" s="41" t="s">
        <v>340</v>
      </c>
      <c r="B68" s="227">
        <v>1</v>
      </c>
      <c r="C68" s="228"/>
      <c r="D68" s="230" t="s">
        <v>489</v>
      </c>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34.5" x14ac:dyDescent="0.4">
      <c r="A72" s="41" t="s">
        <v>103</v>
      </c>
      <c r="B72" s="227">
        <v>0</v>
      </c>
      <c r="C72" s="228"/>
      <c r="D72" s="222" t="s">
        <v>487</v>
      </c>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33.75" x14ac:dyDescent="0.35">
      <c r="A76" s="89" t="s">
        <v>332</v>
      </c>
      <c r="B76" s="227">
        <v>1</v>
      </c>
      <c r="C76" s="248" t="str">
        <f>IF(B76=0, -5, "0")</f>
        <v>0</v>
      </c>
      <c r="D76" s="222" t="s">
        <v>486</v>
      </c>
      <c r="E76" s="232"/>
      <c r="F76" s="221"/>
    </row>
    <row r="77" spans="1:6" s="50" customFormat="1" ht="33" x14ac:dyDescent="0.3">
      <c r="A77" s="49" t="s">
        <v>263</v>
      </c>
      <c r="B77" s="227">
        <v>1</v>
      </c>
      <c r="C77" s="233"/>
      <c r="D77" s="222" t="s">
        <v>521</v>
      </c>
      <c r="E77" s="234"/>
      <c r="F77" s="233"/>
    </row>
    <row r="78" spans="1:6" x14ac:dyDescent="0.3">
      <c r="A78" s="41" t="s">
        <v>198</v>
      </c>
      <c r="B78" s="227">
        <v>1</v>
      </c>
      <c r="C78" s="221"/>
      <c r="D78" s="234" t="s">
        <v>488</v>
      </c>
      <c r="E78" s="232"/>
      <c r="F78" s="221"/>
    </row>
    <row r="79" spans="1:6" ht="36" x14ac:dyDescent="0.35">
      <c r="A79" s="83" t="s">
        <v>184</v>
      </c>
      <c r="B79" s="227">
        <v>2</v>
      </c>
      <c r="C79" s="248" t="str">
        <f>IF(B79=0, -5, "0")</f>
        <v>0</v>
      </c>
      <c r="D79" s="234" t="s">
        <v>490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1</v>
      </c>
      <c r="C82" s="221"/>
      <c r="D82" s="234" t="s">
        <v>491</v>
      </c>
      <c r="E82" s="235"/>
      <c r="F82" s="221"/>
    </row>
    <row r="83" spans="1:6" x14ac:dyDescent="0.3">
      <c r="A83" s="288" t="s">
        <v>38</v>
      </c>
      <c r="B83" s="289"/>
      <c r="C83" s="290"/>
      <c r="D83" s="125">
        <f>SUM(B66:C82)</f>
        <v>24</v>
      </c>
    </row>
    <row r="84" spans="1:6" x14ac:dyDescent="0.3">
      <c r="A84" s="288" t="s">
        <v>342</v>
      </c>
      <c r="B84" s="289"/>
      <c r="C84" s="290"/>
      <c r="D84" s="65">
        <f>D83/(COUNT(B66:C82)*2)</f>
        <v>0.75</v>
      </c>
    </row>
    <row r="85" spans="1:6" s="50" customFormat="1" x14ac:dyDescent="0.3">
      <c r="A85" s="54"/>
      <c r="B85" s="55"/>
      <c r="C85" s="55"/>
      <c r="D85" s="56"/>
    </row>
    <row r="86" spans="1:6" ht="19.5" x14ac:dyDescent="0.4">
      <c r="A86" s="286" t="s">
        <v>237</v>
      </c>
      <c r="B86" s="287"/>
      <c r="C86" s="287"/>
      <c r="D86" s="287"/>
      <c r="E86" s="287"/>
      <c r="F86" s="287"/>
    </row>
    <row r="87" spans="1:6" ht="34.5" x14ac:dyDescent="0.4">
      <c r="A87" s="93" t="s">
        <v>320</v>
      </c>
      <c r="B87" s="237">
        <v>1</v>
      </c>
      <c r="C87" s="228"/>
      <c r="D87" s="222" t="s">
        <v>497</v>
      </c>
      <c r="E87" s="222"/>
      <c r="F87" s="221"/>
    </row>
    <row r="88" spans="1:6" ht="51" x14ac:dyDescent="0.4">
      <c r="A88" s="41" t="s">
        <v>319</v>
      </c>
      <c r="B88" s="237">
        <v>1</v>
      </c>
      <c r="C88" s="228"/>
      <c r="D88" s="222" t="s">
        <v>495</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496</v>
      </c>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ht="66" x14ac:dyDescent="0.3">
      <c r="A94" s="48" t="s">
        <v>182</v>
      </c>
      <c r="B94" s="237">
        <v>0</v>
      </c>
      <c r="C94" s="221"/>
      <c r="D94" s="222" t="s">
        <v>505</v>
      </c>
      <c r="E94" s="222" t="s">
        <v>498</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ht="33" x14ac:dyDescent="0.3">
      <c r="A97" s="41" t="s">
        <v>147</v>
      </c>
      <c r="B97" s="237">
        <v>0</v>
      </c>
      <c r="C97" s="221"/>
      <c r="D97" s="222" t="s">
        <v>501</v>
      </c>
      <c r="E97" s="221" t="s">
        <v>502</v>
      </c>
      <c r="F97" s="221"/>
    </row>
    <row r="98" spans="1:6" ht="36" x14ac:dyDescent="0.35">
      <c r="A98" s="89" t="s">
        <v>216</v>
      </c>
      <c r="B98" s="237">
        <v>1</v>
      </c>
      <c r="C98" s="248" t="str">
        <f>IF(B98=0, -5, "0")</f>
        <v>0</v>
      </c>
      <c r="D98" s="222" t="s">
        <v>507</v>
      </c>
      <c r="E98" s="222" t="s">
        <v>506</v>
      </c>
      <c r="F98" s="221"/>
    </row>
    <row r="99" spans="1:6" ht="33.75" x14ac:dyDescent="0.35">
      <c r="A99" s="88" t="s">
        <v>344</v>
      </c>
      <c r="B99" s="237">
        <v>0</v>
      </c>
      <c r="C99" s="248">
        <f>IF(B99=0, -5, "0")</f>
        <v>-5</v>
      </c>
      <c r="D99" s="222" t="s">
        <v>508</v>
      </c>
      <c r="E99" s="222" t="s">
        <v>509</v>
      </c>
      <c r="F99" s="221"/>
    </row>
    <row r="100" spans="1:6" x14ac:dyDescent="0.3">
      <c r="A100" s="94" t="s">
        <v>263</v>
      </c>
      <c r="B100" s="237">
        <v>2</v>
      </c>
      <c r="C100" s="221"/>
      <c r="D100" s="222"/>
      <c r="E100" s="221"/>
      <c r="F100" s="221"/>
    </row>
    <row r="101" spans="1:6" x14ac:dyDescent="0.3">
      <c r="A101" s="288" t="s">
        <v>38</v>
      </c>
      <c r="B101" s="289"/>
      <c r="C101" s="290"/>
      <c r="D101" s="125">
        <f>SUM(B87:C100)</f>
        <v>13</v>
      </c>
    </row>
    <row r="102" spans="1:6" x14ac:dyDescent="0.3">
      <c r="A102" s="288" t="s">
        <v>342</v>
      </c>
      <c r="B102" s="289"/>
      <c r="C102" s="290"/>
      <c r="D102" s="65">
        <f>D101/(COUNT(B87:C100)*2)</f>
        <v>0.43333333333333335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6" t="s">
        <v>238</v>
      </c>
      <c r="B105" s="287"/>
      <c r="C105" s="287"/>
      <c r="D105" s="287"/>
      <c r="E105" s="287"/>
      <c r="F105" s="287"/>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1</v>
      </c>
      <c r="C112" s="221"/>
      <c r="D112" s="222" t="s">
        <v>510</v>
      </c>
      <c r="E112" s="221"/>
      <c r="F112" s="221"/>
    </row>
    <row r="113" spans="1:6" s="50" customFormat="1" x14ac:dyDescent="0.3">
      <c r="A113" s="122" t="s">
        <v>329</v>
      </c>
      <c r="B113" s="237">
        <v>2</v>
      </c>
      <c r="C113" s="221"/>
      <c r="D113" s="222"/>
      <c r="E113" s="221"/>
      <c r="F113" s="221"/>
    </row>
    <row r="114" spans="1:6" s="50" customFormat="1" ht="36" x14ac:dyDescent="0.35">
      <c r="A114" s="89" t="s">
        <v>361</v>
      </c>
      <c r="B114" s="237">
        <v>1</v>
      </c>
      <c r="C114" s="248" t="str">
        <f>IF(B114=0, -5, "0")</f>
        <v>0</v>
      </c>
      <c r="D114" s="222" t="s">
        <v>511</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88" t="s">
        <v>38</v>
      </c>
      <c r="B117" s="289"/>
      <c r="C117" s="290"/>
      <c r="D117" s="125">
        <f>SUM(B106:C116)</f>
        <v>20</v>
      </c>
      <c r="E117" s="37"/>
      <c r="F117" s="37"/>
    </row>
    <row r="118" spans="1:6" s="50" customFormat="1" x14ac:dyDescent="0.3">
      <c r="A118" s="288" t="s">
        <v>342</v>
      </c>
      <c r="B118" s="289"/>
      <c r="C118" s="290"/>
      <c r="D118" s="65">
        <f>D117/(COUNT(B106:C116)*2)</f>
        <v>0.90909090909090906</v>
      </c>
      <c r="E118" s="37"/>
      <c r="F118" s="37"/>
    </row>
    <row r="119" spans="1:6" s="50" customFormat="1" x14ac:dyDescent="0.3">
      <c r="A119" s="54"/>
      <c r="B119" s="55"/>
      <c r="C119" s="55"/>
      <c r="D119" s="56"/>
    </row>
    <row r="120" spans="1:6" ht="19.5" x14ac:dyDescent="0.4">
      <c r="A120" s="286" t="s">
        <v>208</v>
      </c>
      <c r="B120" s="287"/>
      <c r="C120" s="287"/>
      <c r="D120" s="287"/>
      <c r="E120" s="287"/>
      <c r="F120" s="287"/>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1</v>
      </c>
      <c r="C125" s="228"/>
      <c r="D125" s="234" t="s">
        <v>519</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33" x14ac:dyDescent="0.3">
      <c r="A128" s="48" t="s">
        <v>183</v>
      </c>
      <c r="B128" s="238">
        <v>1</v>
      </c>
      <c r="C128" s="241"/>
      <c r="D128" s="222" t="s">
        <v>518</v>
      </c>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88" t="s">
        <v>38</v>
      </c>
      <c r="B132" s="289"/>
      <c r="C132" s="290"/>
      <c r="D132" s="125">
        <f>SUM(B121:C131)</f>
        <v>20</v>
      </c>
    </row>
    <row r="133" spans="1:6" x14ac:dyDescent="0.3">
      <c r="A133" s="288" t="s">
        <v>342</v>
      </c>
      <c r="B133" s="289"/>
      <c r="C133" s="290"/>
      <c r="D133" s="63">
        <f>D132/(COUNT(B121:C131)*2)</f>
        <v>0.90909090909090906</v>
      </c>
    </row>
    <row r="134" spans="1:6" s="50" customFormat="1" x14ac:dyDescent="0.3">
      <c r="A134" s="54"/>
      <c r="B134" s="55"/>
      <c r="C134" s="55"/>
      <c r="D134" s="61"/>
    </row>
    <row r="135" spans="1:6" ht="24.75" customHeight="1" x14ac:dyDescent="0.4">
      <c r="A135" s="286" t="s">
        <v>78</v>
      </c>
      <c r="B135" s="287"/>
      <c r="C135" s="287"/>
      <c r="D135" s="287"/>
      <c r="E135" s="287"/>
      <c r="F135" s="287"/>
    </row>
    <row r="136" spans="1:6" ht="19.5" x14ac:dyDescent="0.4">
      <c r="A136" s="51" t="s">
        <v>349</v>
      </c>
      <c r="B136" s="237">
        <v>2</v>
      </c>
      <c r="C136" s="228"/>
      <c r="D136" s="259"/>
      <c r="E136" s="221"/>
      <c r="F136" s="221"/>
    </row>
    <row r="137" spans="1:6" ht="18" x14ac:dyDescent="0.35">
      <c r="A137" s="76" t="s">
        <v>140</v>
      </c>
      <c r="B137" s="237">
        <v>2</v>
      </c>
      <c r="C137" s="250" t="str">
        <f>IF(B137=0, -5, "0")</f>
        <v>0</v>
      </c>
      <c r="D137" s="242"/>
      <c r="E137" s="221"/>
      <c r="F137" s="221"/>
    </row>
    <row r="138" spans="1:6" x14ac:dyDescent="0.3">
      <c r="A138" s="49" t="s">
        <v>324</v>
      </c>
      <c r="B138" s="237">
        <v>1</v>
      </c>
      <c r="C138" s="222"/>
      <c r="D138" s="230" t="s">
        <v>533</v>
      </c>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t="s">
        <v>34</v>
      </c>
      <c r="C146" s="222"/>
      <c r="D146" s="225"/>
      <c r="E146" s="221"/>
      <c r="F146" s="221"/>
    </row>
    <row r="147" spans="1:6" x14ac:dyDescent="0.3">
      <c r="A147" s="41" t="s">
        <v>352</v>
      </c>
      <c r="B147" s="237">
        <v>2</v>
      </c>
      <c r="C147" s="222"/>
      <c r="D147" s="243"/>
      <c r="E147" s="221"/>
      <c r="F147" s="221"/>
    </row>
    <row r="148" spans="1:6" x14ac:dyDescent="0.3">
      <c r="A148" s="288" t="s">
        <v>38</v>
      </c>
      <c r="B148" s="289"/>
      <c r="C148" s="290"/>
      <c r="D148" s="125">
        <f>SUM(B136:C147)</f>
        <v>15</v>
      </c>
    </row>
    <row r="149" spans="1:6" x14ac:dyDescent="0.3">
      <c r="A149" s="288" t="s">
        <v>342</v>
      </c>
      <c r="B149" s="289"/>
      <c r="C149" s="290"/>
      <c r="D149" s="65">
        <f>D148/(COUNT(B136:C147)*2)</f>
        <v>0.9375</v>
      </c>
    </row>
    <row r="150" spans="1:6" s="50" customFormat="1" x14ac:dyDescent="0.3">
      <c r="A150" s="54"/>
      <c r="B150" s="55"/>
      <c r="C150" s="55"/>
      <c r="D150" s="56"/>
    </row>
    <row r="151" spans="1:6" ht="19.5" x14ac:dyDescent="0.4">
      <c r="A151" s="286" t="s">
        <v>243</v>
      </c>
      <c r="B151" s="287"/>
      <c r="C151" s="287"/>
      <c r="D151" s="287"/>
      <c r="E151" s="287"/>
      <c r="F151" s="287"/>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0</v>
      </c>
      <c r="C155" s="248">
        <f>IF(B155=0, -5, "0")</f>
        <v>-5</v>
      </c>
      <c r="D155" s="222" t="s">
        <v>535</v>
      </c>
      <c r="E155" s="221"/>
      <c r="F155" s="221"/>
    </row>
    <row r="156" spans="1:6" ht="33.75" x14ac:dyDescent="0.35">
      <c r="A156" s="76" t="s">
        <v>355</v>
      </c>
      <c r="B156" s="221">
        <v>1</v>
      </c>
      <c r="C156" s="248" t="str">
        <f>IF(B156=0, -5, "0")</f>
        <v>0</v>
      </c>
      <c r="D156" s="222" t="s">
        <v>536</v>
      </c>
      <c r="E156" s="221"/>
      <c r="F156" s="221"/>
    </row>
    <row r="157" spans="1:6" ht="33" x14ac:dyDescent="0.3">
      <c r="A157" s="197" t="s">
        <v>219</v>
      </c>
      <c r="B157" s="221">
        <v>2</v>
      </c>
      <c r="C157" s="221"/>
      <c r="D157" s="245"/>
      <c r="E157" s="221"/>
      <c r="F157" s="221"/>
    </row>
    <row r="158" spans="1:6" x14ac:dyDescent="0.3">
      <c r="A158" s="196" t="s">
        <v>376</v>
      </c>
      <c r="B158" s="221">
        <v>2</v>
      </c>
      <c r="C158" s="221"/>
      <c r="D158" s="223"/>
      <c r="E158" s="221"/>
      <c r="F158" s="221"/>
    </row>
    <row r="159" spans="1:6" x14ac:dyDescent="0.3">
      <c r="A159" s="196" t="s">
        <v>181</v>
      </c>
      <c r="B159" s="221">
        <v>2</v>
      </c>
      <c r="C159" s="221"/>
      <c r="D159" s="246"/>
      <c r="E159" s="221"/>
      <c r="F159" s="221"/>
    </row>
    <row r="160" spans="1:6" x14ac:dyDescent="0.3">
      <c r="A160" s="288" t="s">
        <v>38</v>
      </c>
      <c r="B160" s="291"/>
      <c r="C160" s="292"/>
      <c r="D160" s="188">
        <f>SUM(B152:C159)</f>
        <v>8</v>
      </c>
    </row>
    <row r="161" spans="1:6" x14ac:dyDescent="0.3">
      <c r="A161" s="288" t="s">
        <v>342</v>
      </c>
      <c r="B161" s="289"/>
      <c r="C161" s="290"/>
      <c r="D161" s="65">
        <f>D160/(COUNT(B152:C159)*2)</f>
        <v>0.44444444444444442</v>
      </c>
    </row>
    <row r="162" spans="1:6" s="50" customFormat="1" ht="28.15" customHeight="1" x14ac:dyDescent="0.3">
      <c r="A162" s="54"/>
      <c r="B162" s="55"/>
      <c r="C162" s="57"/>
      <c r="D162" s="58"/>
    </row>
    <row r="163" spans="1:6" ht="19.5" x14ac:dyDescent="0.4">
      <c r="A163" s="286" t="s">
        <v>85</v>
      </c>
      <c r="B163" s="287"/>
      <c r="C163" s="287"/>
      <c r="D163" s="287"/>
      <c r="E163" s="287"/>
      <c r="F163" s="287"/>
    </row>
    <row r="164" spans="1:6" ht="33.75" x14ac:dyDescent="0.35">
      <c r="A164" s="76" t="s">
        <v>333</v>
      </c>
      <c r="B164" s="221">
        <v>1</v>
      </c>
      <c r="C164" s="248" t="str">
        <f>IF(B164=0, -5, "0")</f>
        <v>0</v>
      </c>
      <c r="D164" s="222" t="s">
        <v>522</v>
      </c>
      <c r="E164" s="221"/>
      <c r="F164" s="221"/>
    </row>
    <row r="165" spans="1:6" ht="49.5" x14ac:dyDescent="0.3">
      <c r="A165" s="41" t="s">
        <v>334</v>
      </c>
      <c r="B165" s="221">
        <v>1</v>
      </c>
      <c r="C165" s="221"/>
      <c r="D165" s="222" t="s">
        <v>517</v>
      </c>
      <c r="E165" s="221"/>
      <c r="F165" s="221"/>
    </row>
    <row r="166" spans="1:6" ht="66" x14ac:dyDescent="0.3">
      <c r="A166" s="87" t="s">
        <v>241</v>
      </c>
      <c r="B166" s="221">
        <v>1</v>
      </c>
      <c r="C166" s="221"/>
      <c r="D166" s="222" t="s">
        <v>537</v>
      </c>
      <c r="E166" s="221"/>
      <c r="F166" s="221"/>
    </row>
    <row r="167" spans="1:6" ht="19.5" customHeight="1" x14ac:dyDescent="0.3">
      <c r="A167" s="41" t="s">
        <v>95</v>
      </c>
      <c r="B167" s="221">
        <v>2</v>
      </c>
      <c r="C167" s="221"/>
      <c r="D167" s="221"/>
      <c r="E167" s="222"/>
      <c r="F167" s="221"/>
    </row>
    <row r="168" spans="1:6" ht="17.25" customHeight="1" x14ac:dyDescent="0.3">
      <c r="A168" s="288" t="s">
        <v>38</v>
      </c>
      <c r="B168" s="289"/>
      <c r="C168" s="290"/>
      <c r="D168" s="125">
        <f>SUM(B164:C167)</f>
        <v>5</v>
      </c>
    </row>
    <row r="169" spans="1:6" x14ac:dyDescent="0.3">
      <c r="A169" s="288" t="s">
        <v>342</v>
      </c>
      <c r="B169" s="289"/>
      <c r="C169" s="290"/>
      <c r="D169" s="65">
        <f>D168/(COUNT(B164:C167)*2)</f>
        <v>0.625</v>
      </c>
    </row>
    <row r="170" spans="1:6" s="50" customFormat="1" x14ac:dyDescent="0.3">
      <c r="A170" s="54"/>
      <c r="B170" s="55"/>
      <c r="C170" s="55"/>
      <c r="D170" s="56"/>
    </row>
    <row r="171" spans="1:6" ht="19.5" x14ac:dyDescent="0.4">
      <c r="A171" s="293" t="s">
        <v>17</v>
      </c>
      <c r="B171" s="294"/>
      <c r="C171" s="294"/>
      <c r="D171" s="294"/>
      <c r="E171" s="294"/>
      <c r="F171" s="294"/>
    </row>
    <row r="172" spans="1:6" ht="45.75" x14ac:dyDescent="0.3">
      <c r="A172" s="48" t="s">
        <v>202</v>
      </c>
      <c r="B172" s="221">
        <v>1</v>
      </c>
      <c r="C172" s="221"/>
      <c r="D172" s="247" t="s">
        <v>541</v>
      </c>
      <c r="E172" s="221"/>
      <c r="F172" s="221"/>
    </row>
    <row r="173" spans="1:6" x14ac:dyDescent="0.3">
      <c r="A173" s="41" t="s">
        <v>96</v>
      </c>
      <c r="B173" s="221">
        <v>2</v>
      </c>
      <c r="C173" s="221"/>
      <c r="D173" s="247"/>
      <c r="E173" s="221"/>
      <c r="F173" s="221"/>
    </row>
    <row r="174" spans="1:6" ht="30.75" x14ac:dyDescent="0.3">
      <c r="A174" s="87" t="s">
        <v>220</v>
      </c>
      <c r="B174" s="221">
        <v>0</v>
      </c>
      <c r="C174" s="221"/>
      <c r="D174" s="156" t="s">
        <v>539</v>
      </c>
      <c r="E174" s="168" t="s">
        <v>540</v>
      </c>
      <c r="F174" s="221"/>
    </row>
    <row r="175" spans="1:6" ht="48.75" customHeight="1" x14ac:dyDescent="0.3">
      <c r="A175" s="41" t="s">
        <v>163</v>
      </c>
      <c r="B175" s="221">
        <v>2</v>
      </c>
      <c r="C175" s="221"/>
      <c r="D175" s="222"/>
      <c r="E175" s="222"/>
      <c r="F175" s="221"/>
    </row>
    <row r="176" spans="1:6" x14ac:dyDescent="0.3">
      <c r="A176" s="288" t="s">
        <v>38</v>
      </c>
      <c r="B176" s="289"/>
      <c r="C176" s="290"/>
      <c r="D176" s="125">
        <f>SUM(B172:C175)</f>
        <v>5</v>
      </c>
    </row>
    <row r="177" spans="1:6" x14ac:dyDescent="0.3">
      <c r="A177" s="288" t="s">
        <v>342</v>
      </c>
      <c r="B177" s="289"/>
      <c r="C177" s="290"/>
      <c r="D177" s="65">
        <f>D176/(COUNT(B172:C175)*2)</f>
        <v>0.625</v>
      </c>
    </row>
    <row r="178" spans="1:6" s="50" customFormat="1" x14ac:dyDescent="0.3">
      <c r="A178" s="54"/>
      <c r="B178" s="55"/>
      <c r="C178" s="55"/>
      <c r="D178" s="56"/>
    </row>
    <row r="179" spans="1:6" ht="19.5" x14ac:dyDescent="0.4">
      <c r="A179" s="286" t="s">
        <v>87</v>
      </c>
      <c r="B179" s="287"/>
      <c r="C179" s="287"/>
      <c r="D179" s="287"/>
      <c r="E179" s="287"/>
      <c r="F179" s="287"/>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ht="33" x14ac:dyDescent="0.3">
      <c r="A182" s="41" t="s">
        <v>97</v>
      </c>
      <c r="B182" s="221">
        <v>1</v>
      </c>
      <c r="C182" s="221"/>
      <c r="D182" s="222" t="s">
        <v>544</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88" t="s">
        <v>38</v>
      </c>
      <c r="B185" s="289"/>
      <c r="C185" s="290"/>
      <c r="D185" s="125">
        <f>SUM(B180:C184)</f>
        <v>9</v>
      </c>
    </row>
    <row r="186" spans="1:6" x14ac:dyDescent="0.3">
      <c r="A186" s="288" t="s">
        <v>342</v>
      </c>
      <c r="B186" s="289"/>
      <c r="C186" s="290"/>
      <c r="D186" s="65">
        <f>D185/(COUNT(B180:C184)*2)</f>
        <v>0.9</v>
      </c>
    </row>
    <row r="187" spans="1:6" s="50" customFormat="1" x14ac:dyDescent="0.3">
      <c r="A187" s="54"/>
      <c r="B187" s="55"/>
      <c r="C187" s="55"/>
      <c r="D187" s="56"/>
    </row>
    <row r="188" spans="1:6" ht="19.5" x14ac:dyDescent="0.4">
      <c r="A188" s="286" t="s">
        <v>242</v>
      </c>
      <c r="B188" s="287"/>
      <c r="C188" s="287"/>
      <c r="D188" s="287"/>
      <c r="E188" s="287"/>
      <c r="F188" s="287"/>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1</v>
      </c>
      <c r="C191" s="221"/>
      <c r="D191" s="222" t="s">
        <v>555</v>
      </c>
      <c r="E191" s="221"/>
      <c r="F191" s="221"/>
    </row>
    <row r="192" spans="1:6" x14ac:dyDescent="0.3">
      <c r="A192" s="96" t="s">
        <v>212</v>
      </c>
      <c r="B192" s="221">
        <v>1</v>
      </c>
      <c r="C192" s="221"/>
      <c r="D192" s="221" t="s">
        <v>556</v>
      </c>
      <c r="E192" s="221"/>
      <c r="F192" s="221"/>
    </row>
    <row r="193" spans="1:4" x14ac:dyDescent="0.3">
      <c r="A193" s="288" t="s">
        <v>38</v>
      </c>
      <c r="B193" s="289"/>
      <c r="C193" s="290"/>
      <c r="D193" s="97">
        <f>SUM(B189:C192)</f>
        <v>2</v>
      </c>
    </row>
    <row r="194" spans="1:4" x14ac:dyDescent="0.3">
      <c r="A194" s="288" t="s">
        <v>342</v>
      </c>
      <c r="B194" s="289"/>
      <c r="C194" s="290"/>
      <c r="D194" s="65">
        <f>D193/(COUNT(B189:C192)*2)</f>
        <v>0.5</v>
      </c>
    </row>
    <row r="196" spans="1:4" ht="18" x14ac:dyDescent="0.35">
      <c r="A196" s="121" t="s">
        <v>284</v>
      </c>
      <c r="B196" s="120"/>
      <c r="C196" s="120"/>
      <c r="D196" s="220" t="s">
        <v>34</v>
      </c>
    </row>
    <row r="197" spans="1:4" ht="22.5" x14ac:dyDescent="0.3">
      <c r="A197" s="71" t="s">
        <v>377</v>
      </c>
      <c r="B197" s="72"/>
      <c r="C197" s="73"/>
      <c r="D197" s="74">
        <f>SUM(D193,D185,D176,D168,D160,D62,D51,D32,D22,D117,D148,D132,D101,D83,D41)</f>
        <v>143</v>
      </c>
    </row>
    <row r="198" spans="1:4" ht="22.5" x14ac:dyDescent="0.3">
      <c r="A198" s="71" t="s">
        <v>378</v>
      </c>
      <c r="B198" s="72"/>
      <c r="C198" s="73"/>
      <c r="D198" s="75">
        <f>D197/(COUNT(B189:C192,B180:C184,B172:C175,B164:C167,B152:C159,B55:C61,B45:C50,B26:C31,B17:C21,B106:C116,B136:C147,B121:C131,B87:C100,B66:C82,B36:C40)*2)</f>
        <v>0.63274336283185839</v>
      </c>
    </row>
  </sheetData>
  <sheetProtection algorithmName="SHA-512" hashValue="eoZzyMJg8jYL83E1GqFxg9KURg+VMfBvw7Mply7pIBDSW3O/hyAPqjpY7T1ed+fMjivyuf6A4GGcbLMD6VFiGw==" saltValue="bzmQgCyT3l44AjFDr98+bg==" spinCount="100000" sheet="1" objects="1" scenarios="1"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6" orientation="portrait" r:id="rId1"/>
  <rowBreaks count="2" manualBreakCount="2">
    <brk id="84" max="5" man="1"/>
    <brk id="150"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9" zoomScale="60" zoomScaleNormal="100" workbookViewId="0">
      <selection activeCell="B284" sqref="B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1"/>
      <c r="E1" s="281"/>
      <c r="F1" s="281"/>
      <c r="G1" s="281"/>
      <c r="H1" s="281"/>
      <c r="I1" s="28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2" t="s">
        <v>201</v>
      </c>
      <c r="B7" s="282"/>
      <c r="C7" s="282"/>
      <c r="D7" s="282"/>
      <c r="E7" s="282"/>
      <c r="F7" s="282"/>
      <c r="G7" s="213"/>
      <c r="H7" s="213"/>
      <c r="I7" s="213"/>
    </row>
    <row r="8" spans="1:9" ht="29.25" x14ac:dyDescent="0.5">
      <c r="A8" s="283" t="str">
        <f>'Page de garde'!D18</f>
        <v>Lafayette</v>
      </c>
      <c r="B8" s="283"/>
      <c r="C8" s="283"/>
      <c r="D8" s="283"/>
      <c r="E8" s="283"/>
      <c r="F8" s="283"/>
      <c r="G8" s="216"/>
      <c r="H8" s="216"/>
      <c r="I8" s="213"/>
    </row>
    <row r="9" spans="1:9" ht="24.75" x14ac:dyDescent="0.5">
      <c r="A9" s="38" t="s">
        <v>44</v>
      </c>
      <c r="B9" s="284"/>
      <c r="C9" s="284"/>
      <c r="D9" s="284"/>
      <c r="E9" s="284"/>
      <c r="F9" s="284"/>
      <c r="G9" s="216"/>
      <c r="H9" s="216"/>
      <c r="I9" s="213"/>
    </row>
    <row r="10" spans="1:9" ht="24.75" x14ac:dyDescent="0.5">
      <c r="A10" s="39" t="s">
        <v>46</v>
      </c>
      <c r="B10" s="285"/>
      <c r="C10" s="285"/>
      <c r="D10" s="285"/>
      <c r="E10" s="285"/>
      <c r="F10" s="285"/>
      <c r="G10" s="216"/>
      <c r="H10" s="216"/>
      <c r="I10" s="213"/>
    </row>
    <row r="11" spans="1:9" ht="24.75" x14ac:dyDescent="0.5">
      <c r="A11" s="38" t="s">
        <v>45</v>
      </c>
      <c r="B11" s="280"/>
      <c r="C11" s="280"/>
      <c r="D11" s="280"/>
      <c r="E11" s="280"/>
      <c r="F11" s="280"/>
      <c r="G11" s="216"/>
      <c r="H11" s="216"/>
      <c r="I11" s="213"/>
    </row>
    <row r="12" spans="1:9" ht="24.75" x14ac:dyDescent="0.5">
      <c r="A12" s="38" t="s">
        <v>276</v>
      </c>
      <c r="B12" s="273">
        <f>D505</f>
        <v>0</v>
      </c>
      <c r="C12" s="273"/>
      <c r="D12" s="273"/>
      <c r="E12" s="273"/>
      <c r="F12" s="273"/>
      <c r="G12" s="216"/>
      <c r="H12" s="216"/>
      <c r="I12" s="213"/>
    </row>
    <row r="13" spans="1:9" ht="22.5" x14ac:dyDescent="0.45">
      <c r="A13" s="35"/>
      <c r="B13" s="36"/>
      <c r="C13" s="36"/>
      <c r="D13" s="274"/>
      <c r="E13" s="274"/>
      <c r="F13" s="274"/>
      <c r="G13" s="274"/>
      <c r="H13" s="274"/>
      <c r="I13" s="3"/>
    </row>
    <row r="14" spans="1:9" ht="16.5" customHeight="1" x14ac:dyDescent="0.3">
      <c r="A14" s="275" t="s">
        <v>32</v>
      </c>
      <c r="B14" s="276" t="s">
        <v>33</v>
      </c>
      <c r="C14" s="276"/>
      <c r="D14" s="276" t="s">
        <v>48</v>
      </c>
      <c r="E14" s="277" t="s">
        <v>358</v>
      </c>
      <c r="F14" s="276" t="s">
        <v>214</v>
      </c>
      <c r="G14" s="36"/>
      <c r="H14" s="36"/>
    </row>
    <row r="15" spans="1:9" ht="16.5" customHeight="1" x14ac:dyDescent="0.3">
      <c r="A15" s="275"/>
      <c r="B15" s="77" t="s">
        <v>36</v>
      </c>
      <c r="C15" s="77" t="s">
        <v>35</v>
      </c>
      <c r="D15" s="276"/>
      <c r="E15" s="277"/>
      <c r="F15" s="276"/>
      <c r="G15" s="36"/>
      <c r="H15" s="36"/>
    </row>
    <row r="16" spans="1:9" ht="18" x14ac:dyDescent="0.35">
      <c r="A16" s="268" t="s">
        <v>0</v>
      </c>
      <c r="B16" s="268"/>
      <c r="C16" s="268"/>
      <c r="D16" s="268"/>
      <c r="E16" s="268"/>
      <c r="F16" s="268"/>
      <c r="G16" s="36"/>
      <c r="H16" s="36"/>
    </row>
    <row r="17" spans="1:8" ht="18" x14ac:dyDescent="0.3">
      <c r="A17" s="182">
        <f>B11</f>
        <v>0</v>
      </c>
      <c r="B17" s="36"/>
      <c r="C17" s="36"/>
      <c r="D17" s="36"/>
      <c r="E17" s="36"/>
      <c r="F17" s="36"/>
      <c r="G17" s="36"/>
      <c r="H17" s="36"/>
    </row>
    <row r="18" spans="1:8" ht="18" x14ac:dyDescent="0.25">
      <c r="A18" s="278" t="s">
        <v>1</v>
      </c>
      <c r="B18" s="279"/>
      <c r="C18" s="279"/>
      <c r="D18" s="279"/>
      <c r="E18" s="279"/>
      <c r="F18" s="27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9" t="s">
        <v>18</v>
      </c>
      <c r="B26" s="270"/>
      <c r="C26" s="270"/>
      <c r="D26" s="270"/>
      <c r="E26" s="270"/>
      <c r="F26" s="27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83">
        <f>B11</f>
        <v>0</v>
      </c>
      <c r="B44" s="6"/>
      <c r="C44" s="7"/>
      <c r="D44" s="6"/>
    </row>
    <row r="45" spans="1:7" ht="16.5" x14ac:dyDescent="0.25">
      <c r="A45" s="271" t="s">
        <v>63</v>
      </c>
      <c r="B45" s="272"/>
      <c r="C45" s="272"/>
      <c r="D45" s="272"/>
      <c r="E45" s="272"/>
      <c r="F45" s="27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9" t="s">
        <v>65</v>
      </c>
      <c r="B57" s="270"/>
      <c r="C57" s="270"/>
      <c r="D57" s="270"/>
      <c r="E57" s="270"/>
      <c r="F57" s="27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9" t="s">
        <v>25</v>
      </c>
      <c r="B84" s="270"/>
      <c r="C84" s="270"/>
      <c r="D84" s="270"/>
      <c r="E84" s="270"/>
      <c r="F84" s="27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83">
        <f>B11</f>
        <v>0</v>
      </c>
      <c r="B100" s="6"/>
      <c r="C100" s="7"/>
      <c r="D100" s="6"/>
    </row>
    <row r="101" spans="1:6" ht="16.5" x14ac:dyDescent="0.25">
      <c r="A101" s="271" t="s">
        <v>63</v>
      </c>
      <c r="B101" s="272"/>
      <c r="C101" s="272"/>
      <c r="D101" s="272"/>
      <c r="E101" s="272"/>
      <c r="F101" s="27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9" t="s">
        <v>133</v>
      </c>
      <c r="B113" s="270"/>
      <c r="C113" s="270"/>
      <c r="D113" s="270"/>
      <c r="E113" s="270"/>
      <c r="F113" s="27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9" t="s">
        <v>73</v>
      </c>
      <c r="B137" s="270"/>
      <c r="C137" s="270"/>
      <c r="D137" s="270"/>
      <c r="E137" s="270"/>
      <c r="F137" s="27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83">
        <f>B11</f>
        <v>0</v>
      </c>
      <c r="B153" s="6"/>
      <c r="C153" s="7"/>
      <c r="D153" s="59"/>
    </row>
    <row r="154" spans="1:6" ht="16.5" x14ac:dyDescent="0.25">
      <c r="A154" s="271" t="s">
        <v>63</v>
      </c>
      <c r="B154" s="272"/>
      <c r="C154" s="272"/>
      <c r="D154" s="272"/>
      <c r="E154" s="272"/>
      <c r="F154" s="27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9" t="s">
        <v>134</v>
      </c>
      <c r="B166" s="270"/>
      <c r="C166" s="270"/>
      <c r="D166" s="270"/>
      <c r="E166" s="270"/>
      <c r="F166" s="27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9">
        <f>B11</f>
        <v>0</v>
      </c>
      <c r="B193" s="6"/>
      <c r="C193" s="7"/>
      <c r="D193" s="6"/>
    </row>
    <row r="194" spans="1:7" ht="18" x14ac:dyDescent="0.25">
      <c r="A194" s="269" t="s">
        <v>158</v>
      </c>
      <c r="B194" s="270"/>
      <c r="C194" s="270"/>
      <c r="D194" s="270"/>
      <c r="E194" s="270"/>
      <c r="F194" s="27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9" t="s">
        <v>76</v>
      </c>
      <c r="B209" s="270"/>
      <c r="C209" s="270"/>
      <c r="D209" s="270"/>
      <c r="E209" s="270"/>
      <c r="F209" s="27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9" t="s">
        <v>191</v>
      </c>
      <c r="B232" s="270"/>
      <c r="C232" s="270"/>
      <c r="D232" s="270"/>
      <c r="E232" s="270"/>
      <c r="F232" s="27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0</v>
      </c>
      <c r="B249" s="6"/>
      <c r="C249" s="7"/>
      <c r="D249" s="6"/>
    </row>
    <row r="250" spans="1:6" s="3" customFormat="1" ht="18" x14ac:dyDescent="0.25">
      <c r="A250" s="269" t="s">
        <v>79</v>
      </c>
      <c r="B250" s="270"/>
      <c r="C250" s="270"/>
      <c r="D250" s="270"/>
      <c r="E250" s="270"/>
      <c r="F250" s="27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9" t="s">
        <v>81</v>
      </c>
      <c r="B266" s="270"/>
      <c r="C266" s="270"/>
      <c r="D266" s="270"/>
      <c r="E266" s="270"/>
      <c r="F266" s="27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0</v>
      </c>
      <c r="B292" s="6"/>
      <c r="C292" s="7"/>
      <c r="D292" s="59"/>
    </row>
    <row r="293" spans="1:7" ht="18" x14ac:dyDescent="0.25">
      <c r="A293" s="269" t="s">
        <v>19</v>
      </c>
      <c r="B293" s="270"/>
      <c r="C293" s="270"/>
      <c r="D293" s="270"/>
      <c r="E293" s="270"/>
      <c r="F293" s="27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9" t="s">
        <v>122</v>
      </c>
      <c r="B305" s="270"/>
      <c r="C305" s="270"/>
      <c r="D305" s="270"/>
      <c r="E305" s="270"/>
      <c r="F305" s="27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93">
        <f>B11</f>
        <v>0</v>
      </c>
      <c r="B325" s="6"/>
      <c r="C325" s="7"/>
      <c r="D325" s="6"/>
    </row>
    <row r="326" spans="1:9" ht="18" x14ac:dyDescent="0.25">
      <c r="A326" s="269" t="s">
        <v>12</v>
      </c>
      <c r="B326" s="270"/>
      <c r="C326" s="270"/>
      <c r="D326" s="270"/>
      <c r="E326" s="270"/>
      <c r="F326" s="27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9" t="s">
        <v>25</v>
      </c>
      <c r="B339" s="270"/>
      <c r="C339" s="270"/>
      <c r="D339" s="270"/>
      <c r="E339" s="270"/>
      <c r="F339" s="27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83">
        <f>B11</f>
        <v>0</v>
      </c>
      <c r="B353" s="6"/>
      <c r="C353" s="7"/>
      <c r="D353" s="59"/>
    </row>
    <row r="354" spans="1:6" ht="16.5" x14ac:dyDescent="0.25">
      <c r="A354" s="271" t="s">
        <v>113</v>
      </c>
      <c r="B354" s="272"/>
      <c r="C354" s="272"/>
      <c r="D354" s="272"/>
      <c r="E354" s="272"/>
      <c r="F354" s="27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9" t="s">
        <v>25</v>
      </c>
      <c r="B366" s="270"/>
      <c r="C366" s="270"/>
      <c r="D366" s="270"/>
      <c r="E366" s="270"/>
      <c r="F366" s="27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9" t="s">
        <v>124</v>
      </c>
      <c r="B382" s="270"/>
      <c r="C382" s="270"/>
      <c r="D382" s="270"/>
      <c r="E382" s="270"/>
      <c r="F382" s="27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9" t="s">
        <v>29</v>
      </c>
      <c r="B391" s="270"/>
      <c r="C391" s="270"/>
      <c r="D391" s="270"/>
      <c r="E391" s="270"/>
      <c r="F391" s="27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0</v>
      </c>
      <c r="B406" s="6"/>
      <c r="C406" s="7"/>
      <c r="D406" s="6"/>
    </row>
    <row r="407" spans="1:6" ht="16.5" x14ac:dyDescent="0.25">
      <c r="A407" s="271" t="s">
        <v>19</v>
      </c>
      <c r="B407" s="272"/>
      <c r="C407" s="272"/>
      <c r="D407" s="272"/>
      <c r="E407" s="272"/>
      <c r="F407" s="27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95">
        <f>+B11</f>
        <v>0</v>
      </c>
      <c r="B436" s="6"/>
      <c r="C436" s="7"/>
      <c r="D436" s="6"/>
    </row>
    <row r="437" spans="1:7" ht="18" x14ac:dyDescent="0.25">
      <c r="A437" s="269" t="s">
        <v>375</v>
      </c>
      <c r="B437" s="270"/>
      <c r="C437" s="270"/>
      <c r="D437" s="270"/>
      <c r="E437" s="270"/>
      <c r="F437" s="27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9" t="s">
        <v>31</v>
      </c>
      <c r="B444" s="270"/>
      <c r="C444" s="270"/>
      <c r="D444" s="270"/>
      <c r="E444" s="270"/>
      <c r="F444" s="27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9" t="s">
        <v>169</v>
      </c>
      <c r="B496" s="170">
        <v>0</v>
      </c>
      <c r="C496" s="170"/>
      <c r="D496" s="252"/>
      <c r="E496" s="253"/>
      <c r="F496" s="253"/>
    </row>
    <row r="497" spans="1:6" x14ac:dyDescent="0.25">
      <c r="A497" s="18" t="s">
        <v>58</v>
      </c>
      <c r="B497" s="170">
        <v>0</v>
      </c>
      <c r="C497" s="170"/>
      <c r="D497" s="157"/>
      <c r="E497" s="253"/>
      <c r="F497" s="253"/>
    </row>
    <row r="498" spans="1:6" ht="16.5" x14ac:dyDescent="0.35">
      <c r="A498" s="117" t="s">
        <v>121</v>
      </c>
      <c r="B498" s="170" t="s">
        <v>34</v>
      </c>
      <c r="C498" s="217" t="str">
        <f>IF(B498=0, -5, "0")</f>
        <v>0</v>
      </c>
      <c r="D498" s="157"/>
      <c r="E498" s="253"/>
      <c r="F498" s="253"/>
    </row>
    <row r="499" spans="1:6" ht="45" x14ac:dyDescent="0.3">
      <c r="A499" s="123" t="s">
        <v>287</v>
      </c>
      <c r="B499" s="170">
        <v>0</v>
      </c>
      <c r="C499" s="170"/>
      <c r="D499" s="15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p4xDkycZvRSKTyakHUQ+lmfZLsVC94goVAB0fjdBC/PD2X+IBAR06HcLHdX/2rEYSnKBwoIKxiNVGoYoqe/xA==" saltValue="LEQDm4YQ356uhop/cq6Oq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0" verticalDpi="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D201" sqref="D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2" t="s">
        <v>52</v>
      </c>
      <c r="B6" s="282"/>
      <c r="C6" s="282"/>
      <c r="D6" s="282"/>
      <c r="E6" s="282"/>
      <c r="F6" s="282"/>
      <c r="G6" s="216"/>
      <c r="H6" s="216"/>
      <c r="I6" s="216"/>
    </row>
    <row r="7" spans="1:9" s="36" customFormat="1" ht="21.75" customHeight="1" x14ac:dyDescent="0.5">
      <c r="A7" s="283" t="str">
        <f>'A1 Exploitation'!A8:F8</f>
        <v>Lafayette</v>
      </c>
      <c r="B7" s="283"/>
      <c r="C7" s="283"/>
      <c r="D7" s="283"/>
      <c r="E7" s="283"/>
      <c r="F7" s="283"/>
      <c r="G7" s="216"/>
      <c r="H7" s="216"/>
      <c r="I7" s="216"/>
    </row>
    <row r="8" spans="1:9" s="36" customFormat="1" ht="24.75" x14ac:dyDescent="0.5">
      <c r="A8" s="38" t="s">
        <v>44</v>
      </c>
      <c r="B8" s="299">
        <f>'A2 Exploitation'!B9:F9</f>
        <v>0</v>
      </c>
      <c r="C8" s="299"/>
      <c r="D8" s="299"/>
      <c r="E8" s="299"/>
      <c r="F8" s="299"/>
      <c r="G8" s="216"/>
      <c r="H8" s="216"/>
      <c r="I8" s="216"/>
    </row>
    <row r="9" spans="1:9" s="36" customFormat="1" ht="24.75" x14ac:dyDescent="0.5">
      <c r="A9" s="39" t="s">
        <v>46</v>
      </c>
      <c r="B9" s="300">
        <f>'A2 Exploitation'!B10:F10</f>
        <v>0</v>
      </c>
      <c r="C9" s="300"/>
      <c r="D9" s="300"/>
      <c r="E9" s="300"/>
      <c r="F9" s="300"/>
      <c r="G9" s="216"/>
      <c r="H9" s="216"/>
      <c r="I9" s="216"/>
    </row>
    <row r="10" spans="1:9" s="36" customFormat="1" ht="24.75" x14ac:dyDescent="0.5">
      <c r="A10" s="38" t="s">
        <v>45</v>
      </c>
      <c r="B10" s="297">
        <f>'A2 Exploitation'!B11:F11</f>
        <v>0</v>
      </c>
      <c r="C10" s="297"/>
      <c r="D10" s="297"/>
      <c r="E10" s="297"/>
      <c r="F10" s="297"/>
      <c r="G10" s="216"/>
      <c r="H10" s="216"/>
      <c r="I10" s="216"/>
    </row>
    <row r="11" spans="1:9" s="36" customFormat="1" ht="24.75" x14ac:dyDescent="0.5">
      <c r="A11" s="38" t="s">
        <v>341</v>
      </c>
      <c r="B11" s="301">
        <f>D198</f>
        <v>0</v>
      </c>
      <c r="C11" s="301"/>
      <c r="D11" s="301"/>
      <c r="E11" s="301"/>
      <c r="F11" s="301"/>
      <c r="G11" s="216"/>
      <c r="H11" s="216"/>
      <c r="I11" s="216"/>
    </row>
    <row r="12" spans="1:9" s="36" customFormat="1" ht="22.5" x14ac:dyDescent="0.45">
      <c r="A12" s="35"/>
      <c r="D12" s="274"/>
      <c r="E12" s="274"/>
      <c r="F12" s="274"/>
      <c r="G12" s="274"/>
      <c r="H12" s="274"/>
      <c r="I12" s="40"/>
    </row>
    <row r="13" spans="1:9" s="36" customFormat="1" ht="11.25" customHeight="1" x14ac:dyDescent="0.3">
      <c r="A13" s="275" t="s">
        <v>32</v>
      </c>
      <c r="B13" s="276" t="s">
        <v>33</v>
      </c>
      <c r="C13" s="276"/>
      <c r="D13" s="276" t="s">
        <v>48</v>
      </c>
      <c r="E13" s="276" t="s">
        <v>213</v>
      </c>
      <c r="F13" s="276" t="s">
        <v>214</v>
      </c>
    </row>
    <row r="14" spans="1:9" s="36" customFormat="1" ht="12.75" customHeight="1" x14ac:dyDescent="0.3">
      <c r="A14" s="275"/>
      <c r="B14" s="70" t="s">
        <v>36</v>
      </c>
      <c r="C14" s="70" t="s">
        <v>35</v>
      </c>
      <c r="D14" s="276"/>
      <c r="E14" s="276"/>
      <c r="F14" s="276"/>
    </row>
    <row r="15" spans="1:9" x14ac:dyDescent="0.3">
      <c r="A15" s="41"/>
      <c r="B15" s="41"/>
      <c r="C15" s="41"/>
      <c r="D15" s="41"/>
    </row>
    <row r="16" spans="1:9" ht="19.5" x14ac:dyDescent="0.4">
      <c r="A16" s="302" t="s">
        <v>0</v>
      </c>
      <c r="B16" s="303"/>
      <c r="C16" s="303"/>
      <c r="D16" s="303"/>
      <c r="E16" s="303"/>
      <c r="F16" s="30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4" t="s">
        <v>38</v>
      </c>
      <c r="B22" s="291"/>
      <c r="C22" s="292"/>
      <c r="D22" s="215">
        <f>SUM(B17:C21)</f>
        <v>0</v>
      </c>
    </row>
    <row r="23" spans="1:6" x14ac:dyDescent="0.3">
      <c r="A23" s="288" t="s">
        <v>342</v>
      </c>
      <c r="B23" s="289"/>
      <c r="C23" s="290"/>
      <c r="D23" s="65">
        <f>D22/(COUNT(B17:C21)*2)</f>
        <v>0</v>
      </c>
    </row>
    <row r="24" spans="1:6" s="50" customFormat="1" x14ac:dyDescent="0.3">
      <c r="A24" s="54"/>
      <c r="B24" s="55"/>
      <c r="C24" s="55"/>
      <c r="D24" s="56"/>
    </row>
    <row r="25" spans="1:6" ht="19.5" x14ac:dyDescent="0.4">
      <c r="A25" s="286" t="s">
        <v>4</v>
      </c>
      <c r="B25" s="287"/>
      <c r="C25" s="287"/>
      <c r="D25" s="287"/>
      <c r="E25" s="287"/>
      <c r="F25" s="28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8" t="s">
        <v>38</v>
      </c>
      <c r="B32" s="289"/>
      <c r="C32" s="290"/>
      <c r="D32" s="214">
        <f>SUM(B26:C31)</f>
        <v>0</v>
      </c>
    </row>
    <row r="33" spans="1:6" x14ac:dyDescent="0.3">
      <c r="A33" s="288" t="s">
        <v>342</v>
      </c>
      <c r="B33" s="289"/>
      <c r="C33" s="290"/>
      <c r="D33" s="65">
        <f>D32/(COUNT(B26:C31)*2)</f>
        <v>0</v>
      </c>
    </row>
    <row r="34" spans="1:6" s="50" customFormat="1" x14ac:dyDescent="0.3">
      <c r="A34" s="54"/>
      <c r="B34" s="55"/>
      <c r="C34" s="55"/>
      <c r="D34" s="56"/>
    </row>
    <row r="35" spans="1:6" s="50" customFormat="1" ht="19.5" x14ac:dyDescent="0.4">
      <c r="A35" s="286" t="s">
        <v>246</v>
      </c>
      <c r="B35" s="287"/>
      <c r="C35" s="287"/>
      <c r="D35" s="287"/>
      <c r="E35" s="287"/>
      <c r="F35" s="28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8" t="s">
        <v>38</v>
      </c>
      <c r="B41" s="289"/>
      <c r="C41" s="290"/>
      <c r="D41" s="214">
        <f>SUM(B36:C40)</f>
        <v>0</v>
      </c>
      <c r="E41" s="37"/>
      <c r="F41" s="37"/>
    </row>
    <row r="42" spans="1:6" s="50" customFormat="1" x14ac:dyDescent="0.3">
      <c r="A42" s="288" t="s">
        <v>342</v>
      </c>
      <c r="B42" s="289"/>
      <c r="C42" s="290"/>
      <c r="D42" s="65">
        <f>D41/(COUNT(B36:C40)*2)</f>
        <v>0</v>
      </c>
      <c r="E42" s="37"/>
      <c r="F42" s="37"/>
    </row>
    <row r="43" spans="1:6" s="50" customFormat="1" x14ac:dyDescent="0.3">
      <c r="A43" s="90"/>
      <c r="B43" s="91"/>
      <c r="C43" s="91"/>
      <c r="D43" s="92"/>
    </row>
    <row r="44" spans="1:6" ht="19.5" x14ac:dyDescent="0.4">
      <c r="A44" s="295" t="s">
        <v>21</v>
      </c>
      <c r="B44" s="296"/>
      <c r="C44" s="296"/>
      <c r="D44" s="296"/>
      <c r="E44" s="296"/>
      <c r="F44" s="29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8" t="s">
        <v>38</v>
      </c>
      <c r="B51" s="289"/>
      <c r="C51" s="290"/>
      <c r="D51" s="214">
        <f>SUM(B45:C50)</f>
        <v>0</v>
      </c>
    </row>
    <row r="52" spans="1:6" x14ac:dyDescent="0.3">
      <c r="A52" s="288" t="s">
        <v>342</v>
      </c>
      <c r="B52" s="289"/>
      <c r="C52" s="290"/>
      <c r="D52" s="65">
        <f>D51/(COUNT(B45:C50)*2)</f>
        <v>0</v>
      </c>
    </row>
    <row r="53" spans="1:6" s="50" customFormat="1" x14ac:dyDescent="0.3">
      <c r="A53" s="54"/>
      <c r="B53" s="55"/>
      <c r="C53" s="55"/>
      <c r="D53" s="56"/>
    </row>
    <row r="54" spans="1:6" ht="19.5" x14ac:dyDescent="0.4">
      <c r="A54" s="286" t="s">
        <v>8</v>
      </c>
      <c r="B54" s="287"/>
      <c r="C54" s="287"/>
      <c r="D54" s="287"/>
      <c r="E54" s="287"/>
      <c r="F54" s="28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8" t="s">
        <v>38</v>
      </c>
      <c r="B62" s="289"/>
      <c r="C62" s="290"/>
      <c r="D62" s="214">
        <f>SUM(B55:C61)</f>
        <v>0</v>
      </c>
    </row>
    <row r="63" spans="1:6" x14ac:dyDescent="0.3">
      <c r="A63" s="288" t="s">
        <v>342</v>
      </c>
      <c r="B63" s="289"/>
      <c r="C63" s="290"/>
      <c r="D63" s="65">
        <f>D62/(COUNT(B55:C61)*2)</f>
        <v>0</v>
      </c>
    </row>
    <row r="64" spans="1:6" s="50" customFormat="1" x14ac:dyDescent="0.3">
      <c r="A64" s="54"/>
      <c r="B64" s="55"/>
      <c r="C64" s="55"/>
      <c r="D64" s="56"/>
    </row>
    <row r="65" spans="1:6" ht="19.5" x14ac:dyDescent="0.4">
      <c r="A65" s="286" t="s">
        <v>143</v>
      </c>
      <c r="B65" s="287"/>
      <c r="C65" s="287"/>
      <c r="D65" s="287"/>
      <c r="E65" s="287"/>
      <c r="F65" s="28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8" t="s">
        <v>38</v>
      </c>
      <c r="B83" s="289"/>
      <c r="C83" s="290"/>
      <c r="D83" s="214">
        <f>SUM(B66:C82)</f>
        <v>0</v>
      </c>
    </row>
    <row r="84" spans="1:6" x14ac:dyDescent="0.3">
      <c r="A84" s="288" t="s">
        <v>342</v>
      </c>
      <c r="B84" s="289"/>
      <c r="C84" s="290"/>
      <c r="D84" s="65">
        <f>D83/(COUNT(B66:C82)*2)</f>
        <v>0</v>
      </c>
    </row>
    <row r="85" spans="1:6" s="50" customFormat="1" x14ac:dyDescent="0.3">
      <c r="A85" s="54"/>
      <c r="B85" s="55"/>
      <c r="C85" s="55"/>
      <c r="D85" s="56"/>
    </row>
    <row r="86" spans="1:6" ht="19.5" x14ac:dyDescent="0.4">
      <c r="A86" s="286" t="s">
        <v>237</v>
      </c>
      <c r="B86" s="287"/>
      <c r="C86" s="287"/>
      <c r="D86" s="287"/>
      <c r="E86" s="287"/>
      <c r="F86" s="28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8" t="s">
        <v>38</v>
      </c>
      <c r="B101" s="289"/>
      <c r="C101" s="290"/>
      <c r="D101" s="214">
        <f>SUM(B87:C100)</f>
        <v>0</v>
      </c>
    </row>
    <row r="102" spans="1:6" x14ac:dyDescent="0.3">
      <c r="A102" s="288" t="s">
        <v>342</v>
      </c>
      <c r="B102" s="289"/>
      <c r="C102" s="29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6" t="s">
        <v>238</v>
      </c>
      <c r="B105" s="287"/>
      <c r="C105" s="287"/>
      <c r="D105" s="287"/>
      <c r="E105" s="287"/>
      <c r="F105" s="28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8" t="s">
        <v>38</v>
      </c>
      <c r="B117" s="289"/>
      <c r="C117" s="290"/>
      <c r="D117" s="214">
        <f>SUM(B106:C116)</f>
        <v>0</v>
      </c>
      <c r="E117" s="37"/>
      <c r="F117" s="37"/>
    </row>
    <row r="118" spans="1:6" s="50" customFormat="1" x14ac:dyDescent="0.3">
      <c r="A118" s="288" t="s">
        <v>342</v>
      </c>
      <c r="B118" s="289"/>
      <c r="C118" s="290"/>
      <c r="D118" s="65">
        <f>D117/(COUNT(B106:C116)*2)</f>
        <v>0</v>
      </c>
      <c r="E118" s="37"/>
      <c r="F118" s="37"/>
    </row>
    <row r="119" spans="1:6" s="50" customFormat="1" x14ac:dyDescent="0.3">
      <c r="A119" s="54"/>
      <c r="B119" s="55"/>
      <c r="C119" s="55"/>
      <c r="D119" s="56"/>
    </row>
    <row r="120" spans="1:6" ht="19.5" x14ac:dyDescent="0.4">
      <c r="A120" s="286" t="s">
        <v>208</v>
      </c>
      <c r="B120" s="287"/>
      <c r="C120" s="287"/>
      <c r="D120" s="287"/>
      <c r="E120" s="287"/>
      <c r="F120" s="28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8" t="s">
        <v>38</v>
      </c>
      <c r="B132" s="289"/>
      <c r="C132" s="290"/>
      <c r="D132" s="214">
        <f>SUM(B121:C131)</f>
        <v>0</v>
      </c>
    </row>
    <row r="133" spans="1:6" x14ac:dyDescent="0.3">
      <c r="A133" s="288" t="s">
        <v>342</v>
      </c>
      <c r="B133" s="289"/>
      <c r="C133" s="290"/>
      <c r="D133" s="63">
        <f>D132/(COUNT(B121:C131)*2)</f>
        <v>0</v>
      </c>
    </row>
    <row r="134" spans="1:6" s="50" customFormat="1" x14ac:dyDescent="0.3">
      <c r="A134" s="54"/>
      <c r="B134" s="55"/>
      <c r="C134" s="55"/>
      <c r="D134" s="61"/>
    </row>
    <row r="135" spans="1:6" ht="19.5" x14ac:dyDescent="0.4">
      <c r="A135" s="286" t="s">
        <v>78</v>
      </c>
      <c r="B135" s="287"/>
      <c r="C135" s="287"/>
      <c r="D135" s="287"/>
      <c r="E135" s="287"/>
      <c r="F135" s="28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8" t="s">
        <v>38</v>
      </c>
      <c r="B148" s="289"/>
      <c r="C148" s="290"/>
      <c r="D148" s="214">
        <f>SUM(B136:C147)</f>
        <v>0</v>
      </c>
    </row>
    <row r="149" spans="1:6" x14ac:dyDescent="0.3">
      <c r="A149" s="288" t="s">
        <v>342</v>
      </c>
      <c r="B149" s="289"/>
      <c r="C149" s="290"/>
      <c r="D149" s="65">
        <f>D148/(COUNT(B136:C147)*2)</f>
        <v>0</v>
      </c>
    </row>
    <row r="150" spans="1:6" s="50" customFormat="1" x14ac:dyDescent="0.3">
      <c r="A150" s="54"/>
      <c r="B150" s="55"/>
      <c r="C150" s="55"/>
      <c r="D150" s="56"/>
    </row>
    <row r="151" spans="1:6" ht="19.5" x14ac:dyDescent="0.4">
      <c r="A151" s="286" t="s">
        <v>243</v>
      </c>
      <c r="B151" s="287"/>
      <c r="C151" s="287"/>
      <c r="D151" s="287"/>
      <c r="E151" s="287"/>
      <c r="F151" s="28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8" t="s">
        <v>38</v>
      </c>
      <c r="B160" s="291"/>
      <c r="C160" s="292"/>
      <c r="D160" s="215">
        <f>SUM(B152:C159)</f>
        <v>0</v>
      </c>
    </row>
    <row r="161" spans="1:6" x14ac:dyDescent="0.3">
      <c r="A161" s="288" t="s">
        <v>342</v>
      </c>
      <c r="B161" s="289"/>
      <c r="C161" s="290"/>
      <c r="D161" s="65">
        <f>D160/(COUNT(B152:C159)*2)</f>
        <v>0</v>
      </c>
    </row>
    <row r="162" spans="1:6" s="50" customFormat="1" x14ac:dyDescent="0.3">
      <c r="A162" s="54"/>
      <c r="B162" s="55"/>
      <c r="C162" s="57"/>
      <c r="D162" s="58"/>
    </row>
    <row r="163" spans="1:6" ht="19.5" x14ac:dyDescent="0.4">
      <c r="A163" s="286" t="s">
        <v>85</v>
      </c>
      <c r="B163" s="287"/>
      <c r="C163" s="287"/>
      <c r="D163" s="287"/>
      <c r="E163" s="287"/>
      <c r="F163" s="28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8" t="s">
        <v>38</v>
      </c>
      <c r="B168" s="289"/>
      <c r="C168" s="290"/>
      <c r="D168" s="214">
        <f>SUM(B164:C167)</f>
        <v>0</v>
      </c>
    </row>
    <row r="169" spans="1:6" x14ac:dyDescent="0.3">
      <c r="A169" s="288" t="s">
        <v>342</v>
      </c>
      <c r="B169" s="289"/>
      <c r="C169" s="290"/>
      <c r="D169" s="65">
        <f>D168/(COUNT(B164:C167)*2)</f>
        <v>0</v>
      </c>
    </row>
    <row r="170" spans="1:6" s="50" customFormat="1" x14ac:dyDescent="0.3">
      <c r="A170" s="54"/>
      <c r="B170" s="55"/>
      <c r="C170" s="55"/>
      <c r="D170" s="56"/>
    </row>
    <row r="171" spans="1:6" ht="19.5" x14ac:dyDescent="0.4">
      <c r="A171" s="293" t="s">
        <v>17</v>
      </c>
      <c r="B171" s="294"/>
      <c r="C171" s="294"/>
      <c r="D171" s="294"/>
      <c r="E171" s="294"/>
      <c r="F171" s="29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8" t="s">
        <v>38</v>
      </c>
      <c r="B176" s="289"/>
      <c r="C176" s="290"/>
      <c r="D176" s="214">
        <f>SUM(B172:C175)</f>
        <v>0</v>
      </c>
    </row>
    <row r="177" spans="1:6" x14ac:dyDescent="0.3">
      <c r="A177" s="288" t="s">
        <v>342</v>
      </c>
      <c r="B177" s="289"/>
      <c r="C177" s="290"/>
      <c r="D177" s="65">
        <f>D176/(COUNT(B172:C175)*2)</f>
        <v>0</v>
      </c>
    </row>
    <row r="178" spans="1:6" s="50" customFormat="1" x14ac:dyDescent="0.3">
      <c r="A178" s="54"/>
      <c r="B178" s="55"/>
      <c r="C178" s="55"/>
      <c r="D178" s="56"/>
    </row>
    <row r="179" spans="1:6" ht="19.5" x14ac:dyDescent="0.4">
      <c r="A179" s="286" t="s">
        <v>87</v>
      </c>
      <c r="B179" s="287"/>
      <c r="C179" s="287"/>
      <c r="D179" s="287"/>
      <c r="E179" s="287"/>
      <c r="F179" s="28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8" t="s">
        <v>38</v>
      </c>
      <c r="B185" s="289"/>
      <c r="C185" s="290"/>
      <c r="D185" s="214">
        <f>SUM(B180:C184)</f>
        <v>0</v>
      </c>
    </row>
    <row r="186" spans="1:6" x14ac:dyDescent="0.3">
      <c r="A186" s="288" t="s">
        <v>342</v>
      </c>
      <c r="B186" s="289"/>
      <c r="C186" s="290"/>
      <c r="D186" s="65">
        <f>D185/(COUNT(B180:C184)*2)</f>
        <v>0</v>
      </c>
    </row>
    <row r="187" spans="1:6" s="50" customFormat="1" x14ac:dyDescent="0.3">
      <c r="A187" s="54"/>
      <c r="B187" s="55"/>
      <c r="C187" s="55"/>
      <c r="D187" s="56"/>
    </row>
    <row r="188" spans="1:6" ht="19.5" x14ac:dyDescent="0.4">
      <c r="A188" s="286" t="s">
        <v>242</v>
      </c>
      <c r="B188" s="287"/>
      <c r="C188" s="287"/>
      <c r="D188" s="287"/>
      <c r="E188" s="287"/>
      <c r="F188" s="28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8" t="s">
        <v>38</v>
      </c>
      <c r="B193" s="289"/>
      <c r="C193" s="290"/>
      <c r="D193" s="97">
        <f>SUM(B189:C192)</f>
        <v>0</v>
      </c>
    </row>
    <row r="194" spans="1:4" x14ac:dyDescent="0.3">
      <c r="A194" s="288" t="s">
        <v>342</v>
      </c>
      <c r="B194" s="289"/>
      <c r="C194" s="29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1"/>
      <c r="E1" s="281"/>
      <c r="F1" s="281"/>
      <c r="G1" s="281"/>
      <c r="H1" s="281"/>
      <c r="I1" s="28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2" t="s">
        <v>201</v>
      </c>
      <c r="B7" s="282"/>
      <c r="C7" s="282"/>
      <c r="D7" s="282"/>
      <c r="E7" s="282"/>
      <c r="F7" s="282"/>
      <c r="G7" s="213"/>
      <c r="H7" s="213"/>
      <c r="I7" s="213"/>
    </row>
    <row r="8" spans="1:9" ht="29.25" x14ac:dyDescent="0.5">
      <c r="A8" s="283" t="str">
        <f>'Page de garde'!D18</f>
        <v>Lafayette</v>
      </c>
      <c r="B8" s="283"/>
      <c r="C8" s="283"/>
      <c r="D8" s="283"/>
      <c r="E8" s="283"/>
      <c r="F8" s="283"/>
      <c r="G8" s="216"/>
      <c r="H8" s="216"/>
      <c r="I8" s="213"/>
    </row>
    <row r="9" spans="1:9" ht="24.75" x14ac:dyDescent="0.5">
      <c r="A9" s="38" t="s">
        <v>44</v>
      </c>
      <c r="B9" s="284"/>
      <c r="C9" s="284"/>
      <c r="D9" s="284"/>
      <c r="E9" s="284"/>
      <c r="F9" s="284"/>
      <c r="G9" s="216"/>
      <c r="H9" s="216"/>
      <c r="I9" s="213"/>
    </row>
    <row r="10" spans="1:9" ht="24.75" x14ac:dyDescent="0.5">
      <c r="A10" s="39" t="s">
        <v>46</v>
      </c>
      <c r="B10" s="285"/>
      <c r="C10" s="285"/>
      <c r="D10" s="285"/>
      <c r="E10" s="285"/>
      <c r="F10" s="285"/>
      <c r="G10" s="216"/>
      <c r="H10" s="216"/>
      <c r="I10" s="213"/>
    </row>
    <row r="11" spans="1:9" ht="24.75" x14ac:dyDescent="0.5">
      <c r="A11" s="38" t="s">
        <v>45</v>
      </c>
      <c r="B11" s="280"/>
      <c r="C11" s="280"/>
      <c r="D11" s="280"/>
      <c r="E11" s="280"/>
      <c r="F11" s="280"/>
      <c r="G11" s="216"/>
      <c r="H11" s="216"/>
      <c r="I11" s="213"/>
    </row>
    <row r="12" spans="1:9" ht="24.75" x14ac:dyDescent="0.5">
      <c r="A12" s="38" t="s">
        <v>276</v>
      </c>
      <c r="B12" s="273">
        <f>D505</f>
        <v>0</v>
      </c>
      <c r="C12" s="273"/>
      <c r="D12" s="273"/>
      <c r="E12" s="273"/>
      <c r="F12" s="273"/>
      <c r="G12" s="216"/>
      <c r="H12" s="216"/>
      <c r="I12" s="213"/>
    </row>
    <row r="13" spans="1:9" ht="22.5" x14ac:dyDescent="0.45">
      <c r="A13" s="35"/>
      <c r="B13" s="36"/>
      <c r="C13" s="36"/>
      <c r="D13" s="274"/>
      <c r="E13" s="274"/>
      <c r="F13" s="274"/>
      <c r="G13" s="274"/>
      <c r="H13" s="274"/>
      <c r="I13" s="3"/>
    </row>
    <row r="14" spans="1:9" ht="16.5" customHeight="1" x14ac:dyDescent="0.3">
      <c r="A14" s="275" t="s">
        <v>32</v>
      </c>
      <c r="B14" s="276" t="s">
        <v>33</v>
      </c>
      <c r="C14" s="276"/>
      <c r="D14" s="276" t="s">
        <v>48</v>
      </c>
      <c r="E14" s="277" t="s">
        <v>358</v>
      </c>
      <c r="F14" s="276" t="s">
        <v>214</v>
      </c>
      <c r="G14" s="36"/>
      <c r="H14" s="36"/>
    </row>
    <row r="15" spans="1:9" ht="16.5" customHeight="1" x14ac:dyDescent="0.3">
      <c r="A15" s="275"/>
      <c r="B15" s="77" t="s">
        <v>36</v>
      </c>
      <c r="C15" s="77" t="s">
        <v>35</v>
      </c>
      <c r="D15" s="276"/>
      <c r="E15" s="277"/>
      <c r="F15" s="276"/>
      <c r="G15" s="36"/>
      <c r="H15" s="36"/>
    </row>
    <row r="16" spans="1:9" ht="18" x14ac:dyDescent="0.35">
      <c r="A16" s="268" t="s">
        <v>0</v>
      </c>
      <c r="B16" s="268"/>
      <c r="C16" s="268"/>
      <c r="D16" s="268"/>
      <c r="E16" s="268"/>
      <c r="F16" s="268"/>
      <c r="G16" s="36"/>
      <c r="H16" s="36"/>
    </row>
    <row r="17" spans="1:8" ht="18" x14ac:dyDescent="0.3">
      <c r="A17" s="182">
        <f>B11</f>
        <v>0</v>
      </c>
      <c r="B17" s="36"/>
      <c r="C17" s="36"/>
      <c r="D17" s="36"/>
      <c r="E17" s="36"/>
      <c r="F17" s="36"/>
      <c r="G17" s="36"/>
      <c r="H17" s="36"/>
    </row>
    <row r="18" spans="1:8" ht="18" x14ac:dyDescent="0.25">
      <c r="A18" s="278" t="s">
        <v>1</v>
      </c>
      <c r="B18" s="279"/>
      <c r="C18" s="279"/>
      <c r="D18" s="279"/>
      <c r="E18" s="279"/>
      <c r="F18" s="27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9" t="s">
        <v>18</v>
      </c>
      <c r="B26" s="270"/>
      <c r="C26" s="270"/>
      <c r="D26" s="270"/>
      <c r="E26" s="270"/>
      <c r="F26" s="27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83">
        <f>B11</f>
        <v>0</v>
      </c>
      <c r="B44" s="6"/>
      <c r="C44" s="7"/>
      <c r="D44" s="6"/>
    </row>
    <row r="45" spans="1:7" ht="16.5" x14ac:dyDescent="0.25">
      <c r="A45" s="271" t="s">
        <v>63</v>
      </c>
      <c r="B45" s="272"/>
      <c r="C45" s="272"/>
      <c r="D45" s="272"/>
      <c r="E45" s="272"/>
      <c r="F45" s="27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9" t="s">
        <v>65</v>
      </c>
      <c r="B57" s="270"/>
      <c r="C57" s="270"/>
      <c r="D57" s="270"/>
      <c r="E57" s="270"/>
      <c r="F57" s="27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9" t="s">
        <v>25</v>
      </c>
      <c r="B84" s="270"/>
      <c r="C84" s="270"/>
      <c r="D84" s="270"/>
      <c r="E84" s="270"/>
      <c r="F84" s="27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83">
        <f>B11</f>
        <v>0</v>
      </c>
      <c r="B100" s="6"/>
      <c r="C100" s="7"/>
      <c r="D100" s="6"/>
    </row>
    <row r="101" spans="1:6" ht="16.5" x14ac:dyDescent="0.25">
      <c r="A101" s="271" t="s">
        <v>63</v>
      </c>
      <c r="B101" s="272"/>
      <c r="C101" s="272"/>
      <c r="D101" s="272"/>
      <c r="E101" s="272"/>
      <c r="F101" s="27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9" t="s">
        <v>133</v>
      </c>
      <c r="B113" s="270"/>
      <c r="C113" s="270"/>
      <c r="D113" s="270"/>
      <c r="E113" s="270"/>
      <c r="F113" s="27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9" t="s">
        <v>73</v>
      </c>
      <c r="B137" s="270"/>
      <c r="C137" s="270"/>
      <c r="D137" s="270"/>
      <c r="E137" s="270"/>
      <c r="F137" s="27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83">
        <f>B11</f>
        <v>0</v>
      </c>
      <c r="B153" s="6"/>
      <c r="C153" s="7"/>
      <c r="D153" s="59"/>
    </row>
    <row r="154" spans="1:6" ht="16.5" x14ac:dyDescent="0.25">
      <c r="A154" s="271" t="s">
        <v>63</v>
      </c>
      <c r="B154" s="272"/>
      <c r="C154" s="272"/>
      <c r="D154" s="272"/>
      <c r="E154" s="272"/>
      <c r="F154" s="27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9" t="s">
        <v>134</v>
      </c>
      <c r="B166" s="270"/>
      <c r="C166" s="270"/>
      <c r="D166" s="270"/>
      <c r="E166" s="270"/>
      <c r="F166" s="27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9">
        <f>B11</f>
        <v>0</v>
      </c>
      <c r="B193" s="6"/>
      <c r="C193" s="7"/>
      <c r="D193" s="6"/>
    </row>
    <row r="194" spans="1:7" ht="18" x14ac:dyDescent="0.25">
      <c r="A194" s="269" t="s">
        <v>158</v>
      </c>
      <c r="B194" s="270"/>
      <c r="C194" s="270"/>
      <c r="D194" s="270"/>
      <c r="E194" s="270"/>
      <c r="F194" s="27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9" t="s">
        <v>76</v>
      </c>
      <c r="B209" s="270"/>
      <c r="C209" s="270"/>
      <c r="D209" s="270"/>
      <c r="E209" s="270"/>
      <c r="F209" s="27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9" t="s">
        <v>191</v>
      </c>
      <c r="B232" s="270"/>
      <c r="C232" s="270"/>
      <c r="D232" s="270"/>
      <c r="E232" s="270"/>
      <c r="F232" s="27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0</v>
      </c>
      <c r="B249" s="6"/>
      <c r="C249" s="7"/>
      <c r="D249" s="6"/>
    </row>
    <row r="250" spans="1:6" s="3" customFormat="1" ht="18" x14ac:dyDescent="0.25">
      <c r="A250" s="269" t="s">
        <v>79</v>
      </c>
      <c r="B250" s="270"/>
      <c r="C250" s="270"/>
      <c r="D250" s="270"/>
      <c r="E250" s="270"/>
      <c r="F250" s="27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9" t="s">
        <v>81</v>
      </c>
      <c r="B266" s="270"/>
      <c r="C266" s="270"/>
      <c r="D266" s="270"/>
      <c r="E266" s="270"/>
      <c r="F266" s="27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0</v>
      </c>
      <c r="B292" s="6"/>
      <c r="C292" s="7"/>
      <c r="D292" s="59"/>
    </row>
    <row r="293" spans="1:7" ht="18" x14ac:dyDescent="0.25">
      <c r="A293" s="269" t="s">
        <v>19</v>
      </c>
      <c r="B293" s="270"/>
      <c r="C293" s="270"/>
      <c r="D293" s="270"/>
      <c r="E293" s="270"/>
      <c r="F293" s="27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9" t="s">
        <v>122</v>
      </c>
      <c r="B305" s="270"/>
      <c r="C305" s="270"/>
      <c r="D305" s="270"/>
      <c r="E305" s="270"/>
      <c r="F305" s="27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93">
        <f>B11</f>
        <v>0</v>
      </c>
      <c r="B325" s="6"/>
      <c r="C325" s="7"/>
      <c r="D325" s="6"/>
    </row>
    <row r="326" spans="1:9" ht="18" x14ac:dyDescent="0.25">
      <c r="A326" s="269" t="s">
        <v>12</v>
      </c>
      <c r="B326" s="270"/>
      <c r="C326" s="270"/>
      <c r="D326" s="270"/>
      <c r="E326" s="270"/>
      <c r="F326" s="27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9" t="s">
        <v>25</v>
      </c>
      <c r="B339" s="270"/>
      <c r="C339" s="270"/>
      <c r="D339" s="270"/>
      <c r="E339" s="270"/>
      <c r="F339" s="27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83">
        <f>B11</f>
        <v>0</v>
      </c>
      <c r="B353" s="6"/>
      <c r="C353" s="7"/>
      <c r="D353" s="59"/>
    </row>
    <row r="354" spans="1:6" ht="16.5" x14ac:dyDescent="0.25">
      <c r="A354" s="271" t="s">
        <v>113</v>
      </c>
      <c r="B354" s="272"/>
      <c r="C354" s="272"/>
      <c r="D354" s="272"/>
      <c r="E354" s="272"/>
      <c r="F354" s="27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9" t="s">
        <v>25</v>
      </c>
      <c r="B366" s="270"/>
      <c r="C366" s="270"/>
      <c r="D366" s="270"/>
      <c r="E366" s="270"/>
      <c r="F366" s="27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9" t="s">
        <v>124</v>
      </c>
      <c r="B382" s="270"/>
      <c r="C382" s="270"/>
      <c r="D382" s="270"/>
      <c r="E382" s="270"/>
      <c r="F382" s="27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9" t="s">
        <v>29</v>
      </c>
      <c r="B391" s="270"/>
      <c r="C391" s="270"/>
      <c r="D391" s="270"/>
      <c r="E391" s="270"/>
      <c r="F391" s="27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0</v>
      </c>
      <c r="B406" s="6"/>
      <c r="C406" s="7"/>
      <c r="D406" s="6"/>
    </row>
    <row r="407" spans="1:6" ht="16.5" x14ac:dyDescent="0.25">
      <c r="A407" s="271" t="s">
        <v>19</v>
      </c>
      <c r="B407" s="272"/>
      <c r="C407" s="272"/>
      <c r="D407" s="272"/>
      <c r="E407" s="272"/>
      <c r="F407" s="27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95">
        <f>+B11</f>
        <v>0</v>
      </c>
      <c r="B436" s="6"/>
      <c r="C436" s="7"/>
      <c r="D436" s="6"/>
    </row>
    <row r="437" spans="1:7" ht="18" x14ac:dyDescent="0.25">
      <c r="A437" s="269" t="s">
        <v>375</v>
      </c>
      <c r="B437" s="270"/>
      <c r="C437" s="270"/>
      <c r="D437" s="270"/>
      <c r="E437" s="270"/>
      <c r="F437" s="27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9" t="s">
        <v>31</v>
      </c>
      <c r="B444" s="270"/>
      <c r="C444" s="270"/>
      <c r="D444" s="270"/>
      <c r="E444" s="270"/>
      <c r="F444" s="27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2" t="s">
        <v>52</v>
      </c>
      <c r="B6" s="282"/>
      <c r="C6" s="282"/>
      <c r="D6" s="282"/>
      <c r="E6" s="282"/>
      <c r="F6" s="282"/>
      <c r="G6" s="216"/>
      <c r="H6" s="216"/>
      <c r="I6" s="216"/>
    </row>
    <row r="7" spans="1:9" s="36" customFormat="1" ht="21.75" customHeight="1" x14ac:dyDescent="0.5">
      <c r="A7" s="283" t="str">
        <f>'A1 Exploitation'!A8:F8</f>
        <v>Lafayette</v>
      </c>
      <c r="B7" s="283"/>
      <c r="C7" s="283"/>
      <c r="D7" s="283"/>
      <c r="E7" s="283"/>
      <c r="F7" s="283"/>
      <c r="G7" s="216"/>
      <c r="H7" s="216"/>
      <c r="I7" s="216"/>
    </row>
    <row r="8" spans="1:9" s="36" customFormat="1" ht="24.75" x14ac:dyDescent="0.5">
      <c r="A8" s="38" t="s">
        <v>44</v>
      </c>
      <c r="B8" s="299">
        <f>'A3 Exploitation'!B9:F9</f>
        <v>0</v>
      </c>
      <c r="C8" s="299"/>
      <c r="D8" s="299"/>
      <c r="E8" s="299"/>
      <c r="F8" s="299"/>
      <c r="G8" s="216"/>
      <c r="H8" s="216"/>
      <c r="I8" s="216"/>
    </row>
    <row r="9" spans="1:9" s="36" customFormat="1" ht="24.75" x14ac:dyDescent="0.5">
      <c r="A9" s="39" t="s">
        <v>46</v>
      </c>
      <c r="B9" s="300">
        <f>'A3 Exploitation'!B10:F10</f>
        <v>0</v>
      </c>
      <c r="C9" s="300"/>
      <c r="D9" s="300"/>
      <c r="E9" s="300"/>
      <c r="F9" s="300"/>
      <c r="G9" s="216"/>
      <c r="H9" s="216"/>
      <c r="I9" s="216"/>
    </row>
    <row r="10" spans="1:9" s="36" customFormat="1" ht="24.75" x14ac:dyDescent="0.5">
      <c r="A10" s="38" t="s">
        <v>45</v>
      </c>
      <c r="B10" s="297">
        <f>'A3 Exploitation'!B11:F11</f>
        <v>0</v>
      </c>
      <c r="C10" s="297"/>
      <c r="D10" s="297"/>
      <c r="E10" s="297"/>
      <c r="F10" s="297"/>
      <c r="G10" s="216"/>
      <c r="H10" s="216"/>
      <c r="I10" s="216"/>
    </row>
    <row r="11" spans="1:9" s="36" customFormat="1" ht="24.75" x14ac:dyDescent="0.5">
      <c r="A11" s="38" t="s">
        <v>341</v>
      </c>
      <c r="B11" s="301">
        <f>D198</f>
        <v>0</v>
      </c>
      <c r="C11" s="301"/>
      <c r="D11" s="301"/>
      <c r="E11" s="301"/>
      <c r="F11" s="301"/>
      <c r="G11" s="216"/>
      <c r="H11" s="216"/>
      <c r="I11" s="216"/>
    </row>
    <row r="12" spans="1:9" s="36" customFormat="1" ht="22.5" x14ac:dyDescent="0.45">
      <c r="A12" s="35"/>
      <c r="D12" s="274"/>
      <c r="E12" s="274"/>
      <c r="F12" s="274"/>
      <c r="G12" s="274"/>
      <c r="H12" s="274"/>
      <c r="I12" s="40"/>
    </row>
    <row r="13" spans="1:9" s="36" customFormat="1" ht="11.25" customHeight="1" x14ac:dyDescent="0.3">
      <c r="A13" s="275" t="s">
        <v>32</v>
      </c>
      <c r="B13" s="276" t="s">
        <v>33</v>
      </c>
      <c r="C13" s="276"/>
      <c r="D13" s="276" t="s">
        <v>48</v>
      </c>
      <c r="E13" s="276" t="s">
        <v>213</v>
      </c>
      <c r="F13" s="276" t="s">
        <v>214</v>
      </c>
    </row>
    <row r="14" spans="1:9" s="36" customFormat="1" ht="12.75" customHeight="1" x14ac:dyDescent="0.3">
      <c r="A14" s="275"/>
      <c r="B14" s="70" t="s">
        <v>36</v>
      </c>
      <c r="C14" s="70" t="s">
        <v>35</v>
      </c>
      <c r="D14" s="276"/>
      <c r="E14" s="276"/>
      <c r="F14" s="276"/>
    </row>
    <row r="15" spans="1:9" x14ac:dyDescent="0.3">
      <c r="A15" s="41"/>
      <c r="B15" s="41"/>
      <c r="C15" s="41"/>
      <c r="D15" s="41"/>
    </row>
    <row r="16" spans="1:9" ht="19.5" x14ac:dyDescent="0.4">
      <c r="A16" s="302" t="s">
        <v>0</v>
      </c>
      <c r="B16" s="303"/>
      <c r="C16" s="303"/>
      <c r="D16" s="303"/>
      <c r="E16" s="303"/>
      <c r="F16" s="30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4" t="s">
        <v>38</v>
      </c>
      <c r="B22" s="291"/>
      <c r="C22" s="292"/>
      <c r="D22" s="215">
        <f>SUM(B17:C21)</f>
        <v>0</v>
      </c>
    </row>
    <row r="23" spans="1:6" x14ac:dyDescent="0.3">
      <c r="A23" s="288" t="s">
        <v>342</v>
      </c>
      <c r="B23" s="289"/>
      <c r="C23" s="290"/>
      <c r="D23" s="65">
        <f>D22/(COUNT(B17:C21)*2)</f>
        <v>0</v>
      </c>
    </row>
    <row r="24" spans="1:6" s="50" customFormat="1" x14ac:dyDescent="0.3">
      <c r="A24" s="54"/>
      <c r="B24" s="55"/>
      <c r="C24" s="55"/>
      <c r="D24" s="56"/>
    </row>
    <row r="25" spans="1:6" ht="19.5" x14ac:dyDescent="0.4">
      <c r="A25" s="286" t="s">
        <v>4</v>
      </c>
      <c r="B25" s="287"/>
      <c r="C25" s="287"/>
      <c r="D25" s="287"/>
      <c r="E25" s="287"/>
      <c r="F25" s="28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8" t="s">
        <v>38</v>
      </c>
      <c r="B32" s="289"/>
      <c r="C32" s="290"/>
      <c r="D32" s="214">
        <f>SUM(B26:C31)</f>
        <v>0</v>
      </c>
    </row>
    <row r="33" spans="1:7" x14ac:dyDescent="0.3">
      <c r="A33" s="288" t="s">
        <v>342</v>
      </c>
      <c r="B33" s="289"/>
      <c r="C33" s="290"/>
      <c r="D33" s="65">
        <f>D32/(COUNT(B26:C31)*2)</f>
        <v>0</v>
      </c>
    </row>
    <row r="34" spans="1:7" s="50" customFormat="1" x14ac:dyDescent="0.3">
      <c r="A34" s="54"/>
      <c r="B34" s="55"/>
      <c r="C34" s="55"/>
      <c r="D34" s="56"/>
    </row>
    <row r="35" spans="1:7" s="50" customFormat="1" ht="19.5" x14ac:dyDescent="0.4">
      <c r="A35" s="286" t="s">
        <v>246</v>
      </c>
      <c r="B35" s="287"/>
      <c r="C35" s="287"/>
      <c r="D35" s="287"/>
      <c r="E35" s="287"/>
      <c r="F35" s="287"/>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88" t="s">
        <v>38</v>
      </c>
      <c r="B41" s="289"/>
      <c r="C41" s="290"/>
      <c r="D41" s="214">
        <f>SUM(B36:C40)</f>
        <v>0</v>
      </c>
      <c r="E41" s="37"/>
      <c r="F41" s="37"/>
    </row>
    <row r="42" spans="1:7" s="50" customFormat="1" x14ac:dyDescent="0.3">
      <c r="A42" s="288" t="s">
        <v>342</v>
      </c>
      <c r="B42" s="289"/>
      <c r="C42" s="290"/>
      <c r="D42" s="65">
        <f>D41/(COUNT(B36:C40)*2)</f>
        <v>0</v>
      </c>
      <c r="E42" s="37"/>
      <c r="F42" s="37"/>
    </row>
    <row r="43" spans="1:7" s="50" customFormat="1" x14ac:dyDescent="0.3">
      <c r="A43" s="90"/>
      <c r="B43" s="91"/>
      <c r="C43" s="91"/>
      <c r="D43" s="92"/>
    </row>
    <row r="44" spans="1:7" ht="19.5" x14ac:dyDescent="0.4">
      <c r="A44" s="295" t="s">
        <v>21</v>
      </c>
      <c r="B44" s="296"/>
      <c r="C44" s="296"/>
      <c r="D44" s="296"/>
      <c r="E44" s="296"/>
      <c r="F44" s="296"/>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8" t="s">
        <v>38</v>
      </c>
      <c r="B51" s="289"/>
      <c r="C51" s="290"/>
      <c r="D51" s="214">
        <f>SUM(B45:C50)</f>
        <v>0</v>
      </c>
    </row>
    <row r="52" spans="1:6" x14ac:dyDescent="0.3">
      <c r="A52" s="288" t="s">
        <v>342</v>
      </c>
      <c r="B52" s="289"/>
      <c r="C52" s="290"/>
      <c r="D52" s="65">
        <f>D51/(COUNT(B45:C50)*2)</f>
        <v>0</v>
      </c>
    </row>
    <row r="53" spans="1:6" s="50" customFormat="1" x14ac:dyDescent="0.3">
      <c r="A53" s="54"/>
      <c r="B53" s="55"/>
      <c r="C53" s="55"/>
      <c r="D53" s="56"/>
    </row>
    <row r="54" spans="1:6" ht="19.5" x14ac:dyDescent="0.4">
      <c r="A54" s="286" t="s">
        <v>8</v>
      </c>
      <c r="B54" s="287"/>
      <c r="C54" s="287"/>
      <c r="D54" s="287"/>
      <c r="E54" s="287"/>
      <c r="F54" s="28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8" t="s">
        <v>38</v>
      </c>
      <c r="B62" s="289"/>
      <c r="C62" s="290"/>
      <c r="D62" s="214">
        <f>SUM(B55:C61)</f>
        <v>0</v>
      </c>
    </row>
    <row r="63" spans="1:6" x14ac:dyDescent="0.3">
      <c r="A63" s="288" t="s">
        <v>342</v>
      </c>
      <c r="B63" s="289"/>
      <c r="C63" s="290"/>
      <c r="D63" s="65">
        <f>D62/(COUNT(B55:C61)*2)</f>
        <v>0</v>
      </c>
    </row>
    <row r="64" spans="1:6" s="50" customFormat="1" x14ac:dyDescent="0.3">
      <c r="A64" s="54"/>
      <c r="B64" s="55"/>
      <c r="C64" s="55"/>
      <c r="D64" s="56"/>
    </row>
    <row r="65" spans="1:6" ht="19.5" x14ac:dyDescent="0.4">
      <c r="A65" s="286" t="s">
        <v>143</v>
      </c>
      <c r="B65" s="287"/>
      <c r="C65" s="287"/>
      <c r="D65" s="287"/>
      <c r="E65" s="287"/>
      <c r="F65" s="28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8" t="s">
        <v>38</v>
      </c>
      <c r="B83" s="289"/>
      <c r="C83" s="290"/>
      <c r="D83" s="214">
        <f>SUM(B66:C82)</f>
        <v>0</v>
      </c>
    </row>
    <row r="84" spans="1:6" x14ac:dyDescent="0.3">
      <c r="A84" s="288" t="s">
        <v>342</v>
      </c>
      <c r="B84" s="289"/>
      <c r="C84" s="290"/>
      <c r="D84" s="65">
        <f>D83/(COUNT(B66:C82)*2)</f>
        <v>0</v>
      </c>
    </row>
    <row r="85" spans="1:6" s="50" customFormat="1" x14ac:dyDescent="0.3">
      <c r="A85" s="54"/>
      <c r="B85" s="55"/>
      <c r="C85" s="55"/>
      <c r="D85" s="56"/>
    </row>
    <row r="86" spans="1:6" ht="19.5" x14ac:dyDescent="0.4">
      <c r="A86" s="286" t="s">
        <v>237</v>
      </c>
      <c r="B86" s="287"/>
      <c r="C86" s="287"/>
      <c r="D86" s="287"/>
      <c r="E86" s="287"/>
      <c r="F86" s="28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8" t="s">
        <v>38</v>
      </c>
      <c r="B101" s="289"/>
      <c r="C101" s="290"/>
      <c r="D101" s="214">
        <f>SUM(B87:C100)</f>
        <v>0</v>
      </c>
    </row>
    <row r="102" spans="1:6" x14ac:dyDescent="0.3">
      <c r="A102" s="288" t="s">
        <v>342</v>
      </c>
      <c r="B102" s="289"/>
      <c r="C102" s="29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6" t="s">
        <v>238</v>
      </c>
      <c r="B105" s="287"/>
      <c r="C105" s="287"/>
      <c r="D105" s="287"/>
      <c r="E105" s="287"/>
      <c r="F105" s="28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8" t="s">
        <v>38</v>
      </c>
      <c r="B117" s="289"/>
      <c r="C117" s="290"/>
      <c r="D117" s="214">
        <f>SUM(B106:C116)</f>
        <v>0</v>
      </c>
      <c r="E117" s="37"/>
      <c r="F117" s="37"/>
    </row>
    <row r="118" spans="1:6" s="50" customFormat="1" x14ac:dyDescent="0.3">
      <c r="A118" s="288" t="s">
        <v>342</v>
      </c>
      <c r="B118" s="289"/>
      <c r="C118" s="290"/>
      <c r="D118" s="65">
        <f>D117/(COUNT(B106:C116)*2)</f>
        <v>0</v>
      </c>
      <c r="E118" s="37"/>
      <c r="F118" s="37"/>
    </row>
    <row r="119" spans="1:6" s="50" customFormat="1" x14ac:dyDescent="0.3">
      <c r="A119" s="54"/>
      <c r="B119" s="55"/>
      <c r="C119" s="55"/>
      <c r="D119" s="56"/>
    </row>
    <row r="120" spans="1:6" ht="19.5" x14ac:dyDescent="0.4">
      <c r="A120" s="286" t="s">
        <v>208</v>
      </c>
      <c r="B120" s="287"/>
      <c r="C120" s="287"/>
      <c r="D120" s="287"/>
      <c r="E120" s="287"/>
      <c r="F120" s="28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8" t="s">
        <v>38</v>
      </c>
      <c r="B132" s="289"/>
      <c r="C132" s="290"/>
      <c r="D132" s="214">
        <f>SUM(B121:C131)</f>
        <v>0</v>
      </c>
    </row>
    <row r="133" spans="1:6" x14ac:dyDescent="0.3">
      <c r="A133" s="288" t="s">
        <v>342</v>
      </c>
      <c r="B133" s="289"/>
      <c r="C133" s="290"/>
      <c r="D133" s="63">
        <f>D132/(COUNT(B121:C131)*2)</f>
        <v>0</v>
      </c>
    </row>
    <row r="134" spans="1:6" s="50" customFormat="1" x14ac:dyDescent="0.3">
      <c r="A134" s="54"/>
      <c r="B134" s="55"/>
      <c r="C134" s="55"/>
      <c r="D134" s="61"/>
    </row>
    <row r="135" spans="1:6" ht="19.5" x14ac:dyDescent="0.4">
      <c r="A135" s="286" t="s">
        <v>78</v>
      </c>
      <c r="B135" s="287"/>
      <c r="C135" s="287"/>
      <c r="D135" s="287"/>
      <c r="E135" s="287"/>
      <c r="F135" s="28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8" t="s">
        <v>38</v>
      </c>
      <c r="B148" s="289"/>
      <c r="C148" s="290"/>
      <c r="D148" s="214">
        <f>SUM(B136:C147)</f>
        <v>0</v>
      </c>
    </row>
    <row r="149" spans="1:6" x14ac:dyDescent="0.3">
      <c r="A149" s="288" t="s">
        <v>342</v>
      </c>
      <c r="B149" s="289"/>
      <c r="C149" s="290"/>
      <c r="D149" s="65">
        <f>D148/(COUNT(B136:C147)*2)</f>
        <v>0</v>
      </c>
    </row>
    <row r="150" spans="1:6" s="50" customFormat="1" x14ac:dyDescent="0.3">
      <c r="A150" s="54"/>
      <c r="B150" s="55"/>
      <c r="C150" s="55"/>
      <c r="D150" s="56"/>
    </row>
    <row r="151" spans="1:6" ht="19.5" x14ac:dyDescent="0.4">
      <c r="A151" s="286" t="s">
        <v>243</v>
      </c>
      <c r="B151" s="287"/>
      <c r="C151" s="287"/>
      <c r="D151" s="287"/>
      <c r="E151" s="287"/>
      <c r="F151" s="28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8" t="s">
        <v>38</v>
      </c>
      <c r="B160" s="291"/>
      <c r="C160" s="292"/>
      <c r="D160" s="215">
        <f>SUM(B152:C159)</f>
        <v>0</v>
      </c>
    </row>
    <row r="161" spans="1:6" x14ac:dyDescent="0.3">
      <c r="A161" s="288" t="s">
        <v>342</v>
      </c>
      <c r="B161" s="289"/>
      <c r="C161" s="290"/>
      <c r="D161" s="65">
        <f>D160/(COUNT(B152:C159)*2)</f>
        <v>0</v>
      </c>
    </row>
    <row r="162" spans="1:6" s="50" customFormat="1" x14ac:dyDescent="0.3">
      <c r="A162" s="54"/>
      <c r="B162" s="55"/>
      <c r="C162" s="57"/>
      <c r="D162" s="58"/>
    </row>
    <row r="163" spans="1:6" ht="19.5" x14ac:dyDescent="0.4">
      <c r="A163" s="286" t="s">
        <v>85</v>
      </c>
      <c r="B163" s="287"/>
      <c r="C163" s="287"/>
      <c r="D163" s="287"/>
      <c r="E163" s="287"/>
      <c r="F163" s="28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8" t="s">
        <v>38</v>
      </c>
      <c r="B168" s="289"/>
      <c r="C168" s="290"/>
      <c r="D168" s="214">
        <f>SUM(B164:C167)</f>
        <v>0</v>
      </c>
    </row>
    <row r="169" spans="1:6" x14ac:dyDescent="0.3">
      <c r="A169" s="288" t="s">
        <v>342</v>
      </c>
      <c r="B169" s="289"/>
      <c r="C169" s="290"/>
      <c r="D169" s="65">
        <f>D168/(COUNT(B164:C167)*2)</f>
        <v>0</v>
      </c>
    </row>
    <row r="170" spans="1:6" s="50" customFormat="1" x14ac:dyDescent="0.3">
      <c r="A170" s="54"/>
      <c r="B170" s="55"/>
      <c r="C170" s="55"/>
      <c r="D170" s="56"/>
    </row>
    <row r="171" spans="1:6" ht="19.5" x14ac:dyDescent="0.4">
      <c r="A171" s="293" t="s">
        <v>17</v>
      </c>
      <c r="B171" s="294"/>
      <c r="C171" s="294"/>
      <c r="D171" s="294"/>
      <c r="E171" s="294"/>
      <c r="F171" s="29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8" t="s">
        <v>38</v>
      </c>
      <c r="B176" s="289"/>
      <c r="C176" s="290"/>
      <c r="D176" s="214">
        <f>SUM(B172:C175)</f>
        <v>0</v>
      </c>
    </row>
    <row r="177" spans="1:6" x14ac:dyDescent="0.3">
      <c r="A177" s="288" t="s">
        <v>342</v>
      </c>
      <c r="B177" s="289"/>
      <c r="C177" s="290"/>
      <c r="D177" s="65">
        <f>D176/(COUNT(B172:C175)*2)</f>
        <v>0</v>
      </c>
    </row>
    <row r="178" spans="1:6" s="50" customFormat="1" x14ac:dyDescent="0.3">
      <c r="A178" s="54"/>
      <c r="B178" s="55"/>
      <c r="C178" s="55"/>
      <c r="D178" s="56"/>
    </row>
    <row r="179" spans="1:6" ht="19.5" x14ac:dyDescent="0.4">
      <c r="A179" s="286" t="s">
        <v>87</v>
      </c>
      <c r="B179" s="287"/>
      <c r="C179" s="287"/>
      <c r="D179" s="287"/>
      <c r="E179" s="287"/>
      <c r="F179" s="28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8" t="s">
        <v>38</v>
      </c>
      <c r="B185" s="289"/>
      <c r="C185" s="290"/>
      <c r="D185" s="214">
        <f>SUM(B180:C184)</f>
        <v>0</v>
      </c>
    </row>
    <row r="186" spans="1:6" x14ac:dyDescent="0.3">
      <c r="A186" s="288" t="s">
        <v>342</v>
      </c>
      <c r="B186" s="289"/>
      <c r="C186" s="290"/>
      <c r="D186" s="65">
        <f>D185/(COUNT(B180:C184)*2)</f>
        <v>0</v>
      </c>
    </row>
    <row r="187" spans="1:6" s="50" customFormat="1" x14ac:dyDescent="0.3">
      <c r="A187" s="54"/>
      <c r="B187" s="55"/>
      <c r="C187" s="55"/>
      <c r="D187" s="56"/>
    </row>
    <row r="188" spans="1:6" ht="19.5" x14ac:dyDescent="0.4">
      <c r="A188" s="286" t="s">
        <v>242</v>
      </c>
      <c r="B188" s="287"/>
      <c r="C188" s="287"/>
      <c r="D188" s="287"/>
      <c r="E188" s="287"/>
      <c r="F188" s="28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8" t="s">
        <v>38</v>
      </c>
      <c r="B193" s="289"/>
      <c r="C193" s="290"/>
      <c r="D193" s="97">
        <f>SUM(B189:C192)</f>
        <v>0</v>
      </c>
    </row>
    <row r="194" spans="1:4" x14ac:dyDescent="0.3">
      <c r="A194" s="288" t="s">
        <v>342</v>
      </c>
      <c r="B194" s="289"/>
      <c r="C194" s="29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1"/>
      <c r="E1" s="281"/>
      <c r="F1" s="281"/>
      <c r="G1" s="281"/>
      <c r="H1" s="281"/>
      <c r="I1" s="28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2" t="s">
        <v>201</v>
      </c>
      <c r="B7" s="282"/>
      <c r="C7" s="282"/>
      <c r="D7" s="282"/>
      <c r="E7" s="282"/>
      <c r="F7" s="282"/>
      <c r="G7" s="213"/>
      <c r="H7" s="213"/>
      <c r="I7" s="213"/>
    </row>
    <row r="8" spans="1:9" ht="29.25" x14ac:dyDescent="0.5">
      <c r="A8" s="283" t="str">
        <f>'Page de garde'!D18</f>
        <v>Lafayette</v>
      </c>
      <c r="B8" s="283"/>
      <c r="C8" s="283"/>
      <c r="D8" s="283"/>
      <c r="E8" s="283"/>
      <c r="F8" s="283"/>
      <c r="G8" s="216"/>
      <c r="H8" s="216"/>
      <c r="I8" s="213"/>
    </row>
    <row r="9" spans="1:9" ht="24.75" x14ac:dyDescent="0.5">
      <c r="A9" s="38" t="s">
        <v>44</v>
      </c>
      <c r="B9" s="284"/>
      <c r="C9" s="284"/>
      <c r="D9" s="284"/>
      <c r="E9" s="284"/>
      <c r="F9" s="284"/>
      <c r="G9" s="216"/>
      <c r="H9" s="216"/>
      <c r="I9" s="213"/>
    </row>
    <row r="10" spans="1:9" ht="24.75" x14ac:dyDescent="0.5">
      <c r="A10" s="39" t="s">
        <v>46</v>
      </c>
      <c r="B10" s="285"/>
      <c r="C10" s="285"/>
      <c r="D10" s="285"/>
      <c r="E10" s="285"/>
      <c r="F10" s="285"/>
      <c r="G10" s="216"/>
      <c r="H10" s="216"/>
      <c r="I10" s="213"/>
    </row>
    <row r="11" spans="1:9" ht="24.75" x14ac:dyDescent="0.5">
      <c r="A11" s="38" t="s">
        <v>45</v>
      </c>
      <c r="B11" s="280"/>
      <c r="C11" s="280"/>
      <c r="D11" s="280"/>
      <c r="E11" s="280"/>
      <c r="F11" s="280"/>
      <c r="G11" s="216"/>
      <c r="H11" s="216"/>
      <c r="I11" s="213"/>
    </row>
    <row r="12" spans="1:9" ht="24.75" x14ac:dyDescent="0.5">
      <c r="A12" s="38" t="s">
        <v>276</v>
      </c>
      <c r="B12" s="273">
        <f>D505</f>
        <v>0</v>
      </c>
      <c r="C12" s="273"/>
      <c r="D12" s="273"/>
      <c r="E12" s="273"/>
      <c r="F12" s="273"/>
      <c r="G12" s="216"/>
      <c r="H12" s="216"/>
      <c r="I12" s="213"/>
    </row>
    <row r="13" spans="1:9" ht="22.5" x14ac:dyDescent="0.45">
      <c r="A13" s="35"/>
      <c r="B13" s="36"/>
      <c r="C13" s="36"/>
      <c r="D13" s="274"/>
      <c r="E13" s="274"/>
      <c r="F13" s="274"/>
      <c r="G13" s="274"/>
      <c r="H13" s="274"/>
      <c r="I13" s="3"/>
    </row>
    <row r="14" spans="1:9" ht="16.5" customHeight="1" x14ac:dyDescent="0.3">
      <c r="A14" s="275" t="s">
        <v>32</v>
      </c>
      <c r="B14" s="276" t="s">
        <v>33</v>
      </c>
      <c r="C14" s="276"/>
      <c r="D14" s="276" t="s">
        <v>48</v>
      </c>
      <c r="E14" s="277" t="s">
        <v>358</v>
      </c>
      <c r="F14" s="276" t="s">
        <v>214</v>
      </c>
      <c r="G14" s="36"/>
      <c r="H14" s="36"/>
    </row>
    <row r="15" spans="1:9" ht="16.5" customHeight="1" x14ac:dyDescent="0.3">
      <c r="A15" s="275"/>
      <c r="B15" s="77" t="s">
        <v>36</v>
      </c>
      <c r="C15" s="77" t="s">
        <v>35</v>
      </c>
      <c r="D15" s="276"/>
      <c r="E15" s="277"/>
      <c r="F15" s="276"/>
      <c r="G15" s="36"/>
      <c r="H15" s="36"/>
    </row>
    <row r="16" spans="1:9" ht="18" x14ac:dyDescent="0.35">
      <c r="A16" s="268" t="s">
        <v>0</v>
      </c>
      <c r="B16" s="268"/>
      <c r="C16" s="268"/>
      <c r="D16" s="268"/>
      <c r="E16" s="268"/>
      <c r="F16" s="268"/>
      <c r="G16" s="36"/>
      <c r="H16" s="36"/>
    </row>
    <row r="17" spans="1:8" ht="18" x14ac:dyDescent="0.3">
      <c r="A17" s="182">
        <f>B11</f>
        <v>0</v>
      </c>
      <c r="B17" s="36"/>
      <c r="C17" s="36"/>
      <c r="D17" s="36"/>
      <c r="E17" s="36"/>
      <c r="F17" s="36"/>
      <c r="G17" s="36"/>
      <c r="H17" s="36"/>
    </row>
    <row r="18" spans="1:8" ht="18" x14ac:dyDescent="0.25">
      <c r="A18" s="278" t="s">
        <v>1</v>
      </c>
      <c r="B18" s="279"/>
      <c r="C18" s="279"/>
      <c r="D18" s="279"/>
      <c r="E18" s="279"/>
      <c r="F18" s="27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9" t="s">
        <v>18</v>
      </c>
      <c r="B26" s="270"/>
      <c r="C26" s="270"/>
      <c r="D26" s="270"/>
      <c r="E26" s="270"/>
      <c r="F26" s="27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8" t="s">
        <v>137</v>
      </c>
      <c r="B43" s="268"/>
      <c r="C43" s="268"/>
      <c r="D43" s="268"/>
      <c r="E43" s="268"/>
      <c r="F43" s="268"/>
    </row>
    <row r="44" spans="1:7" x14ac:dyDescent="0.25">
      <c r="A44" s="183">
        <f>B11</f>
        <v>0</v>
      </c>
      <c r="B44" s="6"/>
      <c r="C44" s="7"/>
      <c r="D44" s="6"/>
    </row>
    <row r="45" spans="1:7" ht="16.5" x14ac:dyDescent="0.25">
      <c r="A45" s="271" t="s">
        <v>63</v>
      </c>
      <c r="B45" s="272"/>
      <c r="C45" s="272"/>
      <c r="D45" s="272"/>
      <c r="E45" s="272"/>
      <c r="F45" s="27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9" t="s">
        <v>65</v>
      </c>
      <c r="B57" s="270"/>
      <c r="C57" s="270"/>
      <c r="D57" s="270"/>
      <c r="E57" s="270"/>
      <c r="F57" s="27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9" t="s">
        <v>25</v>
      </c>
      <c r="B84" s="270"/>
      <c r="C84" s="270"/>
      <c r="D84" s="270"/>
      <c r="E84" s="270"/>
      <c r="F84" s="27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8" t="s">
        <v>129</v>
      </c>
      <c r="B99" s="268"/>
      <c r="C99" s="268"/>
      <c r="D99" s="268"/>
      <c r="E99" s="268"/>
      <c r="F99" s="268"/>
    </row>
    <row r="100" spans="1:6" x14ac:dyDescent="0.25">
      <c r="A100" s="183">
        <f>B11</f>
        <v>0</v>
      </c>
      <c r="B100" s="6"/>
      <c r="C100" s="7"/>
      <c r="D100" s="6"/>
    </row>
    <row r="101" spans="1:6" ht="16.5" x14ac:dyDescent="0.25">
      <c r="A101" s="271" t="s">
        <v>63</v>
      </c>
      <c r="B101" s="272"/>
      <c r="C101" s="272"/>
      <c r="D101" s="272"/>
      <c r="E101" s="272"/>
      <c r="F101" s="27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9" t="s">
        <v>133</v>
      </c>
      <c r="B113" s="270"/>
      <c r="C113" s="270"/>
      <c r="D113" s="270"/>
      <c r="E113" s="270"/>
      <c r="F113" s="27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9" t="s">
        <v>73</v>
      </c>
      <c r="B137" s="270"/>
      <c r="C137" s="270"/>
      <c r="D137" s="270"/>
      <c r="E137" s="270"/>
      <c r="F137" s="27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8" t="s">
        <v>130</v>
      </c>
      <c r="B152" s="268"/>
      <c r="C152" s="268"/>
      <c r="D152" s="268"/>
      <c r="E152" s="268"/>
      <c r="F152" s="268"/>
    </row>
    <row r="153" spans="1:6" x14ac:dyDescent="0.25">
      <c r="A153" s="183">
        <f>B11</f>
        <v>0</v>
      </c>
      <c r="B153" s="6"/>
      <c r="C153" s="7"/>
      <c r="D153" s="59"/>
    </row>
    <row r="154" spans="1:6" ht="16.5" x14ac:dyDescent="0.25">
      <c r="A154" s="271" t="s">
        <v>63</v>
      </c>
      <c r="B154" s="272"/>
      <c r="C154" s="272"/>
      <c r="D154" s="272"/>
      <c r="E154" s="272"/>
      <c r="F154" s="27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9" t="s">
        <v>134</v>
      </c>
      <c r="B166" s="270"/>
      <c r="C166" s="270"/>
      <c r="D166" s="270"/>
      <c r="E166" s="270"/>
      <c r="F166" s="27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8" t="s">
        <v>167</v>
      </c>
      <c r="B192" s="268"/>
      <c r="C192" s="268"/>
      <c r="D192" s="268"/>
      <c r="E192" s="268"/>
      <c r="F192" s="268"/>
    </row>
    <row r="193" spans="1:7" x14ac:dyDescent="0.25">
      <c r="A193" s="189">
        <f>B11</f>
        <v>0</v>
      </c>
      <c r="B193" s="6"/>
      <c r="C193" s="7"/>
      <c r="D193" s="6"/>
    </row>
    <row r="194" spans="1:7" ht="18" x14ac:dyDescent="0.25">
      <c r="A194" s="269" t="s">
        <v>158</v>
      </c>
      <c r="B194" s="270"/>
      <c r="C194" s="270"/>
      <c r="D194" s="270"/>
      <c r="E194" s="270"/>
      <c r="F194" s="27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9" t="s">
        <v>76</v>
      </c>
      <c r="B209" s="270"/>
      <c r="C209" s="270"/>
      <c r="D209" s="270"/>
      <c r="E209" s="270"/>
      <c r="F209" s="27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9" t="s">
        <v>191</v>
      </c>
      <c r="B232" s="270"/>
      <c r="C232" s="270"/>
      <c r="D232" s="270"/>
      <c r="E232" s="270"/>
      <c r="F232" s="27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8" t="s">
        <v>78</v>
      </c>
      <c r="B248" s="268"/>
      <c r="C248" s="268"/>
      <c r="D248" s="268"/>
      <c r="E248" s="268"/>
      <c r="F248" s="268"/>
    </row>
    <row r="249" spans="1:6" s="3" customFormat="1" x14ac:dyDescent="0.25">
      <c r="A249" s="183">
        <f>B11</f>
        <v>0</v>
      </c>
      <c r="B249" s="6"/>
      <c r="C249" s="7"/>
      <c r="D249" s="6"/>
    </row>
    <row r="250" spans="1:6" s="3" customFormat="1" ht="18" x14ac:dyDescent="0.25">
      <c r="A250" s="269" t="s">
        <v>79</v>
      </c>
      <c r="B250" s="270"/>
      <c r="C250" s="270"/>
      <c r="D250" s="270"/>
      <c r="E250" s="270"/>
      <c r="F250" s="27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9" t="s">
        <v>81</v>
      </c>
      <c r="B266" s="270"/>
      <c r="C266" s="270"/>
      <c r="D266" s="270"/>
      <c r="E266" s="270"/>
      <c r="F266" s="27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8" t="s">
        <v>4</v>
      </c>
      <c r="B291" s="268"/>
      <c r="C291" s="268"/>
      <c r="D291" s="268"/>
      <c r="E291" s="268"/>
      <c r="F291" s="268"/>
    </row>
    <row r="292" spans="1:7" x14ac:dyDescent="0.25">
      <c r="A292" s="192">
        <f>B11</f>
        <v>0</v>
      </c>
      <c r="B292" s="6"/>
      <c r="C292" s="7"/>
      <c r="D292" s="59"/>
    </row>
    <row r="293" spans="1:7" ht="18" x14ac:dyDescent="0.25">
      <c r="A293" s="269" t="s">
        <v>19</v>
      </c>
      <c r="B293" s="270"/>
      <c r="C293" s="270"/>
      <c r="D293" s="270"/>
      <c r="E293" s="270"/>
      <c r="F293" s="27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9" t="s">
        <v>122</v>
      </c>
      <c r="B305" s="270"/>
      <c r="C305" s="270"/>
      <c r="D305" s="270"/>
      <c r="E305" s="270"/>
      <c r="F305" s="27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8" t="s">
        <v>21</v>
      </c>
      <c r="B324" s="268"/>
      <c r="C324" s="268"/>
      <c r="D324" s="268"/>
      <c r="E324" s="268"/>
      <c r="F324" s="268"/>
    </row>
    <row r="325" spans="1:9" x14ac:dyDescent="0.25">
      <c r="A325" s="193">
        <f>B11</f>
        <v>0</v>
      </c>
      <c r="B325" s="6"/>
      <c r="C325" s="7"/>
      <c r="D325" s="6"/>
    </row>
    <row r="326" spans="1:9" ht="18" x14ac:dyDescent="0.25">
      <c r="A326" s="269" t="s">
        <v>12</v>
      </c>
      <c r="B326" s="270"/>
      <c r="C326" s="270"/>
      <c r="D326" s="270"/>
      <c r="E326" s="270"/>
      <c r="F326" s="27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9" t="s">
        <v>25</v>
      </c>
      <c r="B339" s="270"/>
      <c r="C339" s="270"/>
      <c r="D339" s="270"/>
      <c r="E339" s="270"/>
      <c r="F339" s="27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8" t="s">
        <v>8</v>
      </c>
      <c r="B352" s="268"/>
      <c r="C352" s="268"/>
      <c r="D352" s="268"/>
      <c r="E352" s="268"/>
      <c r="F352" s="268"/>
    </row>
    <row r="353" spans="1:6" x14ac:dyDescent="0.25">
      <c r="A353" s="183">
        <f>B11</f>
        <v>0</v>
      </c>
      <c r="B353" s="6"/>
      <c r="C353" s="7"/>
      <c r="D353" s="59"/>
    </row>
    <row r="354" spans="1:6" ht="16.5" x14ac:dyDescent="0.25">
      <c r="A354" s="271" t="s">
        <v>113</v>
      </c>
      <c r="B354" s="272"/>
      <c r="C354" s="272"/>
      <c r="D354" s="272"/>
      <c r="E354" s="272"/>
      <c r="F354" s="27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9" t="s">
        <v>25</v>
      </c>
      <c r="B366" s="270"/>
      <c r="C366" s="270"/>
      <c r="D366" s="270"/>
      <c r="E366" s="270"/>
      <c r="F366" s="27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9" t="s">
        <v>124</v>
      </c>
      <c r="B382" s="270"/>
      <c r="C382" s="270"/>
      <c r="D382" s="270"/>
      <c r="E382" s="270"/>
      <c r="F382" s="27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9" t="s">
        <v>29</v>
      </c>
      <c r="B391" s="270"/>
      <c r="C391" s="270"/>
      <c r="D391" s="270"/>
      <c r="E391" s="270"/>
      <c r="F391" s="27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8" t="s">
        <v>125</v>
      </c>
      <c r="B405" s="268"/>
      <c r="C405" s="268"/>
      <c r="D405" s="268"/>
      <c r="E405" s="268"/>
      <c r="F405" s="268"/>
    </row>
    <row r="406" spans="1:6" x14ac:dyDescent="0.25">
      <c r="A406" s="192">
        <f>B11</f>
        <v>0</v>
      </c>
      <c r="B406" s="6"/>
      <c r="C406" s="7"/>
      <c r="D406" s="6"/>
    </row>
    <row r="407" spans="1:6" ht="16.5" x14ac:dyDescent="0.25">
      <c r="A407" s="271" t="s">
        <v>19</v>
      </c>
      <c r="B407" s="272"/>
      <c r="C407" s="272"/>
      <c r="D407" s="272"/>
      <c r="E407" s="272"/>
      <c r="F407" s="27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1" t="s">
        <v>122</v>
      </c>
      <c r="B418" s="272"/>
      <c r="C418" s="272"/>
      <c r="D418" s="272"/>
      <c r="E418" s="272"/>
      <c r="F418" s="27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8" t="s">
        <v>374</v>
      </c>
      <c r="B435" s="268"/>
      <c r="C435" s="268"/>
      <c r="D435" s="268"/>
      <c r="E435" s="268"/>
      <c r="F435" s="268"/>
    </row>
    <row r="436" spans="1:7" x14ac:dyDescent="0.25">
      <c r="A436" s="195">
        <f>+B11</f>
        <v>0</v>
      </c>
      <c r="B436" s="6"/>
      <c r="C436" s="7"/>
      <c r="D436" s="6"/>
    </row>
    <row r="437" spans="1:7" ht="18" x14ac:dyDescent="0.25">
      <c r="A437" s="269" t="s">
        <v>375</v>
      </c>
      <c r="B437" s="270"/>
      <c r="C437" s="270"/>
      <c r="D437" s="270"/>
      <c r="E437" s="270"/>
      <c r="F437" s="27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9" t="s">
        <v>31</v>
      </c>
      <c r="B444" s="270"/>
      <c r="C444" s="270"/>
      <c r="D444" s="270"/>
      <c r="E444" s="270"/>
      <c r="F444" s="27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8" t="s">
        <v>180</v>
      </c>
      <c r="B454" s="268"/>
      <c r="C454" s="268"/>
      <c r="D454" s="268"/>
      <c r="E454" s="268"/>
      <c r="F454" s="26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8" t="s">
        <v>87</v>
      </c>
      <c r="B464" s="268"/>
      <c r="C464" s="268"/>
      <c r="D464" s="268"/>
      <c r="E464" s="268"/>
      <c r="F464" s="26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8" t="s">
        <v>151</v>
      </c>
      <c r="B473" s="268"/>
      <c r="C473" s="268"/>
      <c r="D473" s="268"/>
      <c r="E473" s="268"/>
      <c r="F473" s="26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8" t="s">
        <v>152</v>
      </c>
      <c r="B494" s="268"/>
      <c r="C494" s="268"/>
      <c r="D494" s="268"/>
      <c r="E494" s="268"/>
      <c r="F494" s="26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8"/>
      <c r="E1" s="298"/>
      <c r="F1" s="298"/>
      <c r="G1" s="298"/>
      <c r="H1" s="298"/>
      <c r="I1" s="298"/>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2" t="s">
        <v>52</v>
      </c>
      <c r="B6" s="282"/>
      <c r="C6" s="282"/>
      <c r="D6" s="282"/>
      <c r="E6" s="282"/>
      <c r="F6" s="282"/>
      <c r="G6" s="216"/>
      <c r="H6" s="216"/>
      <c r="I6" s="216"/>
    </row>
    <row r="7" spans="1:9" s="36" customFormat="1" ht="21.75" customHeight="1" x14ac:dyDescent="0.5">
      <c r="A7" s="283" t="str">
        <f>'A1 Exploitation'!A8:F8</f>
        <v>Lafayette</v>
      </c>
      <c r="B7" s="283"/>
      <c r="C7" s="283"/>
      <c r="D7" s="283"/>
      <c r="E7" s="283"/>
      <c r="F7" s="283"/>
      <c r="G7" s="216"/>
      <c r="H7" s="216"/>
      <c r="I7" s="216"/>
    </row>
    <row r="8" spans="1:9" s="36" customFormat="1" ht="24.75" x14ac:dyDescent="0.5">
      <c r="A8" s="38" t="s">
        <v>44</v>
      </c>
      <c r="B8" s="299">
        <f>'A4 Exploitation'!B9:F9</f>
        <v>0</v>
      </c>
      <c r="C8" s="299"/>
      <c r="D8" s="299"/>
      <c r="E8" s="299"/>
      <c r="F8" s="299"/>
      <c r="G8" s="216"/>
      <c r="H8" s="216"/>
      <c r="I8" s="216"/>
    </row>
    <row r="9" spans="1:9" s="36" customFormat="1" ht="24.75" x14ac:dyDescent="0.5">
      <c r="A9" s="39" t="s">
        <v>46</v>
      </c>
      <c r="B9" s="300">
        <f>'A4 Exploitation'!B10:F10</f>
        <v>0</v>
      </c>
      <c r="C9" s="300"/>
      <c r="D9" s="300"/>
      <c r="E9" s="300"/>
      <c r="F9" s="300"/>
      <c r="G9" s="216"/>
      <c r="H9" s="216"/>
      <c r="I9" s="216"/>
    </row>
    <row r="10" spans="1:9" s="36" customFormat="1" ht="24.75" x14ac:dyDescent="0.5">
      <c r="A10" s="38" t="s">
        <v>45</v>
      </c>
      <c r="B10" s="297">
        <f>'A4 Exploitation'!B11:F11</f>
        <v>0</v>
      </c>
      <c r="C10" s="297"/>
      <c r="D10" s="297"/>
      <c r="E10" s="297"/>
      <c r="F10" s="297"/>
      <c r="G10" s="216"/>
      <c r="H10" s="216"/>
      <c r="I10" s="216"/>
    </row>
    <row r="11" spans="1:9" s="36" customFormat="1" ht="24.75" x14ac:dyDescent="0.5">
      <c r="A11" s="38" t="s">
        <v>341</v>
      </c>
      <c r="B11" s="305">
        <f>D198</f>
        <v>0</v>
      </c>
      <c r="C11" s="305"/>
      <c r="D11" s="305"/>
      <c r="E11" s="305"/>
      <c r="F11" s="305"/>
      <c r="G11" s="216"/>
      <c r="H11" s="216"/>
      <c r="I11" s="216"/>
    </row>
    <row r="12" spans="1:9" s="36" customFormat="1" ht="22.5" x14ac:dyDescent="0.45">
      <c r="A12" s="35"/>
      <c r="D12" s="274"/>
      <c r="E12" s="274"/>
      <c r="F12" s="274"/>
      <c r="G12" s="274"/>
      <c r="H12" s="274"/>
      <c r="I12" s="40"/>
    </row>
    <row r="13" spans="1:9" s="36" customFormat="1" ht="11.25" customHeight="1" x14ac:dyDescent="0.3">
      <c r="A13" s="275" t="s">
        <v>32</v>
      </c>
      <c r="B13" s="276" t="s">
        <v>33</v>
      </c>
      <c r="C13" s="276"/>
      <c r="D13" s="276" t="s">
        <v>48</v>
      </c>
      <c r="E13" s="276" t="s">
        <v>213</v>
      </c>
      <c r="F13" s="276" t="s">
        <v>214</v>
      </c>
    </row>
    <row r="14" spans="1:9" s="36" customFormat="1" ht="12.75" customHeight="1" x14ac:dyDescent="0.3">
      <c r="A14" s="275"/>
      <c r="B14" s="70" t="s">
        <v>36</v>
      </c>
      <c r="C14" s="70" t="s">
        <v>35</v>
      </c>
      <c r="D14" s="276"/>
      <c r="E14" s="276"/>
      <c r="F14" s="276"/>
    </row>
    <row r="15" spans="1:9" x14ac:dyDescent="0.3">
      <c r="A15" s="41"/>
      <c r="B15" s="41"/>
      <c r="C15" s="41"/>
      <c r="D15" s="41"/>
    </row>
    <row r="16" spans="1:9" ht="19.5" x14ac:dyDescent="0.4">
      <c r="A16" s="302" t="s">
        <v>0</v>
      </c>
      <c r="B16" s="303"/>
      <c r="C16" s="303"/>
      <c r="D16" s="303"/>
      <c r="E16" s="303"/>
      <c r="F16" s="303"/>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4" t="s">
        <v>38</v>
      </c>
      <c r="B22" s="291"/>
      <c r="C22" s="292"/>
      <c r="D22" s="215">
        <f>SUM(B17:C21)</f>
        <v>0</v>
      </c>
    </row>
    <row r="23" spans="1:6" x14ac:dyDescent="0.3">
      <c r="A23" s="288" t="s">
        <v>342</v>
      </c>
      <c r="B23" s="289"/>
      <c r="C23" s="290"/>
      <c r="D23" s="65">
        <f>D22/(COUNT(B17:C21)*2)</f>
        <v>0</v>
      </c>
    </row>
    <row r="24" spans="1:6" s="50" customFormat="1" x14ac:dyDescent="0.3">
      <c r="A24" s="54"/>
      <c r="B24" s="55"/>
      <c r="C24" s="55"/>
      <c r="D24" s="56"/>
    </row>
    <row r="25" spans="1:6" ht="19.5" x14ac:dyDescent="0.4">
      <c r="A25" s="286" t="s">
        <v>4</v>
      </c>
      <c r="B25" s="287"/>
      <c r="C25" s="287"/>
      <c r="D25" s="287"/>
      <c r="E25" s="287"/>
      <c r="F25" s="28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8" t="s">
        <v>38</v>
      </c>
      <c r="B32" s="289"/>
      <c r="C32" s="290"/>
      <c r="D32" s="214">
        <f>SUM(B26:C31)</f>
        <v>0</v>
      </c>
    </row>
    <row r="33" spans="1:6" x14ac:dyDescent="0.3">
      <c r="A33" s="288" t="s">
        <v>342</v>
      </c>
      <c r="B33" s="289"/>
      <c r="C33" s="290"/>
      <c r="D33" s="65">
        <f>D32/(COUNT(B26:C31)*2)</f>
        <v>0</v>
      </c>
    </row>
    <row r="34" spans="1:6" s="50" customFormat="1" x14ac:dyDescent="0.3">
      <c r="A34" s="54"/>
      <c r="B34" s="55"/>
      <c r="C34" s="55"/>
      <c r="D34" s="56"/>
    </row>
    <row r="35" spans="1:6" s="50" customFormat="1" ht="19.5" x14ac:dyDescent="0.4">
      <c r="A35" s="286" t="s">
        <v>246</v>
      </c>
      <c r="B35" s="287"/>
      <c r="C35" s="287"/>
      <c r="D35" s="287"/>
      <c r="E35" s="287"/>
      <c r="F35" s="28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8" t="s">
        <v>38</v>
      </c>
      <c r="B41" s="289"/>
      <c r="C41" s="290"/>
      <c r="D41" s="214">
        <f>SUM(B36:C40)</f>
        <v>0</v>
      </c>
      <c r="E41" s="37"/>
      <c r="F41" s="37"/>
    </row>
    <row r="42" spans="1:6" s="50" customFormat="1" x14ac:dyDescent="0.3">
      <c r="A42" s="288" t="s">
        <v>342</v>
      </c>
      <c r="B42" s="289"/>
      <c r="C42" s="290"/>
      <c r="D42" s="65">
        <f>D41/(COUNT(B36:C40)*2)</f>
        <v>0</v>
      </c>
      <c r="E42" s="37"/>
      <c r="F42" s="37"/>
    </row>
    <row r="43" spans="1:6" s="50" customFormat="1" x14ac:dyDescent="0.3">
      <c r="A43" s="90"/>
      <c r="B43" s="91"/>
      <c r="C43" s="91"/>
      <c r="D43" s="92"/>
    </row>
    <row r="44" spans="1:6" ht="19.5" x14ac:dyDescent="0.4">
      <c r="A44" s="295" t="s">
        <v>21</v>
      </c>
      <c r="B44" s="296"/>
      <c r="C44" s="296"/>
      <c r="D44" s="296"/>
      <c r="E44" s="296"/>
      <c r="F44" s="296"/>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8" t="s">
        <v>38</v>
      </c>
      <c r="B51" s="289"/>
      <c r="C51" s="290"/>
      <c r="D51" s="214">
        <f>SUM(B45:C50)</f>
        <v>0</v>
      </c>
    </row>
    <row r="52" spans="1:6" x14ac:dyDescent="0.3">
      <c r="A52" s="288" t="s">
        <v>342</v>
      </c>
      <c r="B52" s="289"/>
      <c r="C52" s="290"/>
      <c r="D52" s="65">
        <f>D51/(COUNT(B45:C50)*2)</f>
        <v>0</v>
      </c>
    </row>
    <row r="53" spans="1:6" s="50" customFormat="1" x14ac:dyDescent="0.3">
      <c r="A53" s="54"/>
      <c r="B53" s="55"/>
      <c r="C53" s="55"/>
      <c r="D53" s="56"/>
    </row>
    <row r="54" spans="1:6" ht="19.5" x14ac:dyDescent="0.4">
      <c r="A54" s="286" t="s">
        <v>8</v>
      </c>
      <c r="B54" s="287"/>
      <c r="C54" s="287"/>
      <c r="D54" s="287"/>
      <c r="E54" s="287"/>
      <c r="F54" s="28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8" t="s">
        <v>38</v>
      </c>
      <c r="B62" s="289"/>
      <c r="C62" s="290"/>
      <c r="D62" s="214">
        <f>SUM(B55:C61)</f>
        <v>0</v>
      </c>
    </row>
    <row r="63" spans="1:6" x14ac:dyDescent="0.3">
      <c r="A63" s="288" t="s">
        <v>342</v>
      </c>
      <c r="B63" s="289"/>
      <c r="C63" s="290"/>
      <c r="D63" s="65">
        <f>D62/(COUNT(B55:C61)*2)</f>
        <v>0</v>
      </c>
    </row>
    <row r="64" spans="1:6" s="50" customFormat="1" x14ac:dyDescent="0.3">
      <c r="A64" s="54"/>
      <c r="B64" s="55"/>
      <c r="C64" s="55"/>
      <c r="D64" s="56"/>
    </row>
    <row r="65" spans="1:6" ht="19.5" x14ac:dyDescent="0.4">
      <c r="A65" s="286" t="s">
        <v>143</v>
      </c>
      <c r="B65" s="287"/>
      <c r="C65" s="287"/>
      <c r="D65" s="287"/>
      <c r="E65" s="287"/>
      <c r="F65" s="28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8" t="s">
        <v>38</v>
      </c>
      <c r="B83" s="289"/>
      <c r="C83" s="290"/>
      <c r="D83" s="214">
        <f>SUM(B66:C82)</f>
        <v>0</v>
      </c>
    </row>
    <row r="84" spans="1:6" x14ac:dyDescent="0.3">
      <c r="A84" s="288" t="s">
        <v>342</v>
      </c>
      <c r="B84" s="289"/>
      <c r="C84" s="290"/>
      <c r="D84" s="65">
        <f>D83/(COUNT(B66:C82)*2)</f>
        <v>0</v>
      </c>
    </row>
    <row r="85" spans="1:6" s="50" customFormat="1" x14ac:dyDescent="0.3">
      <c r="A85" s="54"/>
      <c r="B85" s="55"/>
      <c r="C85" s="55"/>
      <c r="D85" s="56"/>
    </row>
    <row r="86" spans="1:6" ht="19.5" x14ac:dyDescent="0.4">
      <c r="A86" s="286" t="s">
        <v>237</v>
      </c>
      <c r="B86" s="287"/>
      <c r="C86" s="287"/>
      <c r="D86" s="287"/>
      <c r="E86" s="287"/>
      <c r="F86" s="28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8" t="s">
        <v>38</v>
      </c>
      <c r="B101" s="289"/>
      <c r="C101" s="290"/>
      <c r="D101" s="214">
        <f>SUM(B87:C100)</f>
        <v>0</v>
      </c>
    </row>
    <row r="102" spans="1:6" x14ac:dyDescent="0.3">
      <c r="A102" s="288" t="s">
        <v>342</v>
      </c>
      <c r="B102" s="289"/>
      <c r="C102" s="290"/>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6" t="s">
        <v>238</v>
      </c>
      <c r="B105" s="287"/>
      <c r="C105" s="287"/>
      <c r="D105" s="287"/>
      <c r="E105" s="287"/>
      <c r="F105" s="28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8" t="s">
        <v>38</v>
      </c>
      <c r="B117" s="289"/>
      <c r="C117" s="290"/>
      <c r="D117" s="214">
        <f>SUM(B106:C116)</f>
        <v>0</v>
      </c>
      <c r="E117" s="37"/>
      <c r="F117" s="37"/>
    </row>
    <row r="118" spans="1:6" s="50" customFormat="1" x14ac:dyDescent="0.3">
      <c r="A118" s="288" t="s">
        <v>342</v>
      </c>
      <c r="B118" s="289"/>
      <c r="C118" s="290"/>
      <c r="D118" s="65">
        <f>D117/(COUNT(B106:C116)*2)</f>
        <v>0</v>
      </c>
      <c r="E118" s="37"/>
      <c r="F118" s="37"/>
    </row>
    <row r="119" spans="1:6" s="50" customFormat="1" x14ac:dyDescent="0.3">
      <c r="A119" s="54"/>
      <c r="B119" s="55"/>
      <c r="C119" s="55"/>
      <c r="D119" s="56"/>
    </row>
    <row r="120" spans="1:6" ht="19.5" x14ac:dyDescent="0.4">
      <c r="A120" s="286" t="s">
        <v>208</v>
      </c>
      <c r="B120" s="287"/>
      <c r="C120" s="287"/>
      <c r="D120" s="287"/>
      <c r="E120" s="287"/>
      <c r="F120" s="28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8" t="s">
        <v>38</v>
      </c>
      <c r="B132" s="289"/>
      <c r="C132" s="290"/>
      <c r="D132" s="214">
        <f>SUM(B121:C131)</f>
        <v>0</v>
      </c>
    </row>
    <row r="133" spans="1:6" x14ac:dyDescent="0.3">
      <c r="A133" s="288" t="s">
        <v>342</v>
      </c>
      <c r="B133" s="289"/>
      <c r="C133" s="290"/>
      <c r="D133" s="63">
        <f>D132/(COUNT(B121:C131)*2)</f>
        <v>0</v>
      </c>
    </row>
    <row r="134" spans="1:6" s="50" customFormat="1" x14ac:dyDescent="0.3">
      <c r="A134" s="54"/>
      <c r="B134" s="55"/>
      <c r="C134" s="55"/>
      <c r="D134" s="61"/>
    </row>
    <row r="135" spans="1:6" ht="19.5" x14ac:dyDescent="0.4">
      <c r="A135" s="286" t="s">
        <v>78</v>
      </c>
      <c r="B135" s="287"/>
      <c r="C135" s="287"/>
      <c r="D135" s="287"/>
      <c r="E135" s="287"/>
      <c r="F135" s="28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8" t="s">
        <v>38</v>
      </c>
      <c r="B148" s="289"/>
      <c r="C148" s="290"/>
      <c r="D148" s="214">
        <f>SUM(B136:C147)</f>
        <v>0</v>
      </c>
    </row>
    <row r="149" spans="1:6" x14ac:dyDescent="0.3">
      <c r="A149" s="288" t="s">
        <v>342</v>
      </c>
      <c r="B149" s="289"/>
      <c r="C149" s="290"/>
      <c r="D149" s="65">
        <f>D148/(COUNT(B136:C147)*2)</f>
        <v>0</v>
      </c>
    </row>
    <row r="150" spans="1:6" s="50" customFormat="1" x14ac:dyDescent="0.3">
      <c r="A150" s="54"/>
      <c r="B150" s="55"/>
      <c r="C150" s="55"/>
      <c r="D150" s="56"/>
    </row>
    <row r="151" spans="1:6" ht="19.5" x14ac:dyDescent="0.4">
      <c r="A151" s="286" t="s">
        <v>243</v>
      </c>
      <c r="B151" s="287"/>
      <c r="C151" s="287"/>
      <c r="D151" s="287"/>
      <c r="E151" s="287"/>
      <c r="F151" s="28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8" t="s">
        <v>38</v>
      </c>
      <c r="B160" s="291"/>
      <c r="C160" s="292"/>
      <c r="D160" s="215">
        <f>SUM(B152:C159)</f>
        <v>0</v>
      </c>
    </row>
    <row r="161" spans="1:6" x14ac:dyDescent="0.3">
      <c r="A161" s="288" t="s">
        <v>342</v>
      </c>
      <c r="B161" s="289"/>
      <c r="C161" s="290"/>
      <c r="D161" s="65">
        <f>D160/(COUNT(B152:C159)*2)</f>
        <v>0</v>
      </c>
    </row>
    <row r="162" spans="1:6" s="50" customFormat="1" x14ac:dyDescent="0.3">
      <c r="A162" s="54"/>
      <c r="B162" s="55"/>
      <c r="C162" s="57"/>
      <c r="D162" s="58"/>
    </row>
    <row r="163" spans="1:6" ht="19.5" x14ac:dyDescent="0.4">
      <c r="A163" s="286" t="s">
        <v>85</v>
      </c>
      <c r="B163" s="287"/>
      <c r="C163" s="287"/>
      <c r="D163" s="287"/>
      <c r="E163" s="287"/>
      <c r="F163" s="28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8" t="s">
        <v>38</v>
      </c>
      <c r="B168" s="289"/>
      <c r="C168" s="290"/>
      <c r="D168" s="214">
        <f>SUM(B164:C167)</f>
        <v>0</v>
      </c>
    </row>
    <row r="169" spans="1:6" x14ac:dyDescent="0.3">
      <c r="A169" s="288" t="s">
        <v>342</v>
      </c>
      <c r="B169" s="289"/>
      <c r="C169" s="290"/>
      <c r="D169" s="65">
        <f>D168/(COUNT(B164:C167)*2)</f>
        <v>0</v>
      </c>
    </row>
    <row r="170" spans="1:6" s="50" customFormat="1" x14ac:dyDescent="0.3">
      <c r="A170" s="54"/>
      <c r="B170" s="55"/>
      <c r="C170" s="55"/>
      <c r="D170" s="56"/>
    </row>
    <row r="171" spans="1:6" ht="19.5" x14ac:dyDescent="0.4">
      <c r="A171" s="293" t="s">
        <v>17</v>
      </c>
      <c r="B171" s="294"/>
      <c r="C171" s="294"/>
      <c r="D171" s="294"/>
      <c r="E171" s="294"/>
      <c r="F171" s="294"/>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8" t="s">
        <v>38</v>
      </c>
      <c r="B176" s="289"/>
      <c r="C176" s="290"/>
      <c r="D176" s="214">
        <f>SUM(B172:C175)</f>
        <v>0</v>
      </c>
    </row>
    <row r="177" spans="1:6" x14ac:dyDescent="0.3">
      <c r="A177" s="288" t="s">
        <v>342</v>
      </c>
      <c r="B177" s="289"/>
      <c r="C177" s="290"/>
      <c r="D177" s="65">
        <f>D176/(COUNT(B172:C175)*2)</f>
        <v>0</v>
      </c>
    </row>
    <row r="178" spans="1:6" s="50" customFormat="1" x14ac:dyDescent="0.3">
      <c r="A178" s="54"/>
      <c r="B178" s="55"/>
      <c r="C178" s="55"/>
      <c r="D178" s="56"/>
    </row>
    <row r="179" spans="1:6" ht="19.5" x14ac:dyDescent="0.4">
      <c r="A179" s="286" t="s">
        <v>87</v>
      </c>
      <c r="B179" s="287"/>
      <c r="C179" s="287"/>
      <c r="D179" s="287"/>
      <c r="E179" s="287"/>
      <c r="F179" s="28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8" t="s">
        <v>38</v>
      </c>
      <c r="B185" s="289"/>
      <c r="C185" s="290"/>
      <c r="D185" s="214">
        <f>SUM(B180:C184)</f>
        <v>0</v>
      </c>
    </row>
    <row r="186" spans="1:6" x14ac:dyDescent="0.3">
      <c r="A186" s="288" t="s">
        <v>342</v>
      </c>
      <c r="B186" s="289"/>
      <c r="C186" s="290"/>
      <c r="D186" s="65">
        <f>D185/(COUNT(B180:C184)*2)</f>
        <v>0</v>
      </c>
    </row>
    <row r="187" spans="1:6" s="50" customFormat="1" x14ac:dyDescent="0.3">
      <c r="A187" s="54"/>
      <c r="B187" s="55"/>
      <c r="C187" s="55"/>
      <c r="D187" s="56"/>
    </row>
    <row r="188" spans="1:6" ht="19.5" x14ac:dyDescent="0.4">
      <c r="A188" s="286" t="s">
        <v>242</v>
      </c>
      <c r="B188" s="287"/>
      <c r="C188" s="287"/>
      <c r="D188" s="287"/>
      <c r="E188" s="287"/>
      <c r="F188" s="28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8" t="s">
        <v>38</v>
      </c>
      <c r="B193" s="289"/>
      <c r="C193" s="290"/>
      <c r="D193" s="97">
        <f>SUM(B189:C192)</f>
        <v>0</v>
      </c>
    </row>
    <row r="194" spans="1:4" x14ac:dyDescent="0.3">
      <c r="A194" s="288" t="s">
        <v>342</v>
      </c>
      <c r="B194" s="289"/>
      <c r="C194" s="290"/>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2017-03-22T09:07:04Z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