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667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3" i="39"/>
  <c r="D34" i="39" s="1"/>
  <c r="C26" i="39"/>
  <c r="D22" i="39"/>
  <c r="D23" i="39" s="1"/>
  <c r="B10" i="39"/>
  <c r="B9" i="39"/>
  <c r="B8" i="39"/>
  <c r="A7" i="39"/>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728" i="36" s="1"/>
  <c r="B43" i="29" s="1"/>
  <c r="D129" i="36"/>
  <c r="B129" i="36" s="1"/>
  <c r="D390" i="38" l="1"/>
  <c r="D391" i="38" s="1"/>
  <c r="D526" i="38"/>
  <c r="D527" i="38" s="1"/>
  <c r="B125" i="29" s="1"/>
  <c r="B525" i="36"/>
  <c r="D197" i="39"/>
  <c r="D344" i="40"/>
  <c r="D345" i="40" s="1"/>
  <c r="D424" i="40"/>
  <c r="B424" i="40" s="1"/>
  <c r="D425" i="40" s="1"/>
  <c r="D426" i="40" s="1"/>
  <c r="D525" i="40"/>
  <c r="B525" i="40" s="1"/>
  <c r="D526" i="40" s="1"/>
  <c r="D527" i="40" s="1"/>
  <c r="B126" i="29" s="1"/>
  <c r="D605" i="40"/>
  <c r="B605" i="40" s="1"/>
  <c r="D161" i="41"/>
  <c r="D162" i="41" s="1"/>
  <c r="D203" i="42"/>
  <c r="D204" i="42" s="1"/>
  <c r="D650" i="42"/>
  <c r="D651" i="42" s="1"/>
  <c r="D129" i="42"/>
  <c r="B129" i="42" s="1"/>
  <c r="D130" i="42" s="1"/>
  <c r="D131" i="42" s="1"/>
  <c r="B64" i="29" s="1"/>
  <c r="E244" i="42"/>
  <c r="D84" i="43"/>
  <c r="D85" i="43" s="1"/>
  <c r="D102" i="43"/>
  <c r="D103" i="43" s="1"/>
  <c r="D118" i="43"/>
  <c r="D119" i="43" s="1"/>
  <c r="D149" i="39"/>
  <c r="D150" i="39" s="1"/>
  <c r="D84" i="41"/>
  <c r="D85" i="41" s="1"/>
  <c r="D102" i="41"/>
  <c r="D103" i="41" s="1"/>
  <c r="D227" i="42"/>
  <c r="D228" i="42" s="1"/>
  <c r="D526" i="42"/>
  <c r="D527" i="42" s="1"/>
  <c r="B127" i="29" s="1"/>
  <c r="D63" i="43"/>
  <c r="D64" i="43" s="1"/>
  <c r="D161" i="43"/>
  <c r="D162" i="43" s="1"/>
  <c r="D701" i="38"/>
  <c r="D702" i="38" s="1"/>
  <c r="B162" i="29" s="1"/>
  <c r="D63" i="39"/>
  <c r="D64" i="39" s="1"/>
  <c r="D102" i="39"/>
  <c r="D103" i="39" s="1"/>
  <c r="D118" i="39"/>
  <c r="D119" i="39" s="1"/>
  <c r="D627" i="40"/>
  <c r="D245" i="40"/>
  <c r="D588" i="42"/>
  <c r="D589" i="42" s="1"/>
  <c r="D133" i="43"/>
  <c r="D134" i="43"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725" i="38"/>
  <c r="D227" i="38"/>
  <c r="D228" i="38" s="1"/>
  <c r="D344" i="38"/>
  <c r="D345" i="38" s="1"/>
  <c r="D566" i="38"/>
  <c r="D569" i="38" s="1"/>
  <c r="D570" i="38" s="1"/>
  <c r="B134" i="29" s="1"/>
  <c r="D627" i="38"/>
  <c r="D425" i="38"/>
  <c r="D428" i="38" s="1"/>
  <c r="D429" i="38" s="1"/>
  <c r="B107" i="29" s="1"/>
  <c r="D721" i="38"/>
  <c r="B721" i="38" s="1"/>
  <c r="D722" i="38" s="1"/>
  <c r="D700" i="38"/>
  <c r="B700" i="38" s="1"/>
  <c r="D668" i="38"/>
  <c r="B668" i="38" s="1"/>
  <c r="D669" i="38" s="1"/>
  <c r="D670" i="38" s="1"/>
  <c r="D605" i="38"/>
  <c r="B605" i="38" s="1"/>
  <c r="D609" i="38" s="1"/>
  <c r="D610" i="38" s="1"/>
  <c r="B143" i="29" s="1"/>
  <c r="D565" i="38"/>
  <c r="B565" i="38" s="1"/>
  <c r="D525" i="38"/>
  <c r="B525" i="38" s="1"/>
  <c r="D471" i="38"/>
  <c r="B471" i="38" s="1"/>
  <c r="D472" i="38" s="1"/>
  <c r="D424" i="38"/>
  <c r="B424" i="38" s="1"/>
  <c r="D366" i="38"/>
  <c r="B366" i="38" s="1"/>
  <c r="D367" i="38" s="1"/>
  <c r="D299" i="38"/>
  <c r="B299" i="38" s="1"/>
  <c r="D300" i="38" s="1"/>
  <c r="D185" i="38"/>
  <c r="D129" i="38"/>
  <c r="D43" i="38"/>
  <c r="B43" i="38" s="1"/>
  <c r="D44" i="38" s="1"/>
  <c r="D47" i="38" s="1"/>
  <c r="D48" i="38" s="1"/>
  <c r="B53" i="29" s="1"/>
  <c r="D266" i="38"/>
  <c r="D726" i="38"/>
  <c r="B171" i="29" s="1"/>
  <c r="D588" i="38"/>
  <c r="D589" i="38" s="1"/>
  <c r="D723" i="38"/>
  <c r="D301" i="38" l="1"/>
  <c r="D303" i="38"/>
  <c r="D304" i="38" s="1"/>
  <c r="B89" i="29" s="1"/>
  <c r="D370" i="38"/>
  <c r="D371" i="38" s="1"/>
  <c r="B98" i="29" s="1"/>
  <c r="D368" i="38"/>
  <c r="D475" i="38"/>
  <c r="D476" i="38" s="1"/>
  <c r="B116" i="29" s="1"/>
  <c r="D473" i="38"/>
  <c r="D248" i="38"/>
  <c r="D249" i="38" s="1"/>
  <c r="B80" i="29" s="1"/>
  <c r="D198" i="39"/>
  <c r="D199" i="39" s="1"/>
  <c r="D303" i="40"/>
  <c r="D304" i="40" s="1"/>
  <c r="B90" i="29" s="1"/>
  <c r="D606" i="38"/>
  <c r="D607" i="38" s="1"/>
  <c r="B185" i="38"/>
  <c r="D186" i="38" s="1"/>
  <c r="D426" i="38"/>
  <c r="D567" i="38"/>
  <c r="D672" i="38"/>
  <c r="D673" i="38" s="1"/>
  <c r="B152" i="29" s="1"/>
  <c r="D198" i="43"/>
  <c r="D199" i="43" s="1"/>
  <c r="B129" i="38"/>
  <c r="D130" i="38" s="1"/>
  <c r="D131" i="38" s="1"/>
  <c r="B62" i="29" s="1"/>
  <c r="B11" i="41"/>
  <c r="B181" i="29"/>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43"/>
  <c r="B182" i="29"/>
  <c r="B11" i="39"/>
  <c r="B180"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<sst xmlns="http://schemas.openxmlformats.org/spreadsheetml/2006/main" count="5671" uniqueCount="609">
  <si>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</si>
  <si>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</si>
  <si>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</si>
  <si>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</si>
  <si>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</si>
  <si>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</si>
  <si>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</si>
  <si>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</si>
  <si>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</si>
  <si>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</si>
  <si>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</si>
  <si>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</si>
  <si>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</si>
  <si>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</si>
  <si>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</si>
  <si>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</si>
  <si>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</si>
  <si>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</si>
  <si>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</si>
  <si>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</si>
  <si>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</si>
  <si>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</si>
  <si>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</si>
  <si>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</si>
  <si>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</si>
  <si>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</si>
  <si>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</si>
  <si>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</si>
  <si>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</si>
  <si>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</si>
  <si>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</si>
  <si>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</si>
  <si>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</si>
  <si>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</si>
  <si>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</si>
  <si>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</si>
  <si>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</si>
  <si>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</si>
  <si>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</si>
  <si>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</si>
  <si>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</si>
  <si>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</si>
  <si>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</si>
  <si>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</si>
  <si>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</si>
  <si>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</si>
  <si>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</si>
  <si>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</si>
  <si>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</si>
  <si>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</si>
  <si>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</si>
  <si>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</si>
  <si>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</si>
  <si>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</si>
  <si>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</si>
  <si>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</si>
  <si>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</si>
  <si>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</si>
  <si>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</si>
  <si>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</si>
  <si>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</si>
  <si>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</si>
  <si>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</si>
  <si>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</si>
  <si>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</si>
  <si>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</si>
  <si>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</si>
  <si>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</si>
  <si>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</si>
  <si>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</si>
  <si>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</si>
  <si>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</si>
  <si>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</si>
  <si>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</si>
  <si>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</si>
  <si>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</si>
  <si>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</si>
  <si>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</si>
  <si>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</si>
  <si>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</si>
  <si>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</si>
  <si>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</si>
  <si>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</si>
  <si>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</si>
  <si>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</si>
  <si>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</si>
  <si>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</si>
  <si>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</si>
  <si>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</si>
  <si>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</si>
  <si>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</si>
  <si>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</si>
  <si>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</si>
  <si>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</si>
  <si>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</si>
  <si>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</si>
  <si>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</si>
  <si>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</si>
  <si>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</si>
  <si>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</si>
  <si>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</si>
  <si>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</si>
  <si>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</si>
  <si>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</si>
  <si>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</si>
  <si>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</si>
  <si>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</si>
  <si>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</si>
  <si>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</si>
  <si>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</si>
  <si>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</si>
  <si>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</si>
  <si>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</si>
  <si>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</si>
  <si>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</si>
  <si>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</si>
  <si>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</si>
  <si>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</si>
  <si>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</si>
  <si>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</si>
  <si>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</si>
  <si>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</si>
  <si>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</si>
  <si>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</si>
  <si>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</si>
  <si>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</si>
  <si>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</si>
  <si>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</si>
  <si>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</si>
  <si>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</si>
  <si>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</si>
  <si>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</si>
  <si>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</si>
  <si>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</si>
  <si>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</si>
  <si>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</si>
  <si>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</si>
  <si>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</si>
  <si>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</si>
  <si>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</si>
  <si>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</si>
  <si>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</si>
  <si>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</si>
  <si>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</si>
  <si>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</si>
  <si>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</si>
  <si>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</si>
  <si>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</si>
  <si>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</si>
  <si>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</si>
  <si>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</si>
  <si>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</si>
  <si>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</si>
  <si>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</si>
  <si>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</si>
  <si>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</si>
  <si>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</si>
  <si>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</si>
  <si>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</si>
  <si>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</si>
  <si>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</si>
  <si>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</si>
  <si>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</si>
  <si>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</si>
  <si>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</si>
  <si>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</si>
  <si>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</si>
  <si>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</si>
  <si>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</si>
  <si>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</si>
  <si>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</si>
  <si>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</si>
  <si>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</si>
  <si>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</si>
  <si>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</si>
  <si>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</si>
  <si>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</si>
  <si>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</si>
  <si>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</si>
  <si>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</si>
  <si>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</si>
  <si>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</si>
  <si>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</si>
  <si>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</si>
  <si>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</si>
  <si>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</si>
  <si>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</si>
  <si>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</si>
  <si>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</si>
  <si>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</si>
  <si>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</si>
  <si>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</si>
  <si>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</si>
  <si>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</si>
  <si>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</si>
  <si>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</si>
  <si>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</si>
  <si>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</si>
  <si>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</si>
  <si>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</si>
  <si>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</si>
  <si>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</si>
  <si>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</si>
  <si>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</si>
  <si>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</si>
  <si>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</si>
  <si>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</si>
  <si>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</si>
  <si>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</si>
  <si>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</si>
  <si>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</si>
  <si>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</si>
  <si>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</si>
  <si>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</si>
  <si>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</si>
  <si>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</si>
  <si>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</si>
  <si>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</si>
  <si>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</si>
  <si>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</si>
  <si>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</si>
  <si>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</si>
  <si>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</si>
  <si>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</si>
  <si>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</si>
  <si>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</si>
  <si>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</si>
  <si>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</si>
  <si>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</si>
  <si>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</si>
  <si>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</si>
  <si>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</si>
  <si>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</si>
  <si>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</si>
  <si>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</si>
  <si>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</si>
  <si>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</si>
  <si>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</si>
  <si>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</si>
  <si>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</si>
  <si>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</si>
  <si>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</si>
  <si>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</si>
  <si>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</si>
  <si>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</si>
  <si>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</si>
  <si>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</si>
  <si>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</si>
  <si>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</si>
  <si>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</si>
  <si>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</si>
  <si>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</si>
  <si>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</si>
  <si>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</si>
  <si>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</si>
  <si>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</si>
  <si>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</si>
  <si>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</si>
  <si>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</si>
  <si>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</si>
  <si>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</si>
  <si>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</si>
  <si>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</si>
  <si>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</si>
  <si>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</si>
  <si>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</si>
  <si>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</si>
  <si>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</si>
  <si>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</si>
  <si>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</si>
  <si>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</si>
  <si>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</si>
  <si>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</si>
  <si>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</si>
  <si>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</si>
  <si>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</si>
  <si>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</si>
  <si>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</si>
  <si>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</si>
  <si>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</si>
  <si>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</si>
  <si>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</si>
  <si>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</si>
  <si>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</si>
  <si>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</si>
  <si>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</si>
  <si>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</si>
  <si>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</si>
  <si>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</si>
  <si>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</si>
  <si>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</si>
  <si>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</si>
  <si>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</si>
  <si>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</si>
  <si>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</si>
  <si>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</si>
  <si>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</si>
  <si>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</si>
  <si>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</si>
  <si>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</si>
  <si>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</si>
  <si>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</si>
  <si>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</si>
  <si>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</si>
  <si>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</si>
  <si>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</si>
  <si>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</si>
  <si>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</si>
  <si>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</si>
  <si>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</si>
  <si>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</si>
  <si>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</si>
  <si>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</si>
  <si>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</si>
  <si>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</si>
  <si>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</si>
  <si>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</si>
  <si>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</si>
  <si>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</si>
  <si>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</si>
  <si>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</si>
  <si>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</si>
  <si>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</si>
  <si>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</si>
  <si>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</si>
  <si>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</si>
  <si>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</si>
  <si>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</si>
  <si>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</si>
  <si>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</si>
  <si>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</si>
  <si>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</si>
  <si>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</si>
  <si>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</si>
  <si>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</si>
  <si>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</si>
  <si>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</si>
  <si>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</si>
  <si>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</si>
  <si>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</si>
  <si>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</si>
  <si>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</si>
  <si>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</si>
  <si>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</si>
  <si>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</si>
  <si>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</si>
  <si>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</si>
  <si>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</si>
  <si>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</si>
  <si>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</si>
  <si>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</si>
  <si>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</si>
  <si>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</si>
  <si>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</si>
  <si>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</si>
  <si>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</si>
  <si>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</si>
  <si>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</si>
  <si>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</si>
  <si>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</si>
  <si>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</si>
  <si>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</si>
  <si>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</si>
  <si>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</si>
  <si>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</si>
  <si>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</si>
  <si>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</si>
  <si>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</si>
  <si>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</si>
  <si>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</si>
  <si>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</si>
  <si>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</si>
  <si>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</si>
  <si>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</si>
  <si>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</si>
  <si>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</si>
  <si>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</si>
  <si>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</si>
  <si>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</si>
  <si>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</si>
  <si>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</si>
  <si>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</si>
  <si>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</si>
  <si>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</si>
  <si>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</si>
  <si>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</si>
  <si>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</si>
  <si>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</si>
  <si>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</si>
  <si>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</si>
  <si>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</si>
  <si>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</si>
  <si>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</si>
  <si>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</si>
  <si>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</si>
  <si>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</si>
  <si>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</si>
  <si>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</si>
  <si>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</si>
  <si>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</si>
  <si>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</si>
  <si>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</si>
  <si>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</si>
  <si>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</si>
  <si>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</si>
  <si>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</si>
  <si>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</si>
  <si>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</si>
  <si>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</si>
  <si>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</si>
  <si>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</si>
  <si>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</si>
  <si>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</si>
  <si>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</si>
  <si>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</si>
  <si>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</si>
  <si>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</si>
  <si>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</si>
  <si>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</si>
  <si>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</si>
  <si>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</si>
  <si>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</si>
  <si>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</si>
  <si>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</si>
  <si>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</si>
  <si>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</si>
  <si>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</si>
  <si>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</si>
  <si>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</si>
  <si>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</si>
  <si>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</si>
  <si>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</si>
  <si>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</si>
  <si>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</si>
  <si>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</si>
  <si>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</si>
  <si>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</si>
  <si>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</si>
  <si>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</si>
  <si>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</si>
  <si>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</si>
  <si>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</si>
  <si>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</si>
  <si>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</si>
  <si>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</si>
  <si>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</si>
  <si>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</si>
  <si>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</si>
  <si>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</si>
  <si>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</si>
  <si>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</si>
  <si>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</si>
  <si>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</si>
  <si>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</si>
  <si>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</si>
  <si>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</si>
  <si>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</si>
  <si>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</si>
  <si>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</si>
  <si>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</si>
  <si>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</si>
  <si>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</si>
  <si>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</si>
  <si>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</si>
  <si>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</si>
  <si>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</si>
  <si>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</si>
  <si>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</si>
  <si>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</si>
  <si>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</si>
  <si>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</si>
  <si>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</si>
  <si>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</si>
  <si>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</si>
  <si>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</si>
  <si>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</si>
  <si>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Raja Bouhalfaya</t>
  </si>
  <si>
    <t>Directeur du magasin et chefs rayons</t>
  </si>
  <si>
    <t>Renforcer le tri des produits exposés.</t>
  </si>
  <si>
    <t>Renforcer les opérations de nettoyage du meuble.</t>
  </si>
  <si>
    <t>Un traitement anti-rouille est requis à ces niveaux.</t>
  </si>
  <si>
    <t>Remédier aux écarts techniques relevés lors des audits.</t>
  </si>
  <si>
    <t>Certains écarts n'étaient pas encore traités.</t>
  </si>
  <si>
    <t>S'assurer des quantités tracées pour avoir une concordance entre les quantités emballées et celles tracées.</t>
  </si>
  <si>
    <t>Assurer le balisage des produits exposés.</t>
  </si>
  <si>
    <t>Revoir l'intensité du froid au niveau du meuble LS négatif (produits de la mer).</t>
  </si>
  <si>
    <t>Prévoir la réparation ou le remplacement de cet élément.</t>
  </si>
  <si>
    <t>Un entretien à ce niveau est requis.</t>
  </si>
  <si>
    <t>Présence de poussières sur les couvercles des boites de conserves.</t>
  </si>
  <si>
    <t>Renforcer le dépoussiérage des produits exposés.</t>
  </si>
  <si>
    <t>Dernière vérification effectuée le 01/03/2019.</t>
  </si>
  <si>
    <t>Respecter l'usage de chaque produit comme indiqué dans la procédure de nettoyage.</t>
  </si>
  <si>
    <t>Test de traçabilité effectué sur deux articles:
1/*3 CRB Noisettes
2/ *3 CRB Chocolat
Les quantités vérifiées étaient correctes.</t>
  </si>
  <si>
    <t>Dernière vérification effectuée le 15/02/2019</t>
  </si>
  <si>
    <t>Vérification des poids de pains:
1/Pain au son sans sel: 234g, 254g
3/Pain aux céréales: 196g, 206g
4/Pain complet: 286g, 236g.</t>
  </si>
  <si>
    <t>Le même thermomètre était utilisé pour les rayons fromages/charcuterie et traiteur.</t>
  </si>
  <si>
    <t>Prévoir des thermomètres distincts pour chaque rayon.</t>
  </si>
  <si>
    <t>La plonge du labo traiteur est constituée de deux bacs seulement.
Risque d'entraver la réalisation correcte du protocole de décontamination.</t>
  </si>
  <si>
    <t>Vérification de la traçabilité, de la vente et de la casse du 04/03/19:
1/L'article Sandwich Pan Bagnat au thon: 12 pièces tracées, 11 vendues, 3 mentionnées au niveau de la casse.
2/Le Jambon (CHAHIA) utilisé pour la préparation des pizzas/sandwichs, était tracé avec le numéro de lot 19018, or cet article n'était pas retrouvé dans les fiches de traçabilité.</t>
  </si>
  <si>
    <t xml:space="preserve">Absence des mentions légales au niveau de l’étiquette du fournisseur.
Cette étiquette était à moitié enlevée au niveau du boudin de salami à l’ail.
</t>
  </si>
  <si>
    <t>Garder les étiquettes du fournisseur pour ne pas perdre les mentions légales.</t>
  </si>
  <si>
    <t>Un boudin de salami à l'ail dont la date d'ouverture était mentionnée le 03/03, n'était pas retrouvée dans l'enregistrement de la traçabilité pour cette date.</t>
  </si>
  <si>
    <t>Assurer l'enregistrement de la traçabilité de tous les produits entamés.</t>
  </si>
  <si>
    <t>Dernière vérification effectuée le 04/02/2019.</t>
  </si>
  <si>
    <t>Le port de badge est indispensable.</t>
  </si>
  <si>
    <t>Dernière vérification effectuée le 01/03/19.</t>
  </si>
  <si>
    <t>Assurer l'enregistrement de la traçabilité de toutes les quantités exposés .
Mentionner la quantité de parage utilisée lors de la fabrication.</t>
  </si>
  <si>
    <t>1/Une attention particulière est à accorder au maintien de la porte du labo fermé, pour garder une température adéquate.
2/Revoir la température à cœur de la viande hâchée.</t>
  </si>
  <si>
    <t>Le balisage de certains produits était effectué en langue française uniquement (cas de la poulpe, des sardines, Spares et le chien de mer, le jour de l'audit).</t>
  </si>
  <si>
    <t>Manque de balisage pour les articles laurier et les aubergines.</t>
  </si>
  <si>
    <t xml:space="preserve">Présence de traces de pourritures sur certains oignons exposés.
Présence de traces de couleur verdâtre au niveau des pommes de terre, il s'agit
d'une substance au goût amer, généralement toxique </t>
  </si>
  <si>
    <t>Le lavage des oranges était effectué sans l'utilisation d'aucun protocole de décontamination.</t>
  </si>
  <si>
    <t>Prévoir un protocole de décontamination des oranges.</t>
  </si>
  <si>
    <t>Absence d'enregistrement de l'opération de décontamination des oranges.</t>
  </si>
  <si>
    <t>Absence de sac au niveau de la poubelle.</t>
  </si>
  <si>
    <t>Le récipient utilisé pour le dosage du sucre était fissuré, son aptitude au contact avec les aliments était incertaine.</t>
  </si>
  <si>
    <t>Utiliser un récipient adéquat pour la manipulation du sucre.</t>
  </si>
  <si>
    <t>Présence de piqûres de moisissures au niveau de la partie inférieure de certains étagères des meubles froids.</t>
  </si>
  <si>
    <t>Le protocole de nettoyage/désinfection pour le rayon PLS n'était pas disponible.</t>
  </si>
  <si>
    <t>Afficher le protocole de N/D</t>
  </si>
  <si>
    <t>Le monte charges n'était pas dans un état de propreté satisfaisant.</t>
  </si>
  <si>
    <t>Renforcer les opérations de nettoyage à ce niveau.</t>
  </si>
  <si>
    <t>Lac 2</t>
  </si>
  <si>
    <t xml:space="preserve">Température affichée: 6,6°C
</t>
  </si>
  <si>
    <t>Température affichée: 3,2°C, 4,4°C
Température mesurée: 3,8°C</t>
  </si>
  <si>
    <t>L'un des afficheurs de température n'était pas fonctionnel.</t>
  </si>
  <si>
    <t>Procéder aux réparations nécessaires de cet élément.</t>
  </si>
  <si>
    <t>Température affichée: 7,5°C</t>
  </si>
  <si>
    <t>Hygrométrie mesurée de l'ordre de 50%</t>
  </si>
  <si>
    <t>Certaines étagères d'exposition étaient fortement usées.</t>
  </si>
  <si>
    <t>Prévoir le remplacement des éléments usés.</t>
  </si>
  <si>
    <t>Présence de traces de rouilles au niveau des jointures de la CF.</t>
  </si>
  <si>
    <t>Procéder aux réparations nécessaires des jointures.</t>
  </si>
  <si>
    <t>Présence de givre dans l'un des compartiments du meuble froid négatif .</t>
  </si>
  <si>
    <t>Prévoir de le dégivrage de cet élément.</t>
  </si>
  <si>
    <t xml:space="preserve">1/Températures prélevées: 1,4°C et 1,6°C et 2,2°C;
2/Meuble d'exposition des produits de mer surgelés: Températures prélevées -19°C et -17°C.
</t>
  </si>
  <si>
    <t>Le système d'extraction n'était pas fonctionnel.</t>
  </si>
  <si>
    <t>Revoir le fonctionnement des hottes aspirantes</t>
  </si>
  <si>
    <t>Température au niveau de la CF positive de l'ordre de 3,3°C.</t>
  </si>
  <si>
    <t>Afficheur de température non fonctionnel au niveau du meuble d'exposition.</t>
  </si>
  <si>
    <t>Assurer la réparation de cet élément.</t>
  </si>
  <si>
    <t>Température affichée: 2,8°C
Température mesurée: 1,4°C</t>
  </si>
  <si>
    <t>Présence de traces de givre persistantes au niveau du sol de la CF négative.</t>
  </si>
  <si>
    <t>Renforcer les opérations d'évacuation du givre à ce niveau.</t>
  </si>
  <si>
    <t>Présence de traces de rouille au niveau des jointures , à l'entrée des CF positives.
Présence de rouille en dessous de la plonge.
Ecaillement de la peinture au niveau du cadre entourant la porte d'entrée du laboratoire.</t>
  </si>
  <si>
    <t>Procéder aux traitements antirouille nécessaires.
Un coup de peinture est nécessaire aux alentours de la porte donnant sur le laboratoire.</t>
  </si>
  <si>
    <t>Température affichée: 1,4°C</t>
  </si>
  <si>
    <t>Température affichée: 9,8°C</t>
  </si>
  <si>
    <t>Prévoir l'acquisition de meubles protégés pour éviter toute contamination du produit.</t>
  </si>
  <si>
    <t>Température affichée: 2,2°C
Température mesurée: 4,6°C</t>
  </si>
  <si>
    <t>Traces de rouille au niveau des jointures mur/sol de la CF.</t>
  </si>
  <si>
    <t>Procéder au traitement anti-rouille adéquat.</t>
  </si>
  <si>
    <t xml:space="preserve">
Température mesurée: 6,4°C</t>
  </si>
  <si>
    <t>Températures affichées: 3,8°C et 4,8°C
Températures mesurées: 5,4°C et 4,6°C</t>
  </si>
  <si>
    <t>Température à cœur mesurée Fromage Gouda : 5,6°C</t>
  </si>
  <si>
    <t>Les vitres de l'armoire UV était fissurée sur plusieurs niveaux.</t>
  </si>
  <si>
    <t>Prévoir les réparations nécessaires à ce niveau.</t>
  </si>
  <si>
    <t>Un traitement anti-rouille au niveau des jointures est requis.</t>
  </si>
  <si>
    <t>Température affichée: 3,8°C
Température mesurée: 6,7°C</t>
  </si>
  <si>
    <t>Températures prélevées: 12,4°C et 13°C</t>
  </si>
  <si>
    <t>Revoir l'intensité du froid au niveau du laboratoire.</t>
  </si>
  <si>
    <t>Les planches de découpe au niveau du stand étaient fortement rayées.</t>
  </si>
  <si>
    <t>Le rabotage de ces planches est nécessaire.</t>
  </si>
  <si>
    <t xml:space="preserve">
Meuble LS: Températures affichées: 2,3°C et 2°C et mesurées 3,6°C et 4,2°C.
</t>
  </si>
  <si>
    <t>La température à cœur au niveau d'une barquette de viande hâchée: 7,7°C</t>
  </si>
  <si>
    <t>Revoir l'intensité du froid au niveau du meuble LS.</t>
  </si>
  <si>
    <t>Température mesurée: 1°C</t>
  </si>
  <si>
    <t>Température affichée: -20°C
Température mesurée: -14°C</t>
  </si>
  <si>
    <t>Présence de rouille au niveau du revêtement externe de la fabrique de glace.</t>
  </si>
  <si>
    <t>Procéder à un traitement anti-rouille.</t>
  </si>
  <si>
    <t>Le cache du distributeur de papier du stand poissonnerie était abimé.</t>
  </si>
  <si>
    <t>Prévoir le remplacement de cet élément.</t>
  </si>
  <si>
    <t>Les casiers étaient rouillés au niveau des vestiaires.</t>
  </si>
  <si>
    <t>L'entretien de ces éléments est requis.</t>
  </si>
  <si>
    <t>Présence de rouilles au niveau des jointures sols/murs des laboratoires de la boucherie et du traiteur, ainsi que dans la CF fromages/PLS.</t>
  </si>
  <si>
    <t>Revoir l'arrivée de l'eau chaude à ce niveau.</t>
  </si>
  <si>
    <t>Le système d'ouverture à pédale de la poubelle de la salle de pause était défaillante.</t>
  </si>
  <si>
    <t>Problème de stagnation d'eau au niveau de la CF FLEG, suite à l'infiltration d'eau depuis la CF poissonnerie.</t>
  </si>
  <si>
    <t>Présence de givre au niveau d'un compartiment du meuble des produits surgelés PLS.</t>
  </si>
  <si>
    <t>Revoir ce problème d'impression des étiquettes avec le service concerné.</t>
  </si>
  <si>
    <t>Présence de traces de souillures persistantes au niveau de l'un des coins du stand. (Voir photos).</t>
  </si>
  <si>
    <t>Exposition des articles Escalope de dinde grillés dans le meuble à température ambiante.
Ce type de produit doit être exposé au froid.</t>
  </si>
  <si>
    <t>Absence d'un protocole de nettoyage relatif à ce rayon.</t>
  </si>
  <si>
    <t>Prévoir un protocole de nettoyage.</t>
  </si>
  <si>
    <t>La procédure de nettoyage était disponible, mais les enregistrements des autocontrôles étaient absents.</t>
  </si>
  <si>
    <t>Dernier passage de la société prestataire était le 07/02/2019.</t>
  </si>
  <si>
    <t>Les derniers certificats d'aptitudes datent du 02/03/2019.</t>
  </si>
  <si>
    <t>Impression illisible/ absente de la dénomination du produit sur certains sachets d’épices.</t>
  </si>
  <si>
    <t>Revoir cet écart avec le service concerné.</t>
  </si>
  <si>
    <t>Mention erronée de la DLC, au niveau de certains paquets de chapelure mexicaine: les délices de Maryam.</t>
  </si>
  <si>
    <t>Effectuer les autocontrôles de nettoyage de ces locaux.</t>
  </si>
  <si>
    <t>Absence d'enregistrement de la  réception des produits en provenance de l'entrepôt.</t>
  </si>
  <si>
    <t>Assurer l'enregistrement de la réception de ces produits.</t>
  </si>
  <si>
    <t>Utilisation du produit DEPTAL MCL pour le nettoyage du sol de la zone de réception.
Selon la procédure, ce produit est conçu pour le nettoyage des palettes.</t>
  </si>
  <si>
    <t>1/Impression incomplète des ingrédients pour les articles: Muffin vanille (35g*5) et Donuts *2 et  cela au niveau des tickets balance.
2/Absence de la mention "produit décongelé à ne pas recongeler" pour les produits: Tarte au fruits 6/8 et tartelettes aux fruits *2.</t>
  </si>
  <si>
    <t>Un contrôle rigoureux du respect du protocole de décontamination est requis.</t>
  </si>
  <si>
    <t>Veuillez respecter l'exposition au froid de ces articles.</t>
  </si>
  <si>
    <t>1/Article Gouda Meriah:
A la date du 03/03/2019:
Une meule entamée portant le numéro de lot 0151: la quantité retrouvée dans les ventes est de 618g, aucun morceau emballé à cette date n'a été retrouvé dans le meuble, or le poids de la meule est de 1kg800. Perte de 1kg182.
A la date du 04/03/2019:
Une meule (N° de lot: 0311) a été entamée, seulement 3 morceaux emballées à cette date, étaient retrouvés( poids: 516g), or, à cette date pas de vente concernant cet article.
2/Article Kaiser rouge:
le poids initial de la meule est de 1kg690, elle a été entamée le 04/03/19, la quantité vendue à cette date était de 882g, or la quantité de morceaux emballés portant cette date était de 2078g, dépassant le poids initial de la meule.</t>
  </si>
  <si>
    <t>Absence de port de badge pour l'une des opératrices du rayon.</t>
  </si>
  <si>
    <t>1/Elévation de la température au niveau du laboratoire, les températures mesurée à deux reprises étaient de 12,4°C et 13,2°C.
2/La température mesurée à cœur de la viande hâchée emballée au niveau du LS était de 7,7°C.</t>
  </si>
  <si>
    <t xml:space="preserve">1/Partie LS:
Absence d'enregistrement de la traçabilité pour les articles emballés suivants:
Bavette d'aloyau, Bifteck (*1), Merlan, emballés à la date du 04/03.
et l'article Jarret sans os emballé le 03/03/2019.
Tranche à fondue, la quantité tracée est de 600g et la quantité restante retrouvée au niveau du meuble, est de 1kg176.
2/Partie Trad.:
Article cuisse de poulet:(Lot 06019)
La quantité reçue le 02/03 est de 46,900kg, la quantité exposée et tracée en LS et Trad. entre le 02 et le 03/03 était de 51,500kg.
Article Escalope de poulet:(Lot 06019), la quantité reçue le 02/03 est de 52,640kg ,et celle tracée est de 58,600kg.
3/Absence de mention de la quantité de parage utilisée pour la fabrication.
</t>
  </si>
  <si>
    <t>Utiliser la langue arabe/française pour le balisage des produits.</t>
  </si>
  <si>
    <t>1/Les fiches de traçabilité utilisés pour l'enregistrement de la traçabilité ne permettaient pas suivre les quantités emballés. Voir les photos, pour le cas des articles Cocktail salades de fruits et crevettes congelés décortiqués. Ces documents étaient intitulés: Traçabilité du rayon poissonnerie trad. 2019 (surgelé).
2/Pour l'article Moules décortiquées:
On a voulu vérifier le numéro de lot au niveau du carton par rapport au numéro de lot mentionné 038, mais le carton n'était pas retrouvé.</t>
  </si>
  <si>
    <t>Vérifier le remplissage des fiches de traçabilité retrouvés au niveau du magasin.</t>
  </si>
  <si>
    <t>Stockage des viandes rouges et des produits de volailles dans la même CF, une séparation par un mur en panneau sandwich est mis en place.</t>
  </si>
  <si>
    <t>Prévoir un sac à l'intérieur de la poubelle.</t>
  </si>
  <si>
    <t>L'eau chaude parvient tardivement au niveau de la plonge du labo. Boucherie.</t>
  </si>
  <si>
    <t>Meubles d'exposition partiellement protégés.</t>
  </si>
  <si>
    <t>Présence de traces de rouille au niveau des jointures sol/murs au niveau du laboratoire.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</si>
</sst>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3" xfId="0" applyFont="1" applyFill="1" applyBorder="1" applyAlignment="1" applyProtection="1">
      <alignment vertical="top" wrapText="1"/>
      <protection hidden="1"/>
    </xf>
    <xf numFmtId="0" fontId="35" fillId="0" borderId="1" xfId="0" applyFont="1" applyFill="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hidden="1"/>
    </xf>
    <xf numFmtId="0" fontId="11" fillId="0" borderId="1" xfId="0" applyFont="1" applyBorder="1" applyAlignment="1" applyProtection="1">
      <alignmen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37" fillId="2" borderId="1" xfId="0" applyFont="1" applyFill="1" applyBorder="1" applyAlignment="1" applyProtection="1">
      <alignment horizontal="left" vertical="top" wrapText="1"/>
      <protection locked="0"/>
    </xf>
    <xf numFmtId="0" fontId="35" fillId="0" borderId="3" xfId="0" applyFont="1" applyFill="1" applyBorder="1" applyAlignment="1" applyProtection="1">
      <alignment horizontal="left" vertical="top" wrapText="1"/>
      <protection hidden="1"/>
    </xf>
    <xf numFmtId="0" fontId="37" fillId="0" borderId="1" xfId="0" applyFont="1" applyFill="1" applyBorder="1" applyAlignment="1">
      <alignment vertical="top" wrapText="1"/>
    </xf>
    <xf numFmtId="0" fontId="37" fillId="0" borderId="1" xfId="0" applyFont="1" applyBorder="1" applyAlignment="1" applyProtection="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9" fontId="37" fillId="0" borderId="1" xfId="0" applyNumberFormat="1" applyFont="1" applyFill="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 xfId="0" applyFont="1" applyFill="1" applyBorder="1" applyAlignment="1" applyProtection="1">
      <alignment vertical="top"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35" fillId="0" borderId="1" xfId="1" applyFont="1" applyBorder="1" applyAlignment="1" applyProtection="1">
      <alignment vertical="center" wrapText="1"/>
    </xf>
    <xf numFmtId="9" fontId="6" fillId="0" borderId="1" xfId="0" applyNumberFormat="1" applyFont="1" applyBorder="1" applyAlignment="1" applyProtection="1">
      <alignment vertical="top" wrapText="1"/>
      <protection locked="0"/>
    </xf>
    <xf numFmtId="0" fontId="37" fillId="2" borderId="1" xfId="0" applyFont="1" applyFill="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0.86111111111111116</c:v>
                </c:pt>
                <c:pt idx="1">
                  <c:v>0</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63177072"/>
        <c:axId val="463190672"/>
      </c:barChart>
      <c:catAx>
        <c:axId val="46317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90672"/>
        <c:crosses val="autoZero"/>
        <c:auto val="1"/>
        <c:lblAlgn val="ctr"/>
        <c:lblOffset val="100"/>
        <c:noMultiLvlLbl val="0"/>
      </c:catAx>
      <c:valAx>
        <c:axId val="46319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7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0.97727272727272729</c:v>
                </c:pt>
                <c:pt idx="1">
                  <c:v>0</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35575584"/>
        <c:axId val="635578304"/>
      </c:barChart>
      <c:catAx>
        <c:axId val="63557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8304"/>
        <c:crosses val="autoZero"/>
        <c:auto val="1"/>
        <c:lblAlgn val="ctr"/>
        <c:lblOffset val="100"/>
        <c:noMultiLvlLbl val="0"/>
      </c:catAx>
      <c:valAx>
        <c:axId val="63557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7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35569056"/>
        <c:axId val="635571232"/>
      </c:barChart>
      <c:catAx>
        <c:axId val="63556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1232"/>
        <c:crosses val="autoZero"/>
        <c:auto val="1"/>
        <c:lblAlgn val="ctr"/>
        <c:lblOffset val="100"/>
        <c:noMultiLvlLbl val="0"/>
      </c:catAx>
      <c:valAx>
        <c:axId val="63557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0.95945945945945943</c:v>
                </c:pt>
                <c:pt idx="1">
                  <c:v>0</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35575040"/>
        <c:axId val="635569600"/>
      </c:barChart>
      <c:catAx>
        <c:axId val="63557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69600"/>
        <c:crosses val="autoZero"/>
        <c:auto val="1"/>
        <c:lblAlgn val="ctr"/>
        <c:lblOffset val="100"/>
        <c:noMultiLvlLbl val="0"/>
      </c:catAx>
      <c:valAx>
        <c:axId val="63556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7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35565792"/>
        <c:axId val="635571776"/>
      </c:barChart>
      <c:catAx>
        <c:axId val="63556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1776"/>
        <c:crosses val="autoZero"/>
        <c:auto val="1"/>
        <c:lblAlgn val="ctr"/>
        <c:lblOffset val="100"/>
        <c:noMultiLvlLbl val="0"/>
      </c:catAx>
      <c:valAx>
        <c:axId val="6355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0</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35566336"/>
        <c:axId val="635940928"/>
      </c:barChart>
      <c:catAx>
        <c:axId val="63556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0928"/>
        <c:crosses val="autoZero"/>
        <c:auto val="1"/>
        <c:lblAlgn val="ctr"/>
        <c:lblOffset val="100"/>
        <c:noMultiLvlLbl val="0"/>
      </c:catAx>
      <c:valAx>
        <c:axId val="63594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0.81896551724137934</c:v>
                </c:pt>
                <c:pt idx="1">
                  <c:v>0</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35936032"/>
        <c:axId val="635936576"/>
      </c:barChart>
      <c:catAx>
        <c:axId val="63593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36576"/>
        <c:crosses val="autoZero"/>
        <c:auto val="1"/>
        <c:lblAlgn val="ctr"/>
        <c:lblOffset val="100"/>
        <c:noMultiLvlLbl val="0"/>
      </c:catAx>
      <c:valAx>
        <c:axId val="63593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93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0.87394957983193278</c:v>
                </c:pt>
                <c:pt idx="1">
                  <c:v>0</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35943104"/>
        <c:axId val="635944736"/>
      </c:barChart>
      <c:catAx>
        <c:axId val="63594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4736"/>
        <c:crosses val="autoZero"/>
        <c:auto val="1"/>
        <c:lblAlgn val="ctr"/>
        <c:lblOffset val="100"/>
        <c:noMultiLvlLbl val="0"/>
      </c:catAx>
      <c:valAx>
        <c:axId val="63594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94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0.84645754853665611</c:v>
                </c:pt>
                <c:pt idx="1">
                  <c:v>0</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35937664"/>
        <c:axId val="635947456"/>
        <c:extLst/>
      </c:barChart>
      <c:catAx>
        <c:axId val="635937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47456"/>
        <c:crosses val="autoZero"/>
        <c:auto val="1"/>
        <c:lblAlgn val="ctr"/>
        <c:lblOffset val="100"/>
        <c:noMultiLvlLbl val="0"/>
      </c:catAx>
      <c:valAx>
        <c:axId val="6359474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5937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0.64580000000000004</c:v>
                </c:pt>
                <c:pt idx="1">
                  <c:v>0</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35945824"/>
        <c:axId val="635939840"/>
        <c:extLst/>
      </c:barChart>
      <c:catAx>
        <c:axId val="63594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939840"/>
        <c:crosses val="autoZero"/>
        <c:auto val="1"/>
        <c:lblAlgn val="ctr"/>
        <c:lblOffset val="100"/>
        <c:noMultiLvlLbl val="0"/>
      </c:catAx>
      <c:valAx>
        <c:axId val="63593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3594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63183056"/>
        <c:axId val="463178160"/>
      </c:barChart>
      <c:catAx>
        <c:axId val="46318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8160"/>
        <c:crosses val="autoZero"/>
        <c:auto val="1"/>
        <c:lblAlgn val="ctr"/>
        <c:lblOffset val="100"/>
        <c:noMultiLvlLbl val="0"/>
      </c:catAx>
      <c:valAx>
        <c:axId val="46317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0.98717948717948723</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63177616"/>
        <c:axId val="463179248"/>
      </c:barChart>
      <c:catAx>
        <c:axId val="46317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9248"/>
        <c:crosses val="autoZero"/>
        <c:auto val="1"/>
        <c:lblAlgn val="ctr"/>
        <c:lblOffset val="100"/>
        <c:noMultiLvlLbl val="0"/>
      </c:catAx>
      <c:valAx>
        <c:axId val="46317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7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0.82499999999999996</c:v>
                </c:pt>
                <c:pt idx="1">
                  <c:v>0</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63189040"/>
        <c:axId val="463175440"/>
      </c:barChart>
      <c:catAx>
        <c:axId val="46318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75440"/>
        <c:crosses val="autoZero"/>
        <c:auto val="1"/>
        <c:lblAlgn val="ctr"/>
        <c:lblOffset val="100"/>
        <c:noMultiLvlLbl val="0"/>
      </c:catAx>
      <c:valAx>
        <c:axId val="46317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0.83783783783783783</c:v>
                </c:pt>
                <c:pt idx="1">
                  <c:v>0</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63187408"/>
        <c:axId val="463190128"/>
      </c:barChart>
      <c:catAx>
        <c:axId val="46318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90128"/>
        <c:crosses val="autoZero"/>
        <c:auto val="1"/>
        <c:lblAlgn val="ctr"/>
        <c:lblOffset val="100"/>
        <c:noMultiLvlLbl val="0"/>
      </c:catAx>
      <c:valAx>
        <c:axId val="46319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63183600"/>
        <c:axId val="463181424"/>
      </c:barChart>
      <c:catAx>
        <c:axId val="46318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181424"/>
        <c:crosses val="autoZero"/>
        <c:auto val="1"/>
        <c:lblAlgn val="ctr"/>
        <c:lblOffset val="100"/>
        <c:noMultiLvlLbl val="0"/>
      </c:catAx>
      <c:valAx>
        <c:axId val="46318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18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0.87179487179487181</c:v>
                </c:pt>
                <c:pt idx="1">
                  <c:v>0</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35567424"/>
        <c:axId val="635572864"/>
      </c:barChart>
      <c:catAx>
        <c:axId val="63556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2864"/>
        <c:crosses val="autoZero"/>
        <c:auto val="1"/>
        <c:lblAlgn val="ctr"/>
        <c:lblOffset val="100"/>
        <c:noMultiLvlLbl val="0"/>
      </c:catAx>
      <c:valAx>
        <c:axId val="63557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0.81034482758620685</c:v>
                </c:pt>
                <c:pt idx="1">
                  <c:v>0</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35567968"/>
        <c:axId val="635579392"/>
      </c:barChart>
      <c:catAx>
        <c:axId val="63556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79392"/>
        <c:crosses val="autoZero"/>
        <c:auto val="1"/>
        <c:lblAlgn val="ctr"/>
        <c:lblOffset val="100"/>
        <c:noMultiLvlLbl val="0"/>
      </c:catAx>
      <c:valAx>
        <c:axId val="63557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0.5</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35568512"/>
        <c:axId val="635566880"/>
      </c:barChart>
      <c:catAx>
        <c:axId val="63556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5566880"/>
        <c:crosses val="autoZero"/>
        <c:auto val="1"/>
        <c:lblAlgn val="ctr"/>
        <c:lblOffset val="100"/>
        <c:noMultiLvlLbl val="0"/>
      </c:catAx>
      <c:valAx>
        <c:axId val="63556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556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8" sqref="D18:K1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4" t="s">
        <v>277</v>
      </c>
      <c r="B18" s="434"/>
      <c r="C18" s="434"/>
      <c r="D18" s="435" t="s">
        <v>522</v>
      </c>
      <c r="E18" s="435"/>
      <c r="F18" s="435"/>
      <c r="G18" s="435"/>
      <c r="H18" s="435"/>
      <c r="I18" s="435"/>
      <c r="J18" s="435"/>
      <c r="K18" s="435"/>
    </row>
    <row r="20" spans="1:11" ht="16.5" x14ac:dyDescent="0.3">
      <c r="A20" s="54"/>
      <c r="B20" s="49"/>
      <c r="C20" s="49"/>
      <c r="D20" s="49"/>
      <c r="E20" s="49"/>
      <c r="F20" s="49"/>
      <c r="G20" s="49"/>
      <c r="H20" s="49"/>
      <c r="I20" s="49"/>
    </row>
    <row r="21" spans="1:11" x14ac:dyDescent="0.25">
      <c r="A21" s="436" t="s">
        <v>278</v>
      </c>
      <c r="B21" s="436"/>
      <c r="C21" s="436"/>
      <c r="D21" s="436"/>
      <c r="E21" s="436"/>
      <c r="F21" s="436"/>
      <c r="G21" s="436"/>
      <c r="H21" s="436"/>
      <c r="I21" s="436"/>
      <c r="J21" s="436"/>
      <c r="K21" s="436"/>
    </row>
    <row r="22" spans="1:11" x14ac:dyDescent="0.25">
      <c r="A22" s="55"/>
      <c r="B22" s="50"/>
      <c r="C22" s="50"/>
      <c r="D22" s="49"/>
      <c r="E22" s="49"/>
      <c r="F22" s="49"/>
      <c r="G22" s="49"/>
      <c r="H22" s="49"/>
      <c r="I22" s="49"/>
    </row>
    <row r="23" spans="1:11" ht="42" customHeight="1" x14ac:dyDescent="0.25">
      <c r="A23" s="56" t="s">
        <v>279</v>
      </c>
      <c r="B23" s="437" t="s">
        <v>280</v>
      </c>
      <c r="C23" s="437"/>
      <c r="D23" s="49"/>
      <c r="E23" s="49"/>
      <c r="F23" s="49"/>
      <c r="G23" s="49"/>
      <c r="H23" s="49"/>
      <c r="I23" s="49"/>
      <c r="J23" s="48" t="str">
        <f>D18</f>
        <v>Lac 2</v>
      </c>
    </row>
    <row r="24" spans="1:11" ht="33" customHeight="1" x14ac:dyDescent="0.25">
      <c r="A24" s="57" t="s">
        <v>281</v>
      </c>
      <c r="B24" s="438">
        <f>AVERAGE('A1 Exploitation'!D730,'A1 Technique'!D199)</f>
        <v>0.84645754853665611</v>
      </c>
      <c r="C24" s="438"/>
      <c r="D24" s="49"/>
      <c r="E24" s="49"/>
      <c r="F24" s="49"/>
      <c r="G24" s="49"/>
      <c r="H24" s="49"/>
      <c r="I24" s="49"/>
    </row>
    <row r="25" spans="1:11" ht="33" customHeight="1" x14ac:dyDescent="0.25">
      <c r="A25" s="56" t="s">
        <v>282</v>
      </c>
      <c r="B25" s="438" t="e">
        <f>AVERAGE('A2 Exploitation'!D730,'A2 Technique'!D199)</f>
        <v>#DIV/0!</v>
      </c>
      <c r="C25" s="438"/>
      <c r="D25" s="49"/>
      <c r="E25" s="49"/>
      <c r="F25" s="49"/>
      <c r="G25" s="49"/>
      <c r="H25" s="49"/>
      <c r="I25" s="49"/>
    </row>
    <row r="26" spans="1:11" ht="33" customHeight="1" x14ac:dyDescent="0.25">
      <c r="A26" s="57" t="s">
        <v>283</v>
      </c>
      <c r="B26" s="438" t="e">
        <f>AVERAGE('A3 Exploitation'!D730,'A3 Technique'!D199)</f>
        <v>#DIV/0!</v>
      </c>
      <c r="C26" s="438"/>
      <c r="D26" s="49"/>
      <c r="E26" s="49"/>
      <c r="F26" s="49"/>
      <c r="G26" s="49"/>
      <c r="H26" s="49"/>
      <c r="I26" s="49"/>
    </row>
    <row r="27" spans="1:11" ht="33" customHeight="1" x14ac:dyDescent="0.25">
      <c r="A27" s="57" t="s">
        <v>284</v>
      </c>
      <c r="B27" s="438" t="e">
        <f>AVERAGE('A4 Exploitation'!D730,'A4 Technique'!D199)</f>
        <v>#DIV/0!</v>
      </c>
      <c r="C27" s="438"/>
      <c r="D27" s="49"/>
      <c r="E27" s="49"/>
      <c r="F27" s="49"/>
      <c r="G27" s="49"/>
      <c r="H27" s="49"/>
      <c r="I27" s="49"/>
    </row>
    <row r="28" spans="1:11" ht="33" customHeight="1" x14ac:dyDescent="0.25">
      <c r="A28" s="56" t="s">
        <v>285</v>
      </c>
      <c r="B28" s="438"/>
      <c r="C28" s="438"/>
      <c r="D28" s="49"/>
      <c r="E28" s="49"/>
      <c r="F28" s="49"/>
      <c r="G28" s="49"/>
      <c r="H28" s="49"/>
      <c r="I28" s="49"/>
    </row>
    <row r="29" spans="1:11" ht="33" customHeight="1" x14ac:dyDescent="0.25">
      <c r="A29" s="56" t="s">
        <v>286</v>
      </c>
      <c r="B29" s="438"/>
      <c r="C29" s="438"/>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7" t="s">
        <v>287</v>
      </c>
      <c r="C33" s="437"/>
      <c r="D33" s="49"/>
      <c r="E33" s="49"/>
      <c r="F33" s="49"/>
      <c r="G33" s="49"/>
      <c r="H33" s="49"/>
      <c r="I33" s="49"/>
      <c r="J33" s="48" t="str">
        <f>D18</f>
        <v>Lac 2</v>
      </c>
    </row>
    <row r="34" spans="1:10" ht="33" customHeight="1" x14ac:dyDescent="0.25">
      <c r="A34" s="57" t="s">
        <v>281</v>
      </c>
      <c r="B34" s="438">
        <f>'A1 Exploitation'!D730</f>
        <v>0.87394957983193278</v>
      </c>
      <c r="C34" s="438"/>
      <c r="D34" s="49"/>
      <c r="E34" s="49"/>
      <c r="F34" s="49"/>
      <c r="G34" s="49"/>
      <c r="H34" s="49"/>
      <c r="I34" s="49"/>
    </row>
    <row r="35" spans="1:10" ht="33" customHeight="1" x14ac:dyDescent="0.25">
      <c r="A35" s="56" t="s">
        <v>282</v>
      </c>
      <c r="B35" s="438" t="e">
        <f>'A2 Exploitation'!D730</f>
        <v>#DIV/0!</v>
      </c>
      <c r="C35" s="438"/>
      <c r="D35" s="49"/>
      <c r="E35" s="49"/>
      <c r="F35" s="49"/>
      <c r="G35" s="49"/>
      <c r="H35" s="49"/>
      <c r="I35" s="49"/>
    </row>
    <row r="36" spans="1:10" ht="33" customHeight="1" x14ac:dyDescent="0.25">
      <c r="A36" s="57" t="s">
        <v>283</v>
      </c>
      <c r="B36" s="438" t="e">
        <f>'A3 Exploitation'!D730</f>
        <v>#DIV/0!</v>
      </c>
      <c r="C36" s="438"/>
      <c r="D36" s="49"/>
      <c r="E36" s="49"/>
      <c r="F36" s="49"/>
      <c r="G36" s="49"/>
      <c r="H36" s="49"/>
      <c r="I36" s="49"/>
    </row>
    <row r="37" spans="1:10" ht="33" customHeight="1" x14ac:dyDescent="0.25">
      <c r="A37" s="57" t="s">
        <v>284</v>
      </c>
      <c r="B37" s="438" t="e">
        <f>'A4 Exploitation'!D730</f>
        <v>#DIV/0!</v>
      </c>
      <c r="C37" s="438"/>
      <c r="D37" s="49"/>
      <c r="E37" s="49"/>
      <c r="F37" s="49"/>
      <c r="G37" s="49"/>
      <c r="H37" s="49"/>
      <c r="I37" s="49"/>
    </row>
    <row r="38" spans="1:10" ht="33" customHeight="1" x14ac:dyDescent="0.25">
      <c r="A38" s="56" t="s">
        <v>285</v>
      </c>
      <c r="B38" s="438"/>
      <c r="C38" s="438"/>
      <c r="D38" s="49"/>
      <c r="E38" s="49"/>
      <c r="F38" s="49"/>
      <c r="G38" s="49"/>
      <c r="H38" s="49"/>
      <c r="I38" s="49"/>
    </row>
    <row r="39" spans="1:10" ht="33" customHeight="1" x14ac:dyDescent="0.25">
      <c r="A39" s="56" t="s">
        <v>286</v>
      </c>
      <c r="B39" s="438"/>
      <c r="C39" s="438"/>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9" t="s">
        <v>288</v>
      </c>
      <c r="C42" s="439"/>
      <c r="D42" s="49"/>
      <c r="E42" s="49"/>
      <c r="F42" s="49"/>
      <c r="G42" s="49"/>
      <c r="H42" s="49"/>
      <c r="I42" s="49"/>
      <c r="J42" s="48" t="str">
        <f>D18</f>
        <v>Lac 2</v>
      </c>
    </row>
    <row r="43" spans="1:10" ht="33" customHeight="1" x14ac:dyDescent="0.25">
      <c r="A43" s="57" t="s">
        <v>281</v>
      </c>
      <c r="B43" s="438">
        <f>AVERAGE('A1 Exploitation'!D728, 'A1 Technique'!D197)</f>
        <v>0.64580000000000004</v>
      </c>
      <c r="C43" s="438"/>
      <c r="D43" s="49"/>
      <c r="E43" s="49"/>
      <c r="F43" s="49"/>
      <c r="G43" s="49"/>
      <c r="H43" s="49"/>
      <c r="I43" s="49"/>
    </row>
    <row r="44" spans="1:10" ht="33" customHeight="1" x14ac:dyDescent="0.25">
      <c r="A44" s="56" t="s">
        <v>282</v>
      </c>
      <c r="B44" s="438" t="e">
        <f>AVERAGE('A2 Exploitation'!D728, 'A2 Technique'!D197)</f>
        <v>#DIV/0!</v>
      </c>
      <c r="C44" s="438"/>
      <c r="D44" s="49"/>
      <c r="E44" s="49"/>
      <c r="F44" s="49"/>
      <c r="G44" s="49"/>
      <c r="H44" s="49"/>
      <c r="I44" s="49"/>
    </row>
    <row r="45" spans="1:10" ht="33" customHeight="1" x14ac:dyDescent="0.25">
      <c r="A45" s="57" t="s">
        <v>283</v>
      </c>
      <c r="B45" s="438" t="e">
        <f>AVERAGE('A3 Exploitation'!D728, 'A3 Technique'!D197)</f>
        <v>#DIV/0!</v>
      </c>
      <c r="C45" s="438"/>
      <c r="D45" s="49"/>
      <c r="E45" s="49"/>
      <c r="F45" s="49"/>
      <c r="G45" s="49"/>
      <c r="H45" s="49"/>
      <c r="I45" s="49"/>
    </row>
    <row r="46" spans="1:10" ht="33" customHeight="1" x14ac:dyDescent="0.25">
      <c r="A46" s="57" t="s">
        <v>284</v>
      </c>
      <c r="B46" s="438" t="e">
        <f>AVERAGE('A4 Exploitation'!D728, 'A4 Technique'!D197)</f>
        <v>#DIV/0!</v>
      </c>
      <c r="C46" s="438"/>
      <c r="D46" s="49"/>
      <c r="E46" s="49"/>
      <c r="F46" s="49"/>
      <c r="G46" s="49"/>
      <c r="H46" s="49"/>
      <c r="I46" s="49"/>
    </row>
    <row r="47" spans="1:10" ht="33" customHeight="1" x14ac:dyDescent="0.25">
      <c r="A47" s="56" t="s">
        <v>285</v>
      </c>
      <c r="B47" s="438"/>
      <c r="C47" s="438"/>
      <c r="D47" s="49"/>
      <c r="E47" s="49"/>
      <c r="F47" s="49"/>
      <c r="G47" s="49"/>
      <c r="H47" s="49"/>
      <c r="I47" s="49"/>
    </row>
    <row r="48" spans="1:10" ht="33" customHeight="1" x14ac:dyDescent="0.25">
      <c r="A48" s="56" t="s">
        <v>286</v>
      </c>
      <c r="B48" s="438"/>
      <c r="C48" s="438"/>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7" t="s">
        <v>289</v>
      </c>
      <c r="C51" s="437"/>
      <c r="D51" s="49"/>
      <c r="E51" s="49"/>
      <c r="F51" s="49"/>
      <c r="G51" s="49"/>
      <c r="H51" s="49"/>
      <c r="I51" s="49"/>
      <c r="J51" s="48" t="str">
        <f>D18</f>
        <v>Lac 2</v>
      </c>
    </row>
    <row r="52" spans="1:10" ht="33" customHeight="1" x14ac:dyDescent="0.25">
      <c r="A52" s="57" t="s">
        <v>281</v>
      </c>
      <c r="B52" s="440">
        <f>'A1 Exploitation'!D48</f>
        <v>0.86111111111111116</v>
      </c>
      <c r="C52" s="440"/>
      <c r="D52" s="49"/>
      <c r="E52" s="49"/>
      <c r="F52" s="49"/>
      <c r="G52" s="49"/>
      <c r="H52" s="49"/>
      <c r="I52" s="49"/>
    </row>
    <row r="53" spans="1:10" ht="33" customHeight="1" x14ac:dyDescent="0.25">
      <c r="A53" s="56" t="s">
        <v>282</v>
      </c>
      <c r="B53" s="440" t="e">
        <f>'A2 Exploitation'!D48</f>
        <v>#DIV/0!</v>
      </c>
      <c r="C53" s="440"/>
      <c r="D53" s="49"/>
      <c r="E53" s="49"/>
      <c r="F53" s="49"/>
      <c r="G53" s="49"/>
      <c r="H53" s="49"/>
      <c r="I53" s="49"/>
    </row>
    <row r="54" spans="1:10" ht="33" customHeight="1" x14ac:dyDescent="0.25">
      <c r="A54" s="57" t="s">
        <v>283</v>
      </c>
      <c r="B54" s="440" t="e">
        <f>'A3 Exploitation'!D48</f>
        <v>#DIV/0!</v>
      </c>
      <c r="C54" s="440"/>
      <c r="D54" s="49"/>
      <c r="E54" s="49"/>
      <c r="F54" s="49"/>
      <c r="G54" s="49"/>
      <c r="H54" s="49"/>
      <c r="I54" s="49"/>
    </row>
    <row r="55" spans="1:10" ht="33" customHeight="1" x14ac:dyDescent="0.25">
      <c r="A55" s="57" t="s">
        <v>284</v>
      </c>
      <c r="B55" s="440" t="e">
        <f>'A4 Exploitation'!D48</f>
        <v>#DIV/0!</v>
      </c>
      <c r="C55" s="440"/>
      <c r="D55" s="49"/>
      <c r="E55" s="49"/>
      <c r="F55" s="49"/>
      <c r="G55" s="49"/>
      <c r="H55" s="49"/>
      <c r="I55" s="49"/>
    </row>
    <row r="56" spans="1:10" ht="33" customHeight="1" x14ac:dyDescent="0.25">
      <c r="A56" s="56" t="s">
        <v>285</v>
      </c>
      <c r="B56" s="440"/>
      <c r="C56" s="440"/>
      <c r="D56" s="49"/>
      <c r="E56" s="49"/>
      <c r="F56" s="49"/>
      <c r="G56" s="49"/>
      <c r="H56" s="49"/>
      <c r="I56" s="49"/>
    </row>
    <row r="57" spans="1:10" ht="33" customHeight="1" x14ac:dyDescent="0.25">
      <c r="A57" s="56" t="s">
        <v>286</v>
      </c>
      <c r="B57" s="440"/>
      <c r="C57" s="440"/>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7" t="s">
        <v>290</v>
      </c>
      <c r="C60" s="437"/>
      <c r="D60" s="49"/>
      <c r="E60" s="49"/>
      <c r="F60" s="49"/>
      <c r="G60" s="49"/>
      <c r="H60" s="49"/>
      <c r="I60" s="49"/>
      <c r="J60" s="48" t="str">
        <f>D18</f>
        <v>Lac 2</v>
      </c>
    </row>
    <row r="61" spans="1:10" ht="33" customHeight="1" x14ac:dyDescent="0.25">
      <c r="A61" s="57" t="s">
        <v>281</v>
      </c>
      <c r="B61" s="438" t="e">
        <f>'A1 Exploitation'!D131</f>
        <v>#DIV/0!</v>
      </c>
      <c r="C61" s="438"/>
      <c r="D61" s="49"/>
      <c r="E61" s="49"/>
      <c r="F61" s="49"/>
      <c r="G61" s="49"/>
      <c r="H61" s="49"/>
      <c r="I61" s="49"/>
    </row>
    <row r="62" spans="1:10" ht="33" customHeight="1" x14ac:dyDescent="0.25">
      <c r="A62" s="56" t="s">
        <v>282</v>
      </c>
      <c r="B62" s="438" t="e">
        <f>'A2 Exploitation'!D131</f>
        <v>#DIV/0!</v>
      </c>
      <c r="C62" s="438"/>
      <c r="D62" s="49"/>
      <c r="E62" s="49"/>
      <c r="F62" s="49"/>
      <c r="G62" s="49"/>
      <c r="H62" s="49"/>
      <c r="I62" s="49"/>
    </row>
    <row r="63" spans="1:10" ht="33" customHeight="1" x14ac:dyDescent="0.25">
      <c r="A63" s="57" t="s">
        <v>283</v>
      </c>
      <c r="B63" s="438" t="e">
        <f>'A3 Exploitation'!D131</f>
        <v>#DIV/0!</v>
      </c>
      <c r="C63" s="438"/>
      <c r="D63" s="49"/>
      <c r="E63" s="49"/>
      <c r="F63" s="49"/>
      <c r="G63" s="49"/>
      <c r="H63" s="49"/>
      <c r="I63" s="49"/>
    </row>
    <row r="64" spans="1:10" ht="33" customHeight="1" x14ac:dyDescent="0.25">
      <c r="A64" s="57" t="s">
        <v>284</v>
      </c>
      <c r="B64" s="438" t="e">
        <f>'A4 Exploitation'!D131</f>
        <v>#DIV/0!</v>
      </c>
      <c r="C64" s="438"/>
      <c r="D64" s="49"/>
      <c r="E64" s="49"/>
      <c r="F64" s="49"/>
      <c r="G64" s="49"/>
      <c r="H64" s="49"/>
      <c r="I64" s="49"/>
    </row>
    <row r="65" spans="1:10" ht="33" customHeight="1" x14ac:dyDescent="0.25">
      <c r="A65" s="56" t="s">
        <v>285</v>
      </c>
      <c r="B65" s="438"/>
      <c r="C65" s="438"/>
      <c r="D65" s="49"/>
      <c r="E65" s="49"/>
      <c r="F65" s="49"/>
      <c r="G65" s="49"/>
      <c r="H65" s="49"/>
      <c r="I65" s="49"/>
    </row>
    <row r="66" spans="1:10" ht="33" customHeight="1" x14ac:dyDescent="0.25">
      <c r="A66" s="56" t="s">
        <v>286</v>
      </c>
      <c r="B66" s="438"/>
      <c r="C66" s="438"/>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7" t="s">
        <v>464</v>
      </c>
      <c r="C69" s="437"/>
      <c r="D69" s="49"/>
      <c r="E69" s="49"/>
      <c r="F69" s="49"/>
      <c r="G69" s="49"/>
      <c r="H69" s="49"/>
      <c r="I69" s="49"/>
      <c r="J69" s="48" t="str">
        <f>D18</f>
        <v>Lac 2</v>
      </c>
    </row>
    <row r="70" spans="1:10" ht="33" customHeight="1" x14ac:dyDescent="0.25">
      <c r="A70" s="57" t="s">
        <v>281</v>
      </c>
      <c r="B70" s="438">
        <f>'A1 Exploitation'!D187</f>
        <v>0.98717948717948723</v>
      </c>
      <c r="C70" s="438"/>
      <c r="D70" s="49"/>
      <c r="E70" s="49"/>
      <c r="F70" s="49"/>
      <c r="G70" s="49"/>
      <c r="H70" s="49"/>
      <c r="I70" s="49"/>
    </row>
    <row r="71" spans="1:10" ht="33" customHeight="1" x14ac:dyDescent="0.25">
      <c r="A71" s="56" t="s">
        <v>282</v>
      </c>
      <c r="B71" s="438" t="e">
        <f>'A2 Exploitation'!D187</f>
        <v>#DIV/0!</v>
      </c>
      <c r="C71" s="438"/>
      <c r="D71" s="49"/>
      <c r="E71" s="49"/>
      <c r="F71" s="49"/>
      <c r="G71" s="49"/>
      <c r="H71" s="49"/>
      <c r="I71" s="49"/>
    </row>
    <row r="72" spans="1:10" ht="33" customHeight="1" x14ac:dyDescent="0.25">
      <c r="A72" s="57" t="s">
        <v>283</v>
      </c>
      <c r="B72" s="438" t="e">
        <f>'A3 Exploitation'!D187</f>
        <v>#DIV/0!</v>
      </c>
      <c r="C72" s="438"/>
      <c r="D72" s="49"/>
      <c r="E72" s="49"/>
      <c r="F72" s="49"/>
      <c r="G72" s="49"/>
      <c r="H72" s="49"/>
      <c r="I72" s="49"/>
    </row>
    <row r="73" spans="1:10" ht="33" customHeight="1" x14ac:dyDescent="0.25">
      <c r="A73" s="57" t="s">
        <v>284</v>
      </c>
      <c r="B73" s="438" t="e">
        <f>'A4 Exploitation'!D187</f>
        <v>#DIV/0!</v>
      </c>
      <c r="C73" s="438"/>
      <c r="D73" s="49"/>
      <c r="E73" s="49"/>
      <c r="F73" s="49"/>
      <c r="G73" s="49"/>
      <c r="H73" s="49"/>
      <c r="I73" s="49"/>
    </row>
    <row r="74" spans="1:10" ht="33" customHeight="1" x14ac:dyDescent="0.25">
      <c r="A74" s="56" t="s">
        <v>285</v>
      </c>
      <c r="B74" s="438"/>
      <c r="C74" s="438"/>
      <c r="D74" s="49"/>
      <c r="E74" s="49"/>
      <c r="F74" s="49"/>
      <c r="G74" s="49"/>
      <c r="H74" s="49"/>
      <c r="I74" s="49"/>
    </row>
    <row r="75" spans="1:10" ht="33" customHeight="1" x14ac:dyDescent="0.25">
      <c r="A75" s="56" t="s">
        <v>286</v>
      </c>
      <c r="B75" s="438"/>
      <c r="C75" s="438"/>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7" t="s">
        <v>465</v>
      </c>
      <c r="C78" s="437"/>
      <c r="D78" s="49"/>
      <c r="E78" s="49"/>
      <c r="F78" s="49"/>
      <c r="G78" s="49"/>
      <c r="H78" s="49"/>
      <c r="I78" s="49"/>
      <c r="J78" s="48" t="str">
        <f>D18</f>
        <v>Lac 2</v>
      </c>
    </row>
    <row r="79" spans="1:10" ht="33" customHeight="1" x14ac:dyDescent="0.25">
      <c r="A79" s="57" t="s">
        <v>281</v>
      </c>
      <c r="B79" s="438">
        <f>'A1 Exploitation'!D249</f>
        <v>0.82499999999999996</v>
      </c>
      <c r="C79" s="438"/>
      <c r="D79" s="49"/>
      <c r="E79" s="49"/>
      <c r="F79" s="49"/>
      <c r="G79" s="49"/>
      <c r="H79" s="49"/>
      <c r="I79" s="49"/>
    </row>
    <row r="80" spans="1:10" ht="33" customHeight="1" x14ac:dyDescent="0.25">
      <c r="A80" s="56" t="s">
        <v>282</v>
      </c>
      <c r="B80" s="438" t="e">
        <f>'A2 Exploitation'!D249</f>
        <v>#DIV/0!</v>
      </c>
      <c r="C80" s="438"/>
      <c r="D80" s="49"/>
      <c r="E80" s="49"/>
      <c r="F80" s="49"/>
      <c r="G80" s="49"/>
      <c r="H80" s="49"/>
      <c r="I80" s="49"/>
    </row>
    <row r="81" spans="1:10" ht="33" customHeight="1" x14ac:dyDescent="0.25">
      <c r="A81" s="57" t="s">
        <v>283</v>
      </c>
      <c r="B81" s="438" t="e">
        <f>'A3 Exploitation'!D249</f>
        <v>#DIV/0!</v>
      </c>
      <c r="C81" s="438"/>
      <c r="D81" s="49"/>
      <c r="E81" s="49"/>
      <c r="F81" s="49"/>
      <c r="G81" s="49"/>
      <c r="H81" s="49"/>
      <c r="I81" s="49"/>
    </row>
    <row r="82" spans="1:10" ht="33" customHeight="1" x14ac:dyDescent="0.25">
      <c r="A82" s="57" t="s">
        <v>284</v>
      </c>
      <c r="B82" s="438" t="e">
        <f>'A4 Exploitation'!D249</f>
        <v>#DIV/0!</v>
      </c>
      <c r="C82" s="438"/>
      <c r="D82" s="49"/>
      <c r="E82" s="49"/>
      <c r="F82" s="49"/>
      <c r="G82" s="49"/>
      <c r="H82" s="49"/>
      <c r="I82" s="49"/>
    </row>
    <row r="83" spans="1:10" ht="33" customHeight="1" x14ac:dyDescent="0.25">
      <c r="A83" s="56" t="s">
        <v>285</v>
      </c>
      <c r="B83" s="438"/>
      <c r="C83" s="438"/>
      <c r="D83" s="49"/>
      <c r="E83" s="49"/>
      <c r="F83" s="49"/>
      <c r="G83" s="49"/>
      <c r="H83" s="49"/>
      <c r="I83" s="49"/>
    </row>
    <row r="84" spans="1:10" ht="33" customHeight="1" x14ac:dyDescent="0.25">
      <c r="A84" s="56" t="s">
        <v>286</v>
      </c>
      <c r="B84" s="438"/>
      <c r="C84" s="438"/>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7" t="s">
        <v>466</v>
      </c>
      <c r="C87" s="437"/>
      <c r="D87" s="49"/>
      <c r="E87" s="49"/>
      <c r="F87" s="49"/>
      <c r="G87" s="49"/>
      <c r="H87" s="49"/>
      <c r="I87" s="49"/>
      <c r="J87" s="48" t="str">
        <f>D18</f>
        <v>Lac 2</v>
      </c>
    </row>
    <row r="88" spans="1:10" ht="33" customHeight="1" x14ac:dyDescent="0.25">
      <c r="A88" s="57" t="s">
        <v>281</v>
      </c>
      <c r="B88" s="438">
        <f>'A1 Exploitation'!D304</f>
        <v>0.83783783783783783</v>
      </c>
      <c r="C88" s="438"/>
      <c r="D88" s="49"/>
      <c r="E88" s="49"/>
      <c r="F88" s="49"/>
      <c r="G88" s="49"/>
      <c r="H88" s="49"/>
      <c r="I88" s="49"/>
    </row>
    <row r="89" spans="1:10" ht="33" customHeight="1" x14ac:dyDescent="0.25">
      <c r="A89" s="56" t="s">
        <v>282</v>
      </c>
      <c r="B89" s="438" t="e">
        <f>'A2 Exploitation'!D304</f>
        <v>#DIV/0!</v>
      </c>
      <c r="C89" s="438"/>
      <c r="D89" s="49"/>
      <c r="E89" s="49"/>
      <c r="F89" s="49"/>
      <c r="G89" s="49"/>
      <c r="H89" s="49"/>
      <c r="I89" s="49"/>
    </row>
    <row r="90" spans="1:10" ht="33" customHeight="1" x14ac:dyDescent="0.25">
      <c r="A90" s="57" t="s">
        <v>283</v>
      </c>
      <c r="B90" s="438" t="e">
        <f>'A3 Exploitation'!D304</f>
        <v>#DIV/0!</v>
      </c>
      <c r="C90" s="438"/>
      <c r="D90" s="49"/>
      <c r="E90" s="49"/>
      <c r="F90" s="49"/>
      <c r="G90" s="49"/>
      <c r="H90" s="49"/>
      <c r="I90" s="49"/>
    </row>
    <row r="91" spans="1:10" ht="33" customHeight="1" x14ac:dyDescent="0.25">
      <c r="A91" s="57" t="s">
        <v>284</v>
      </c>
      <c r="B91" s="438" t="e">
        <f>'A4 Exploitation'!D304</f>
        <v>#DIV/0!</v>
      </c>
      <c r="C91" s="438"/>
      <c r="D91" s="49"/>
      <c r="E91" s="49"/>
      <c r="F91" s="49"/>
      <c r="G91" s="49"/>
      <c r="H91" s="49"/>
      <c r="I91" s="49"/>
    </row>
    <row r="92" spans="1:10" ht="33" customHeight="1" x14ac:dyDescent="0.25">
      <c r="A92" s="56" t="s">
        <v>285</v>
      </c>
      <c r="B92" s="438"/>
      <c r="C92" s="438"/>
      <c r="D92" s="49"/>
      <c r="E92" s="49"/>
      <c r="F92" s="49"/>
      <c r="G92" s="49"/>
      <c r="H92" s="49"/>
      <c r="I92" s="49"/>
    </row>
    <row r="93" spans="1:10" ht="33" customHeight="1" x14ac:dyDescent="0.25">
      <c r="A93" s="56" t="s">
        <v>286</v>
      </c>
      <c r="B93" s="438"/>
      <c r="C93" s="438"/>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7" t="s">
        <v>467</v>
      </c>
      <c r="C96" s="437"/>
      <c r="D96" s="49"/>
      <c r="E96" s="49"/>
      <c r="F96" s="49"/>
      <c r="G96" s="49"/>
      <c r="H96" s="49"/>
      <c r="I96" s="49"/>
      <c r="J96" s="48" t="str">
        <f>D18</f>
        <v>Lac 2</v>
      </c>
    </row>
    <row r="97" spans="1:10" ht="33" customHeight="1" x14ac:dyDescent="0.25">
      <c r="A97" s="57" t="s">
        <v>281</v>
      </c>
      <c r="B97" s="438">
        <f>'A1 Exploitation'!D371</f>
        <v>0.75</v>
      </c>
      <c r="C97" s="438"/>
      <c r="D97" s="49"/>
      <c r="E97" s="49"/>
      <c r="F97" s="49"/>
      <c r="G97" s="49"/>
      <c r="H97" s="49"/>
      <c r="I97" s="49"/>
    </row>
    <row r="98" spans="1:10" ht="33" customHeight="1" x14ac:dyDescent="0.25">
      <c r="A98" s="56" t="s">
        <v>282</v>
      </c>
      <c r="B98" s="438" t="e">
        <f>'A2 Exploitation'!D371</f>
        <v>#DIV/0!</v>
      </c>
      <c r="C98" s="438"/>
      <c r="D98" s="49"/>
      <c r="E98" s="49"/>
      <c r="F98" s="49"/>
      <c r="G98" s="49"/>
      <c r="H98" s="49"/>
      <c r="I98" s="49"/>
    </row>
    <row r="99" spans="1:10" ht="33" customHeight="1" x14ac:dyDescent="0.25">
      <c r="A99" s="57" t="s">
        <v>283</v>
      </c>
      <c r="B99" s="438" t="e">
        <f>'A3 Exploitation'!D371</f>
        <v>#DIV/0!</v>
      </c>
      <c r="C99" s="438"/>
      <c r="D99" s="49"/>
      <c r="E99" s="49"/>
      <c r="F99" s="49"/>
      <c r="G99" s="49"/>
      <c r="H99" s="49"/>
      <c r="I99" s="49"/>
    </row>
    <row r="100" spans="1:10" ht="33" customHeight="1" x14ac:dyDescent="0.25">
      <c r="A100" s="57" t="s">
        <v>284</v>
      </c>
      <c r="B100" s="438" t="e">
        <f>'A4 Exploitation'!D371</f>
        <v>#DIV/0!</v>
      </c>
      <c r="C100" s="438"/>
      <c r="D100" s="49"/>
      <c r="E100" s="49"/>
      <c r="F100" s="49"/>
      <c r="G100" s="49"/>
      <c r="H100" s="49"/>
      <c r="I100" s="49"/>
    </row>
    <row r="101" spans="1:10" ht="33" customHeight="1" x14ac:dyDescent="0.25">
      <c r="A101" s="56" t="s">
        <v>285</v>
      </c>
      <c r="B101" s="438"/>
      <c r="C101" s="438"/>
      <c r="D101" s="49"/>
      <c r="E101" s="49"/>
      <c r="F101" s="49"/>
      <c r="G101" s="49"/>
      <c r="H101" s="49"/>
      <c r="I101" s="49"/>
    </row>
    <row r="102" spans="1:10" ht="33" customHeight="1" x14ac:dyDescent="0.25">
      <c r="A102" s="56" t="s">
        <v>286</v>
      </c>
      <c r="B102" s="438"/>
      <c r="C102" s="438"/>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7" t="s">
        <v>468</v>
      </c>
      <c r="C105" s="437"/>
      <c r="D105" s="49"/>
      <c r="E105" s="49"/>
      <c r="F105" s="49"/>
      <c r="G105" s="49"/>
      <c r="H105" s="49"/>
      <c r="I105" s="49"/>
      <c r="J105" s="48" t="str">
        <f>D18</f>
        <v>Lac 2</v>
      </c>
    </row>
    <row r="106" spans="1:10" ht="33" customHeight="1" x14ac:dyDescent="0.25">
      <c r="A106" s="57" t="s">
        <v>281</v>
      </c>
      <c r="B106" s="438">
        <f>'A1 Exploitation'!D429</f>
        <v>0.87179487179487181</v>
      </c>
      <c r="C106" s="438"/>
      <c r="D106" s="49"/>
      <c r="E106" s="49"/>
      <c r="F106" s="49"/>
      <c r="G106" s="49"/>
      <c r="H106" s="49"/>
      <c r="I106" s="49"/>
    </row>
    <row r="107" spans="1:10" ht="33" customHeight="1" x14ac:dyDescent="0.25">
      <c r="A107" s="56" t="s">
        <v>282</v>
      </c>
      <c r="B107" s="438" t="e">
        <f>'A2 Exploitation'!D429</f>
        <v>#DIV/0!</v>
      </c>
      <c r="C107" s="438"/>
      <c r="D107" s="49"/>
      <c r="E107" s="49"/>
      <c r="F107" s="49"/>
      <c r="G107" s="49"/>
      <c r="H107" s="49"/>
      <c r="I107" s="49"/>
    </row>
    <row r="108" spans="1:10" ht="33" customHeight="1" x14ac:dyDescent="0.25">
      <c r="A108" s="57" t="s">
        <v>283</v>
      </c>
      <c r="B108" s="438" t="e">
        <f>'A3 Exploitation'!D429</f>
        <v>#DIV/0!</v>
      </c>
      <c r="C108" s="438"/>
      <c r="D108" s="49"/>
      <c r="E108" s="49"/>
      <c r="F108" s="49"/>
      <c r="G108" s="49"/>
      <c r="H108" s="49"/>
      <c r="I108" s="49"/>
    </row>
    <row r="109" spans="1:10" ht="33" customHeight="1" x14ac:dyDescent="0.25">
      <c r="A109" s="57" t="s">
        <v>284</v>
      </c>
      <c r="B109" s="438" t="e">
        <f>'A4 Exploitation'!D429</f>
        <v>#DIV/0!</v>
      </c>
      <c r="C109" s="438"/>
      <c r="D109" s="49"/>
      <c r="E109" s="49"/>
      <c r="F109" s="49"/>
      <c r="G109" s="49"/>
      <c r="H109" s="49"/>
      <c r="I109" s="49"/>
    </row>
    <row r="110" spans="1:10" ht="33" customHeight="1" x14ac:dyDescent="0.25">
      <c r="A110" s="56" t="s">
        <v>285</v>
      </c>
      <c r="B110" s="438"/>
      <c r="C110" s="438"/>
      <c r="D110" s="49"/>
      <c r="E110" s="49"/>
      <c r="F110" s="49"/>
      <c r="G110" s="49"/>
      <c r="H110" s="49"/>
      <c r="I110" s="49"/>
    </row>
    <row r="111" spans="1:10" ht="33" customHeight="1" x14ac:dyDescent="0.25">
      <c r="A111" s="56" t="s">
        <v>286</v>
      </c>
      <c r="B111" s="438"/>
      <c r="C111" s="438"/>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7" t="s">
        <v>469</v>
      </c>
      <c r="C114" s="437"/>
      <c r="D114" s="49"/>
      <c r="E114" s="49"/>
      <c r="F114" s="49"/>
      <c r="G114" s="49"/>
      <c r="H114" s="49"/>
      <c r="I114" s="49"/>
      <c r="J114" s="48" t="str">
        <f>D18</f>
        <v>Lac 2</v>
      </c>
    </row>
    <row r="115" spans="1:10" ht="33" customHeight="1" x14ac:dyDescent="0.25">
      <c r="A115" s="57" t="s">
        <v>281</v>
      </c>
      <c r="B115" s="438">
        <f>'A1 Exploitation'!D476</f>
        <v>0.81034482758620685</v>
      </c>
      <c r="C115" s="438"/>
      <c r="D115" s="49"/>
      <c r="E115" s="49"/>
      <c r="F115" s="49"/>
      <c r="G115" s="49"/>
      <c r="H115" s="49"/>
      <c r="I115" s="49"/>
    </row>
    <row r="116" spans="1:10" ht="33" customHeight="1" x14ac:dyDescent="0.25">
      <c r="A116" s="56" t="s">
        <v>282</v>
      </c>
      <c r="B116" s="438" t="e">
        <f>'A2 Exploitation'!D476</f>
        <v>#DIV/0!</v>
      </c>
      <c r="C116" s="438"/>
      <c r="D116" s="49"/>
      <c r="E116" s="49"/>
      <c r="F116" s="49"/>
      <c r="G116" s="49"/>
      <c r="H116" s="49"/>
      <c r="I116" s="49"/>
    </row>
    <row r="117" spans="1:10" ht="33" customHeight="1" x14ac:dyDescent="0.25">
      <c r="A117" s="57" t="s">
        <v>283</v>
      </c>
      <c r="B117" s="438" t="e">
        <f>'A3 Exploitation'!D476</f>
        <v>#DIV/0!</v>
      </c>
      <c r="C117" s="438"/>
      <c r="D117" s="49"/>
      <c r="E117" s="49"/>
      <c r="F117" s="49"/>
      <c r="G117" s="49"/>
      <c r="H117" s="49"/>
      <c r="I117" s="49"/>
    </row>
    <row r="118" spans="1:10" ht="33" customHeight="1" x14ac:dyDescent="0.25">
      <c r="A118" s="57" t="s">
        <v>284</v>
      </c>
      <c r="B118" s="438" t="e">
        <f>'A4 Exploitation'!D476</f>
        <v>#DIV/0!</v>
      </c>
      <c r="C118" s="438"/>
      <c r="D118" s="49"/>
      <c r="E118" s="49"/>
      <c r="F118" s="49"/>
      <c r="G118" s="49"/>
      <c r="H118" s="49"/>
      <c r="I118" s="49"/>
    </row>
    <row r="119" spans="1:10" ht="33" customHeight="1" x14ac:dyDescent="0.25">
      <c r="A119" s="56" t="s">
        <v>285</v>
      </c>
      <c r="B119" s="438"/>
      <c r="C119" s="438"/>
      <c r="D119" s="49"/>
      <c r="E119" s="49"/>
      <c r="F119" s="49"/>
      <c r="G119" s="49"/>
      <c r="H119" s="49"/>
      <c r="I119" s="49"/>
    </row>
    <row r="120" spans="1:10" ht="33" customHeight="1" x14ac:dyDescent="0.25">
      <c r="A120" s="56" t="s">
        <v>286</v>
      </c>
      <c r="B120" s="438"/>
      <c r="C120" s="438"/>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7" t="s">
        <v>470</v>
      </c>
      <c r="C123" s="437"/>
      <c r="D123" s="49"/>
      <c r="E123" s="49"/>
      <c r="F123" s="49"/>
      <c r="G123" s="49"/>
      <c r="H123" s="49"/>
      <c r="I123" s="49"/>
      <c r="J123" s="48" t="str">
        <f>D18</f>
        <v>Lac 2</v>
      </c>
    </row>
    <row r="124" spans="1:10" ht="33" customHeight="1" x14ac:dyDescent="0.25">
      <c r="A124" s="57" t="s">
        <v>281</v>
      </c>
      <c r="B124" s="438">
        <f>'A1 Exploitation'!D527</f>
        <v>0.5</v>
      </c>
      <c r="C124" s="438"/>
      <c r="D124" s="49"/>
      <c r="E124" s="49"/>
      <c r="F124" s="49"/>
      <c r="G124" s="49"/>
      <c r="H124" s="49"/>
      <c r="I124" s="49"/>
    </row>
    <row r="125" spans="1:10" ht="33" customHeight="1" x14ac:dyDescent="0.25">
      <c r="A125" s="56" t="s">
        <v>282</v>
      </c>
      <c r="B125" s="438" t="e">
        <f>'A2 Exploitation'!D527</f>
        <v>#DIV/0!</v>
      </c>
      <c r="C125" s="438"/>
      <c r="D125" s="49"/>
      <c r="E125" s="49"/>
      <c r="F125" s="49"/>
      <c r="G125" s="49"/>
      <c r="H125" s="49"/>
      <c r="I125" s="49"/>
    </row>
    <row r="126" spans="1:10" ht="33" customHeight="1" x14ac:dyDescent="0.25">
      <c r="A126" s="57" t="s">
        <v>283</v>
      </c>
      <c r="B126" s="438" t="e">
        <f>'A3 Exploitation'!D527</f>
        <v>#DIV/0!</v>
      </c>
      <c r="C126" s="438"/>
      <c r="D126" s="49"/>
      <c r="E126" s="49"/>
      <c r="F126" s="49"/>
      <c r="G126" s="49"/>
      <c r="H126" s="49"/>
      <c r="I126" s="49"/>
    </row>
    <row r="127" spans="1:10" ht="33" customHeight="1" x14ac:dyDescent="0.25">
      <c r="A127" s="57" t="s">
        <v>284</v>
      </c>
      <c r="B127" s="438" t="e">
        <f>'A4 Exploitation'!D527</f>
        <v>#DIV/0!</v>
      </c>
      <c r="C127" s="438"/>
      <c r="D127" s="49"/>
      <c r="E127" s="49"/>
      <c r="F127" s="49"/>
      <c r="G127" s="49"/>
      <c r="H127" s="49"/>
      <c r="I127" s="49"/>
    </row>
    <row r="128" spans="1:10" ht="33" customHeight="1" x14ac:dyDescent="0.25">
      <c r="A128" s="56" t="s">
        <v>285</v>
      </c>
      <c r="B128" s="438"/>
      <c r="C128" s="438"/>
      <c r="D128" s="49"/>
      <c r="E128" s="49"/>
      <c r="F128" s="49"/>
      <c r="G128" s="49"/>
      <c r="H128" s="49"/>
      <c r="I128" s="49"/>
    </row>
    <row r="129" spans="1:10" ht="33" customHeight="1" x14ac:dyDescent="0.25">
      <c r="A129" s="56" t="s">
        <v>286</v>
      </c>
      <c r="B129" s="438"/>
      <c r="C129" s="438"/>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7" t="s">
        <v>471</v>
      </c>
      <c r="C132" s="437"/>
      <c r="D132" s="49"/>
      <c r="E132" s="49"/>
      <c r="F132" s="49"/>
      <c r="G132" s="49"/>
      <c r="H132" s="49"/>
      <c r="I132" s="49"/>
      <c r="J132" s="48" t="str">
        <f>D18</f>
        <v>Lac 2</v>
      </c>
    </row>
    <row r="133" spans="1:10" ht="33" customHeight="1" x14ac:dyDescent="0.25">
      <c r="A133" s="57" t="s">
        <v>281</v>
      </c>
      <c r="B133" s="438">
        <f>'A1 Exploitation'!D570</f>
        <v>0.97727272727272729</v>
      </c>
      <c r="C133" s="438"/>
      <c r="D133" s="49"/>
      <c r="E133" s="49"/>
      <c r="F133" s="49"/>
      <c r="G133" s="49"/>
      <c r="H133" s="49"/>
      <c r="I133" s="49"/>
    </row>
    <row r="134" spans="1:10" ht="33" customHeight="1" x14ac:dyDescent="0.25">
      <c r="A134" s="56" t="s">
        <v>282</v>
      </c>
      <c r="B134" s="438" t="e">
        <f>'A2 Exploitation'!D570</f>
        <v>#DIV/0!</v>
      </c>
      <c r="C134" s="438"/>
      <c r="D134" s="49"/>
      <c r="E134" s="49"/>
      <c r="F134" s="49"/>
      <c r="G134" s="49"/>
      <c r="H134" s="49"/>
      <c r="I134" s="49"/>
    </row>
    <row r="135" spans="1:10" ht="33" customHeight="1" x14ac:dyDescent="0.25">
      <c r="A135" s="57" t="s">
        <v>283</v>
      </c>
      <c r="B135" s="438" t="e">
        <f>'A3 Exploitation'!D570</f>
        <v>#DIV/0!</v>
      </c>
      <c r="C135" s="438"/>
      <c r="D135" s="49"/>
      <c r="E135" s="49"/>
      <c r="F135" s="49"/>
      <c r="G135" s="49"/>
      <c r="H135" s="49"/>
      <c r="I135" s="49"/>
    </row>
    <row r="136" spans="1:10" ht="33" customHeight="1" x14ac:dyDescent="0.25">
      <c r="A136" s="57" t="s">
        <v>284</v>
      </c>
      <c r="B136" s="438" t="e">
        <f>'A4 Exploitation'!D570</f>
        <v>#DIV/0!</v>
      </c>
      <c r="C136" s="438"/>
      <c r="D136" s="49"/>
      <c r="E136" s="49"/>
      <c r="F136" s="49"/>
      <c r="G136" s="49"/>
      <c r="H136" s="49"/>
      <c r="I136" s="49"/>
    </row>
    <row r="137" spans="1:10" ht="33" customHeight="1" x14ac:dyDescent="0.25">
      <c r="A137" s="56" t="s">
        <v>285</v>
      </c>
      <c r="B137" s="438"/>
      <c r="C137" s="438"/>
      <c r="D137" s="49"/>
      <c r="E137" s="49"/>
      <c r="F137" s="49"/>
      <c r="G137" s="49"/>
      <c r="H137" s="49"/>
      <c r="I137" s="49"/>
    </row>
    <row r="138" spans="1:10" ht="33" customHeight="1" x14ac:dyDescent="0.25">
      <c r="A138" s="56" t="s">
        <v>286</v>
      </c>
      <c r="B138" s="438"/>
      <c r="C138" s="438"/>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7" t="s">
        <v>291</v>
      </c>
      <c r="C141" s="437"/>
      <c r="D141" s="49"/>
      <c r="E141" s="49"/>
      <c r="F141" s="49"/>
      <c r="G141" s="49"/>
      <c r="H141" s="49"/>
      <c r="I141" s="49"/>
      <c r="J141" s="48" t="str">
        <f>D18</f>
        <v>Lac 2</v>
      </c>
    </row>
    <row r="142" spans="1:10" ht="33" customHeight="1" x14ac:dyDescent="0.25">
      <c r="A142" s="57" t="s">
        <v>281</v>
      </c>
      <c r="B142" s="438">
        <f>'A1 Exploitation'!D610</f>
        <v>0.93181818181818177</v>
      </c>
      <c r="C142" s="438"/>
      <c r="D142" s="49"/>
      <c r="E142" s="49"/>
      <c r="F142" s="49"/>
      <c r="G142" s="49"/>
      <c r="H142" s="49"/>
      <c r="I142" s="49"/>
    </row>
    <row r="143" spans="1:10" ht="33" customHeight="1" x14ac:dyDescent="0.25">
      <c r="A143" s="56" t="s">
        <v>282</v>
      </c>
      <c r="B143" s="438" t="e">
        <f>'A2 Exploitation'!D610</f>
        <v>#DIV/0!</v>
      </c>
      <c r="C143" s="438"/>
      <c r="D143" s="49"/>
      <c r="E143" s="49"/>
      <c r="F143" s="49"/>
      <c r="G143" s="49"/>
      <c r="H143" s="49"/>
      <c r="I143" s="49"/>
    </row>
    <row r="144" spans="1:10" ht="33" customHeight="1" x14ac:dyDescent="0.25">
      <c r="A144" s="57" t="s">
        <v>283</v>
      </c>
      <c r="B144" s="438" t="e">
        <f>'A3 Exploitation'!D610</f>
        <v>#DIV/0!</v>
      </c>
      <c r="C144" s="438"/>
      <c r="D144" s="49"/>
      <c r="E144" s="49"/>
      <c r="F144" s="49"/>
      <c r="G144" s="49"/>
      <c r="H144" s="49"/>
      <c r="I144" s="49"/>
    </row>
    <row r="145" spans="1:10" ht="33" customHeight="1" x14ac:dyDescent="0.25">
      <c r="A145" s="57" t="s">
        <v>284</v>
      </c>
      <c r="B145" s="438" t="e">
        <f>'A4 Exploitation'!D610</f>
        <v>#DIV/0!</v>
      </c>
      <c r="C145" s="438"/>
      <c r="D145" s="49"/>
      <c r="E145" s="49"/>
      <c r="F145" s="49"/>
      <c r="G145" s="49"/>
      <c r="H145" s="49"/>
      <c r="I145" s="49"/>
    </row>
    <row r="146" spans="1:10" ht="33" customHeight="1" x14ac:dyDescent="0.25">
      <c r="A146" s="56" t="s">
        <v>285</v>
      </c>
      <c r="B146" s="438"/>
      <c r="C146" s="438"/>
      <c r="D146" s="49"/>
      <c r="E146" s="49"/>
      <c r="F146" s="49"/>
      <c r="G146" s="49"/>
      <c r="H146" s="49"/>
      <c r="I146" s="49"/>
    </row>
    <row r="147" spans="1:10" ht="33" customHeight="1" x14ac:dyDescent="0.25">
      <c r="A147" s="56" t="s">
        <v>286</v>
      </c>
      <c r="B147" s="438"/>
      <c r="C147" s="438"/>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7" t="s">
        <v>292</v>
      </c>
      <c r="C150" s="437"/>
      <c r="D150" s="49"/>
      <c r="E150" s="49"/>
      <c r="F150" s="49"/>
      <c r="G150" s="49"/>
      <c r="H150" s="49"/>
      <c r="I150" s="49"/>
      <c r="J150" s="48" t="str">
        <f>D18</f>
        <v>Lac 2</v>
      </c>
    </row>
    <row r="151" spans="1:10" ht="33" customHeight="1" x14ac:dyDescent="0.25">
      <c r="A151" s="57" t="s">
        <v>281</v>
      </c>
      <c r="B151" s="438">
        <f>'A1 Exploitation'!D673</f>
        <v>0.95945945945945943</v>
      </c>
      <c r="C151" s="438"/>
      <c r="D151" s="49"/>
      <c r="E151" s="49"/>
      <c r="F151" s="49"/>
      <c r="G151" s="49"/>
      <c r="H151" s="49"/>
      <c r="I151" s="49"/>
    </row>
    <row r="152" spans="1:10" ht="33" customHeight="1" x14ac:dyDescent="0.25">
      <c r="A152" s="56" t="s">
        <v>282</v>
      </c>
      <c r="B152" s="438" t="e">
        <f>'A2 Exploitation'!D673</f>
        <v>#DIV/0!</v>
      </c>
      <c r="C152" s="438"/>
      <c r="D152" s="49"/>
      <c r="E152" s="49"/>
      <c r="F152" s="49"/>
      <c r="G152" s="49"/>
      <c r="H152" s="49"/>
      <c r="I152" s="49"/>
    </row>
    <row r="153" spans="1:10" ht="33" customHeight="1" x14ac:dyDescent="0.25">
      <c r="A153" s="57" t="s">
        <v>283</v>
      </c>
      <c r="B153" s="438" t="e">
        <f>'A3 Exploitation'!D673</f>
        <v>#DIV/0!</v>
      </c>
      <c r="C153" s="438"/>
      <c r="D153" s="49"/>
      <c r="E153" s="49"/>
      <c r="F153" s="49"/>
      <c r="G153" s="49"/>
      <c r="H153" s="49"/>
      <c r="I153" s="49"/>
    </row>
    <row r="154" spans="1:10" ht="33" customHeight="1" x14ac:dyDescent="0.25">
      <c r="A154" s="57" t="s">
        <v>284</v>
      </c>
      <c r="B154" s="438" t="e">
        <f>'A4 Exploitation'!D673</f>
        <v>#DIV/0!</v>
      </c>
      <c r="C154" s="438"/>
      <c r="D154" s="49"/>
      <c r="E154" s="49"/>
      <c r="F154" s="49"/>
      <c r="G154" s="49"/>
      <c r="H154" s="49"/>
      <c r="I154" s="49"/>
    </row>
    <row r="155" spans="1:10" ht="33" customHeight="1" x14ac:dyDescent="0.25">
      <c r="A155" s="56" t="s">
        <v>285</v>
      </c>
      <c r="B155" s="438"/>
      <c r="C155" s="438"/>
      <c r="D155" s="49"/>
      <c r="E155" s="49"/>
      <c r="F155" s="49"/>
      <c r="G155" s="49"/>
      <c r="H155" s="49"/>
      <c r="I155" s="49"/>
    </row>
    <row r="156" spans="1:10" ht="33" customHeight="1" x14ac:dyDescent="0.25">
      <c r="A156" s="56" t="s">
        <v>286</v>
      </c>
      <c r="B156" s="438"/>
      <c r="C156" s="438"/>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41"/>
      <c r="C159" s="441"/>
      <c r="D159" s="49"/>
      <c r="E159" s="49"/>
      <c r="F159" s="49"/>
      <c r="G159" s="49"/>
      <c r="H159" s="49"/>
      <c r="I159" s="49"/>
    </row>
    <row r="160" spans="1:10" ht="33" customHeight="1" x14ac:dyDescent="0.25">
      <c r="A160" s="56" t="s">
        <v>279</v>
      </c>
      <c r="B160" s="437" t="s">
        <v>472</v>
      </c>
      <c r="C160" s="437"/>
      <c r="D160" s="49"/>
      <c r="E160" s="49"/>
      <c r="F160" s="49"/>
      <c r="G160" s="49"/>
      <c r="H160" s="49"/>
      <c r="I160" s="49"/>
      <c r="J160" s="48" t="str">
        <f>D18</f>
        <v>Lac 2</v>
      </c>
    </row>
    <row r="161" spans="1:10" ht="33" customHeight="1" x14ac:dyDescent="0.25">
      <c r="A161" s="57" t="s">
        <v>281</v>
      </c>
      <c r="B161" s="438">
        <f>'A1 Exploitation'!D702</f>
        <v>1</v>
      </c>
      <c r="C161" s="438"/>
      <c r="D161" s="49"/>
      <c r="E161" s="49"/>
      <c r="F161" s="49"/>
      <c r="G161" s="49"/>
      <c r="H161" s="49"/>
      <c r="I161" s="49"/>
    </row>
    <row r="162" spans="1:10" ht="33" customHeight="1" x14ac:dyDescent="0.25">
      <c r="A162" s="56" t="s">
        <v>282</v>
      </c>
      <c r="B162" s="438" t="e">
        <f>'A2 Exploitation'!D702</f>
        <v>#DIV/0!</v>
      </c>
      <c r="C162" s="438"/>
      <c r="D162" s="49"/>
      <c r="E162" s="49"/>
      <c r="F162" s="49"/>
      <c r="G162" s="49"/>
      <c r="H162" s="49"/>
      <c r="I162" s="49"/>
    </row>
    <row r="163" spans="1:10" ht="33" customHeight="1" x14ac:dyDescent="0.25">
      <c r="A163" s="57" t="s">
        <v>283</v>
      </c>
      <c r="B163" s="438" t="e">
        <f>'A3 Exploitation'!D702</f>
        <v>#DIV/0!</v>
      </c>
      <c r="C163" s="438"/>
      <c r="D163" s="49"/>
      <c r="E163" s="49"/>
      <c r="F163" s="49"/>
      <c r="G163" s="49"/>
      <c r="H163" s="49"/>
      <c r="I163" s="49"/>
    </row>
    <row r="164" spans="1:10" ht="33" customHeight="1" x14ac:dyDescent="0.25">
      <c r="A164" s="57" t="s">
        <v>284</v>
      </c>
      <c r="B164" s="438" t="e">
        <f>'A4 Exploitation'!D702</f>
        <v>#DIV/0!</v>
      </c>
      <c r="C164" s="438"/>
    </row>
    <row r="165" spans="1:10" ht="33" customHeight="1" x14ac:dyDescent="0.25">
      <c r="A165" s="56" t="s">
        <v>285</v>
      </c>
      <c r="B165" s="438"/>
      <c r="C165" s="438"/>
    </row>
    <row r="166" spans="1:10" ht="18" x14ac:dyDescent="0.25">
      <c r="A166" s="56" t="s">
        <v>286</v>
      </c>
      <c r="B166" s="438"/>
      <c r="C166" s="438"/>
    </row>
    <row r="167" spans="1:10" ht="18.75" x14ac:dyDescent="0.25">
      <c r="A167" s="60"/>
      <c r="B167" s="53"/>
      <c r="C167" s="53"/>
    </row>
    <row r="168" spans="1:10" ht="33" customHeight="1" x14ac:dyDescent="0.25">
      <c r="A168" s="60"/>
      <c r="B168" s="53"/>
      <c r="C168" s="53"/>
    </row>
    <row r="169" spans="1:10" ht="33" customHeight="1" x14ac:dyDescent="0.25">
      <c r="A169" s="56" t="s">
        <v>279</v>
      </c>
      <c r="B169" s="437" t="s">
        <v>473</v>
      </c>
      <c r="C169" s="437"/>
      <c r="J169" s="48" t="str">
        <f>D18</f>
        <v>Lac 2</v>
      </c>
    </row>
    <row r="170" spans="1:10" ht="33" customHeight="1" x14ac:dyDescent="0.25">
      <c r="A170" s="57" t="s">
        <v>281</v>
      </c>
      <c r="B170" s="438">
        <f>'A1 Exploitation'!D726</f>
        <v>0.9375</v>
      </c>
      <c r="C170" s="438"/>
    </row>
    <row r="171" spans="1:10" ht="33" customHeight="1" x14ac:dyDescent="0.25">
      <c r="A171" s="56" t="s">
        <v>282</v>
      </c>
      <c r="B171" s="438" t="e">
        <f>'A2 Exploitation'!D726</f>
        <v>#DIV/0!</v>
      </c>
      <c r="C171" s="438"/>
    </row>
    <row r="172" spans="1:10" ht="33" customHeight="1" x14ac:dyDescent="0.25">
      <c r="A172" s="57" t="s">
        <v>283</v>
      </c>
      <c r="B172" s="438" t="e">
        <f>'A3 Exploitation'!D726</f>
        <v>#DIV/0!</v>
      </c>
      <c r="C172" s="438"/>
    </row>
    <row r="173" spans="1:10" ht="33" customHeight="1" x14ac:dyDescent="0.25">
      <c r="A173" s="57" t="s">
        <v>284</v>
      </c>
      <c r="B173" s="438" t="e">
        <f>'A4 Exploitation'!D726</f>
        <v>#DIV/0!</v>
      </c>
      <c r="C173" s="438"/>
    </row>
    <row r="174" spans="1:10" ht="33" customHeight="1" x14ac:dyDescent="0.25">
      <c r="A174" s="56" t="s">
        <v>285</v>
      </c>
      <c r="B174" s="438"/>
      <c r="C174" s="438"/>
    </row>
    <row r="175" spans="1:10" ht="18" x14ac:dyDescent="0.25">
      <c r="A175" s="56" t="s">
        <v>286</v>
      </c>
      <c r="B175" s="438"/>
      <c r="C175" s="438"/>
    </row>
    <row r="176" spans="1:10" ht="18.75" x14ac:dyDescent="0.25">
      <c r="A176" s="60"/>
      <c r="B176" s="53"/>
      <c r="C176" s="53"/>
    </row>
    <row r="177" spans="1:10" ht="33" customHeight="1" x14ac:dyDescent="0.25">
      <c r="A177" s="60"/>
      <c r="B177" s="53"/>
      <c r="C177" s="53"/>
    </row>
    <row r="178" spans="1:10" ht="33" customHeight="1" x14ac:dyDescent="0.25">
      <c r="A178" s="56" t="s">
        <v>279</v>
      </c>
      <c r="B178" s="437" t="s">
        <v>293</v>
      </c>
      <c r="C178" s="437"/>
      <c r="J178" s="48" t="str">
        <f>D18</f>
        <v>Lac 2</v>
      </c>
    </row>
    <row r="179" spans="1:10" ht="33" customHeight="1" x14ac:dyDescent="0.25">
      <c r="A179" s="57" t="s">
        <v>281</v>
      </c>
      <c r="B179" s="438">
        <f>'A1 Technique'!D199</f>
        <v>0.81896551724137934</v>
      </c>
      <c r="C179" s="438"/>
    </row>
    <row r="180" spans="1:10" ht="33" customHeight="1" x14ac:dyDescent="0.25">
      <c r="A180" s="56" t="s">
        <v>282</v>
      </c>
      <c r="B180" s="438" t="e">
        <f>'A2 Technique'!D199</f>
        <v>#DIV/0!</v>
      </c>
      <c r="C180" s="438"/>
    </row>
    <row r="181" spans="1:10" ht="33" customHeight="1" x14ac:dyDescent="0.25">
      <c r="A181" s="57" t="s">
        <v>283</v>
      </c>
      <c r="B181" s="438" t="e">
        <f>'A3 Technique'!D199</f>
        <v>#DIV/0!</v>
      </c>
      <c r="C181" s="438"/>
    </row>
    <row r="182" spans="1:10" ht="33" customHeight="1" x14ac:dyDescent="0.25">
      <c r="A182" s="57" t="s">
        <v>284</v>
      </c>
      <c r="B182" s="438" t="e">
        <f>'A4 Technique'!D199</f>
        <v>#DIV/0!</v>
      </c>
      <c r="C182" s="438"/>
    </row>
    <row r="183" spans="1:10" ht="33" customHeight="1" x14ac:dyDescent="0.25">
      <c r="A183" s="56" t="s">
        <v>285</v>
      </c>
      <c r="B183" s="438"/>
      <c r="C183" s="438"/>
    </row>
    <row r="184" spans="1:10" ht="18" x14ac:dyDescent="0.25">
      <c r="A184" s="56" t="s">
        <v>286</v>
      </c>
      <c r="B184" s="438"/>
      <c r="C184" s="43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0Pd3fWxxDo3tTcVEOdd0E4dDDnnnNpYmu0dreYt3aU1/ltLiwNOLlwaSlPE4+RQ3SiOcuZ7iEJ4vjd6XWvDWyg==" saltValue="y1MPLpwDTBr+OyQ7riOWTg=="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9" zoomScaleNormal="100" zoomScaleSheetLayoutView="69" workbookViewId="0">
      <selection activeCell="E461" sqref="E46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8"/>
      <c r="E1" s="468"/>
      <c r="F1" s="468"/>
      <c r="G1" s="468"/>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69" t="s">
        <v>151</v>
      </c>
      <c r="B7" s="469"/>
      <c r="C7" s="469"/>
      <c r="D7" s="469"/>
      <c r="E7" s="469"/>
      <c r="F7" s="469"/>
      <c r="G7" s="111"/>
    </row>
    <row r="8" spans="1:7" ht="22.5" x14ac:dyDescent="0.45">
      <c r="A8" s="470" t="str">
        <f>'Page de garde'!D18</f>
        <v>Lac 2</v>
      </c>
      <c r="B8" s="470"/>
      <c r="C8" s="470"/>
      <c r="D8" s="470"/>
      <c r="E8" s="470"/>
      <c r="F8" s="470"/>
      <c r="G8" s="111"/>
    </row>
    <row r="9" spans="1:7" ht="22.5" x14ac:dyDescent="0.45">
      <c r="A9" s="112" t="s">
        <v>39</v>
      </c>
      <c r="B9" s="471" t="s">
        <v>476</v>
      </c>
      <c r="C9" s="471"/>
      <c r="D9" s="471"/>
      <c r="E9" s="471"/>
      <c r="F9" s="471"/>
      <c r="G9" s="111"/>
    </row>
    <row r="10" spans="1:7" ht="22.5" x14ac:dyDescent="0.45">
      <c r="A10" s="113" t="s">
        <v>41</v>
      </c>
      <c r="B10" s="472" t="s">
        <v>477</v>
      </c>
      <c r="C10" s="472"/>
      <c r="D10" s="472"/>
      <c r="E10" s="472"/>
      <c r="F10" s="472"/>
      <c r="G10" s="111"/>
    </row>
    <row r="11" spans="1:7" ht="22.5" x14ac:dyDescent="0.45">
      <c r="A11" s="112" t="s">
        <v>40</v>
      </c>
      <c r="B11" s="467">
        <v>43529</v>
      </c>
      <c r="C11" s="467"/>
      <c r="D11" s="467"/>
      <c r="E11" s="467"/>
      <c r="F11" s="467"/>
      <c r="G11" s="111"/>
    </row>
    <row r="12" spans="1:7" ht="22.5" x14ac:dyDescent="0.45">
      <c r="A12" s="112" t="s">
        <v>200</v>
      </c>
      <c r="B12" s="473">
        <f>D730</f>
        <v>0.87394957983193278</v>
      </c>
      <c r="C12" s="473"/>
      <c r="D12" s="473"/>
      <c r="E12" s="473"/>
      <c r="F12" s="473"/>
      <c r="G12" s="111"/>
    </row>
    <row r="13" spans="1:7" ht="22.5" x14ac:dyDescent="0.45">
      <c r="A13" s="110"/>
      <c r="B13" s="108"/>
      <c r="C13" s="108"/>
      <c r="D13" s="468"/>
      <c r="E13" s="468"/>
      <c r="F13" s="468"/>
      <c r="G13" s="46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43529</v>
      </c>
      <c r="B16" s="117"/>
      <c r="C16" s="117"/>
      <c r="D16" s="117"/>
      <c r="E16" s="117"/>
      <c r="F16" s="117"/>
      <c r="G16" s="114"/>
    </row>
    <row r="17" spans="1:8" ht="16.5" customHeight="1" x14ac:dyDescent="0.4">
      <c r="A17" s="456" t="s">
        <v>28</v>
      </c>
      <c r="B17" s="457" t="s">
        <v>29</v>
      </c>
      <c r="C17" s="457"/>
      <c r="D17" s="457" t="s">
        <v>42</v>
      </c>
      <c r="E17" s="447" t="s">
        <v>266</v>
      </c>
      <c r="F17" s="447" t="s">
        <v>300</v>
      </c>
      <c r="G17" s="114"/>
    </row>
    <row r="18" spans="1:8" ht="16.5" customHeight="1" x14ac:dyDescent="0.4">
      <c r="A18" s="456"/>
      <c r="B18" s="118" t="s">
        <v>32</v>
      </c>
      <c r="C18" s="118" t="s">
        <v>31</v>
      </c>
      <c r="D18" s="457"/>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84" x14ac:dyDescent="0.4">
      <c r="A22" s="121" t="s">
        <v>158</v>
      </c>
      <c r="B22" s="122">
        <v>0</v>
      </c>
      <c r="C22" s="122"/>
      <c r="D22" s="172" t="s">
        <v>520</v>
      </c>
      <c r="E22" s="123" t="s">
        <v>521</v>
      </c>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40.5" customHeight="1" x14ac:dyDescent="0.4">
      <c r="A30" s="138" t="s">
        <v>2</v>
      </c>
      <c r="B30" s="122">
        <v>2</v>
      </c>
      <c r="C30" s="122"/>
      <c r="D30" s="193"/>
      <c r="E30" s="193"/>
      <c r="F30" s="123"/>
      <c r="G30" s="114"/>
    </row>
    <row r="31" spans="1:8" ht="21" x14ac:dyDescent="0.4">
      <c r="A31" s="121" t="s">
        <v>323</v>
      </c>
      <c r="B31" s="122">
        <v>2</v>
      </c>
      <c r="C31" s="122"/>
      <c r="D31" s="172"/>
      <c r="E31" s="123"/>
      <c r="F31" s="123"/>
      <c r="G31" s="114"/>
    </row>
    <row r="32" spans="1:8" ht="42" x14ac:dyDescent="0.4">
      <c r="A32" s="121" t="s">
        <v>130</v>
      </c>
      <c r="B32" s="122">
        <v>2</v>
      </c>
      <c r="C32" s="122"/>
      <c r="D32" s="139"/>
      <c r="E32" s="124"/>
      <c r="F32" s="123"/>
      <c r="G32" s="114"/>
    </row>
    <row r="33" spans="1:7" ht="42" x14ac:dyDescent="0.4">
      <c r="A33" s="138" t="s">
        <v>47</v>
      </c>
      <c r="B33" s="122">
        <v>2</v>
      </c>
      <c r="C33" s="126"/>
      <c r="D33" s="140" t="s">
        <v>490</v>
      </c>
      <c r="E33" s="124"/>
      <c r="F33" s="123"/>
      <c r="G33" s="114"/>
    </row>
    <row r="34" spans="1:7" s="258" customFormat="1" ht="84" x14ac:dyDescent="0.4">
      <c r="A34" s="141" t="s">
        <v>432</v>
      </c>
      <c r="B34" s="122">
        <v>1</v>
      </c>
      <c r="C34" s="142" t="str">
        <f>IF(B34=0, -5, "0")</f>
        <v>0</v>
      </c>
      <c r="D34" s="140" t="s">
        <v>591</v>
      </c>
      <c r="E34" s="123" t="s">
        <v>592</v>
      </c>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44"/>
      <c r="E39" s="123"/>
      <c r="F39" s="123"/>
      <c r="G39" s="114"/>
    </row>
    <row r="40" spans="1:7" ht="30.75" customHeight="1" x14ac:dyDescent="0.4">
      <c r="A40" s="138" t="s">
        <v>303</v>
      </c>
      <c r="B40" s="122">
        <v>2</v>
      </c>
      <c r="C40" s="122"/>
      <c r="D40" s="172"/>
      <c r="E40" s="123"/>
      <c r="F40" s="123"/>
      <c r="G40" s="114"/>
    </row>
    <row r="41" spans="1:7" ht="110.25" customHeight="1" x14ac:dyDescent="0.4">
      <c r="A41" s="121" t="s">
        <v>313</v>
      </c>
      <c r="B41" s="122">
        <v>0</v>
      </c>
      <c r="C41" s="122"/>
      <c r="D41" s="172" t="s">
        <v>593</v>
      </c>
      <c r="E41" s="123" t="s">
        <v>491</v>
      </c>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23</v>
      </c>
      <c r="E44" s="108"/>
      <c r="F44" s="114"/>
      <c r="G44" s="114"/>
    </row>
    <row r="45" spans="1:7" ht="21" x14ac:dyDescent="0.4">
      <c r="A45" s="130" t="s">
        <v>33</v>
      </c>
      <c r="B45" s="131"/>
      <c r="C45" s="132"/>
      <c r="D45" s="133">
        <f>D44/(COUNT(B30:C37,B39:C43)*2)</f>
        <v>0.88461538461538458</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31</v>
      </c>
      <c r="E47" s="108"/>
      <c r="F47" s="114"/>
      <c r="G47" s="114"/>
    </row>
    <row r="48" spans="1:7" ht="22.5" x14ac:dyDescent="0.45">
      <c r="A48" s="150" t="s">
        <v>168</v>
      </c>
      <c r="B48" s="151"/>
      <c r="C48" s="152"/>
      <c r="D48" s="154">
        <f>D47/(COUNT(B30:C37,B21:C25,B39:C43)*2)</f>
        <v>0.86111111111111116</v>
      </c>
      <c r="E48" s="108"/>
      <c r="F48" s="114"/>
      <c r="G48" s="114"/>
    </row>
    <row r="49" spans="1:7" ht="21" x14ac:dyDescent="0.3">
      <c r="A49" s="450"/>
      <c r="B49" s="450"/>
      <c r="C49" s="450"/>
      <c r="D49" s="450"/>
      <c r="E49" s="450"/>
      <c r="F49" s="450"/>
      <c r="G49" s="450"/>
    </row>
    <row r="50" spans="1:7" ht="22.5" x14ac:dyDescent="0.45">
      <c r="A50" s="310" t="s">
        <v>107</v>
      </c>
      <c r="B50" s="310"/>
      <c r="C50" s="310"/>
      <c r="D50" s="310"/>
      <c r="E50" s="310"/>
      <c r="F50" s="310"/>
      <c r="G50" s="114"/>
    </row>
    <row r="51" spans="1:7" ht="21" x14ac:dyDescent="0.4">
      <c r="A51" s="156">
        <f>B11</f>
        <v>43529</v>
      </c>
      <c r="B51" s="114"/>
      <c r="C51" s="135"/>
      <c r="D51" s="114"/>
      <c r="E51" s="108"/>
      <c r="F51" s="114"/>
      <c r="G51" s="114"/>
    </row>
    <row r="52" spans="1:7" ht="21" x14ac:dyDescent="0.4">
      <c r="A52" s="456" t="s">
        <v>28</v>
      </c>
      <c r="B52" s="457" t="s">
        <v>29</v>
      </c>
      <c r="C52" s="457"/>
      <c r="D52" s="457" t="s">
        <v>42</v>
      </c>
      <c r="E52" s="447" t="s">
        <v>266</v>
      </c>
      <c r="F52" s="447" t="s">
        <v>302</v>
      </c>
      <c r="G52" s="129"/>
    </row>
    <row r="53" spans="1:7" ht="21" x14ac:dyDescent="0.4">
      <c r="A53" s="456"/>
      <c r="B53" s="118" t="s">
        <v>32</v>
      </c>
      <c r="C53" s="118" t="s">
        <v>31</v>
      </c>
      <c r="D53" s="457"/>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25"/>
      <c r="B64" s="526"/>
      <c r="C64" s="526"/>
      <c r="D64" s="526"/>
      <c r="E64" s="526"/>
      <c r="F64" s="526"/>
      <c r="G64" s="526"/>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75"/>
      <c r="B83" s="475"/>
      <c r="C83" s="475"/>
      <c r="D83" s="475"/>
      <c r="E83" s="475"/>
      <c r="F83" s="475"/>
      <c r="G83" s="475"/>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29"/>
      <c r="B103" s="527"/>
      <c r="C103" s="527"/>
      <c r="D103" s="527"/>
      <c r="E103" s="527"/>
      <c r="F103" s="533"/>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4"/>
      <c r="B111" s="535"/>
      <c r="C111" s="535"/>
      <c r="D111" s="535"/>
      <c r="E111" s="535"/>
      <c r="F111" s="536"/>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7"/>
      <c r="B120" s="527"/>
      <c r="C120" s="527"/>
      <c r="D120" s="527"/>
      <c r="E120" s="527"/>
      <c r="F120" s="527"/>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28"/>
      <c r="B132" s="528"/>
      <c r="C132" s="528"/>
      <c r="D132" s="528"/>
      <c r="E132" s="528"/>
      <c r="F132" s="528"/>
      <c r="G132" s="114"/>
    </row>
    <row r="133" spans="1:16384" ht="22.5" customHeight="1" x14ac:dyDescent="0.4">
      <c r="A133" s="461" t="s">
        <v>424</v>
      </c>
      <c r="B133" s="461"/>
      <c r="C133" s="461"/>
      <c r="D133" s="461"/>
      <c r="E133" s="461"/>
      <c r="F133" s="461"/>
      <c r="G133" s="114"/>
    </row>
    <row r="134" spans="1:16384" s="258" customFormat="1" ht="22.5" customHeight="1" x14ac:dyDescent="0.4">
      <c r="A134" s="462"/>
      <c r="B134" s="462"/>
      <c r="C134" s="462"/>
      <c r="D134" s="462"/>
      <c r="E134" s="462"/>
      <c r="F134" s="462"/>
      <c r="G134" s="114"/>
    </row>
    <row r="135" spans="1:16384" s="326" customFormat="1" ht="22.5" customHeight="1" x14ac:dyDescent="0.25">
      <c r="A135" s="456" t="s">
        <v>28</v>
      </c>
      <c r="B135" s="457" t="s">
        <v>29</v>
      </c>
      <c r="C135" s="457"/>
      <c r="D135" s="457" t="s">
        <v>42</v>
      </c>
      <c r="E135" s="447" t="s">
        <v>266</v>
      </c>
      <c r="F135" s="447" t="s">
        <v>302</v>
      </c>
    </row>
    <row r="136" spans="1:16384" s="326" customFormat="1" ht="22.5" customHeight="1" x14ac:dyDescent="0.25">
      <c r="A136" s="456"/>
      <c r="B136" s="118" t="s">
        <v>32</v>
      </c>
      <c r="C136" s="118" t="s">
        <v>31</v>
      </c>
      <c r="D136" s="457"/>
      <c r="E136" s="447"/>
      <c r="F136" s="447"/>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63" t="s">
        <v>461</v>
      </c>
      <c r="B139" s="463"/>
      <c r="C139" s="463"/>
      <c r="D139" s="463"/>
      <c r="E139" s="463"/>
      <c r="F139" s="46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8" t="s">
        <v>350</v>
      </c>
      <c r="B147" s="488"/>
      <c r="C147" s="488"/>
      <c r="D147" s="488"/>
      <c r="E147" s="488"/>
      <c r="F147" s="488"/>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417"/>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9.5" customHeight="1" x14ac:dyDescent="0.4">
      <c r="A153" s="294" t="s">
        <v>312</v>
      </c>
      <c r="B153" s="318">
        <v>2</v>
      </c>
      <c r="C153" s="169" t="str">
        <f>IF(B153=0, -5, "0")</f>
        <v>0</v>
      </c>
      <c r="D153" s="125"/>
      <c r="E153" s="125"/>
      <c r="F153" s="322"/>
      <c r="G153" s="114"/>
    </row>
    <row r="154" spans="1:7" ht="44.25" customHeight="1" x14ac:dyDescent="0.4">
      <c r="A154" s="125" t="s">
        <v>338</v>
      </c>
      <c r="B154" s="318">
        <v>2</v>
      </c>
      <c r="C154" s="125"/>
      <c r="D154" s="426"/>
      <c r="E154" s="426"/>
      <c r="F154" s="322"/>
      <c r="G154" s="114"/>
    </row>
    <row r="155" spans="1:7" ht="126" x14ac:dyDescent="0.4">
      <c r="A155" s="283" t="s">
        <v>371</v>
      </c>
      <c r="B155" s="318">
        <v>2</v>
      </c>
      <c r="C155" s="143" t="str">
        <f>IF(B155=0, -10, "0")</f>
        <v>0</v>
      </c>
      <c r="D155" s="125" t="s">
        <v>492</v>
      </c>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493</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417"/>
      <c r="E164" s="125"/>
      <c r="F164" s="322"/>
      <c r="G164" s="114"/>
    </row>
    <row r="165" spans="1:7" s="258" customFormat="1" ht="21" x14ac:dyDescent="0.4">
      <c r="A165" s="529"/>
      <c r="B165" s="527"/>
      <c r="C165" s="527"/>
      <c r="D165" s="527"/>
      <c r="E165" s="527"/>
      <c r="F165" s="527"/>
      <c r="G165" s="114"/>
    </row>
    <row r="166" spans="1:7" s="258" customFormat="1" ht="32.25" customHeight="1" x14ac:dyDescent="0.4">
      <c r="A166" s="463" t="s">
        <v>462</v>
      </c>
      <c r="B166" s="463"/>
      <c r="C166" s="463"/>
      <c r="D166" s="463"/>
      <c r="E166" s="463"/>
      <c r="F166" s="463"/>
      <c r="G166" s="114"/>
    </row>
    <row r="167" spans="1:7" s="258" customFormat="1" ht="63" x14ac:dyDescent="0.4">
      <c r="A167" s="404" t="s">
        <v>316</v>
      </c>
      <c r="B167" s="122">
        <v>2</v>
      </c>
      <c r="C167" s="143" t="str">
        <f>IF(B167=0, -10, "0")</f>
        <v>0</v>
      </c>
      <c r="D167" s="286"/>
      <c r="E167" s="286"/>
      <c r="F167" s="322"/>
      <c r="G167" s="114"/>
    </row>
    <row r="168" spans="1:7" ht="34.5" customHeight="1" x14ac:dyDescent="0.4">
      <c r="A168" s="125" t="s">
        <v>342</v>
      </c>
      <c r="B168" s="122">
        <v>2</v>
      </c>
      <c r="C168" s="125"/>
      <c r="D168" s="426"/>
      <c r="E168" s="193"/>
      <c r="F168" s="322"/>
      <c r="G168" s="114"/>
    </row>
    <row r="169" spans="1:7" ht="21" x14ac:dyDescent="0.4">
      <c r="A169" s="125" t="s">
        <v>397</v>
      </c>
      <c r="B169" s="122">
        <v>2</v>
      </c>
      <c r="C169" s="125"/>
      <c r="D169" s="125"/>
      <c r="E169" s="124"/>
      <c r="F169" s="322"/>
      <c r="G169" s="114"/>
    </row>
    <row r="170" spans="1:7" ht="84" x14ac:dyDescent="0.4">
      <c r="A170" s="125" t="s">
        <v>343</v>
      </c>
      <c r="B170" s="122">
        <v>2</v>
      </c>
      <c r="C170" s="125"/>
      <c r="D170" s="417" t="s">
        <v>494</v>
      </c>
      <c r="E170" s="193"/>
      <c r="F170" s="322"/>
      <c r="G170" s="114"/>
    </row>
    <row r="171" spans="1:7" s="258" customFormat="1" ht="21" x14ac:dyDescent="0.4">
      <c r="A171" s="295" t="s">
        <v>379</v>
      </c>
      <c r="B171" s="122">
        <v>2</v>
      </c>
      <c r="C171" s="143" t="str">
        <f>IF(B171=0, -10, "0")</f>
        <v>0</v>
      </c>
      <c r="D171" s="125"/>
      <c r="E171" s="124"/>
      <c r="F171" s="322"/>
      <c r="G171" s="114"/>
    </row>
    <row r="172" spans="1:7" ht="165" customHeight="1" x14ac:dyDescent="0.4">
      <c r="A172" s="125" t="s">
        <v>409</v>
      </c>
      <c r="B172" s="122">
        <v>1</v>
      </c>
      <c r="C172" s="125"/>
      <c r="D172" s="417" t="s">
        <v>594</v>
      </c>
      <c r="E172" s="172" t="s">
        <v>579</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30"/>
      <c r="B176" s="531"/>
      <c r="C176" s="531"/>
      <c r="D176" s="531"/>
      <c r="E176" s="531"/>
      <c r="F176" s="531"/>
      <c r="G176" s="114"/>
    </row>
    <row r="177" spans="1:7" ht="32.25" customHeight="1" x14ac:dyDescent="0.4">
      <c r="A177" s="463" t="s">
        <v>311</v>
      </c>
      <c r="B177" s="463"/>
      <c r="C177" s="463"/>
      <c r="D177" s="463"/>
      <c r="E177" s="463"/>
      <c r="F177" s="463"/>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417"/>
      <c r="E181" s="417"/>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89"/>
      <c r="C186" s="490"/>
      <c r="D186" s="309">
        <f>SUM(B148:C164,B178:C185,B167:C175,B140:C145)</f>
        <v>77</v>
      </c>
      <c r="E186" s="108"/>
      <c r="F186" s="114"/>
      <c r="G186" s="114"/>
    </row>
    <row r="187" spans="1:7" s="258" customFormat="1" ht="22.5" x14ac:dyDescent="0.4">
      <c r="A187" s="292" t="s">
        <v>439</v>
      </c>
      <c r="B187" s="278"/>
      <c r="C187" s="279"/>
      <c r="D187" s="280">
        <f>D186/(COUNT(B140:C145,B148:C164,B167:C175,B178:C185)*2)</f>
        <v>0.98717948717948723</v>
      </c>
      <c r="E187" s="108"/>
      <c r="F187" s="114"/>
      <c r="G187" s="114"/>
    </row>
    <row r="188" spans="1:7" ht="21" x14ac:dyDescent="0.4">
      <c r="A188" s="532"/>
      <c r="B188" s="532"/>
      <c r="C188" s="532"/>
      <c r="D188" s="532"/>
      <c r="E188" s="532"/>
      <c r="F188" s="532"/>
      <c r="G188" s="114"/>
    </row>
    <row r="189" spans="1:7" ht="22.5" x14ac:dyDescent="0.45">
      <c r="A189" s="115" t="s">
        <v>100</v>
      </c>
      <c r="B189" s="115"/>
      <c r="C189" s="115"/>
      <c r="D189" s="115"/>
      <c r="E189" s="115"/>
      <c r="F189" s="115"/>
      <c r="G189" s="114"/>
    </row>
    <row r="190" spans="1:7" ht="21" x14ac:dyDescent="0.4">
      <c r="A190" s="156">
        <f>B11</f>
        <v>43529</v>
      </c>
      <c r="B190" s="114"/>
      <c r="C190" s="135"/>
      <c r="D190" s="114"/>
      <c r="E190" s="108"/>
      <c r="F190" s="114"/>
      <c r="G190" s="114"/>
    </row>
    <row r="191" spans="1:7" ht="21" x14ac:dyDescent="0.4">
      <c r="A191" s="456" t="s">
        <v>28</v>
      </c>
      <c r="B191" s="457" t="s">
        <v>29</v>
      </c>
      <c r="C191" s="457"/>
      <c r="D191" s="457" t="s">
        <v>42</v>
      </c>
      <c r="E191" s="447" t="s">
        <v>266</v>
      </c>
      <c r="F191" s="447" t="s">
        <v>302</v>
      </c>
      <c r="G191" s="114"/>
    </row>
    <row r="192" spans="1:7" ht="21" x14ac:dyDescent="0.4">
      <c r="A192" s="456"/>
      <c r="B192" s="118" t="s">
        <v>32</v>
      </c>
      <c r="C192" s="118" t="s">
        <v>31</v>
      </c>
      <c r="D192" s="457"/>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4" t="s">
        <v>34</v>
      </c>
      <c r="B203" s="465"/>
      <c r="C203" s="466"/>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50"/>
      <c r="B205" s="450"/>
      <c r="C205" s="450"/>
      <c r="D205" s="450"/>
      <c r="E205" s="450"/>
      <c r="F205" s="450"/>
      <c r="G205" s="114"/>
    </row>
    <row r="206" spans="1:7" ht="22.5" x14ac:dyDescent="0.4">
      <c r="A206" s="136" t="s">
        <v>104</v>
      </c>
      <c r="B206" s="192"/>
      <c r="C206" s="137"/>
      <c r="D206" s="137"/>
      <c r="E206" s="137"/>
      <c r="F206" s="137"/>
      <c r="G206" s="114"/>
    </row>
    <row r="207" spans="1:7" ht="46.5" customHeight="1" x14ac:dyDescent="0.4">
      <c r="A207" s="138" t="s">
        <v>210</v>
      </c>
      <c r="B207" s="122">
        <v>2</v>
      </c>
      <c r="C207" s="122"/>
      <c r="D207" s="172"/>
      <c r="E207" s="172"/>
      <c r="F207" s="123"/>
      <c r="G207" s="114"/>
    </row>
    <row r="208" spans="1:7" ht="84" x14ac:dyDescent="0.4">
      <c r="A208" s="138" t="s">
        <v>57</v>
      </c>
      <c r="B208" s="122">
        <v>1</v>
      </c>
      <c r="C208" s="122"/>
      <c r="D208" s="566" t="s">
        <v>580</v>
      </c>
      <c r="E208" s="128" t="s">
        <v>521</v>
      </c>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424" t="s">
        <v>337</v>
      </c>
      <c r="B213" s="122">
        <v>2</v>
      </c>
      <c r="C213" s="166"/>
      <c r="D213" s="194"/>
      <c r="E213" s="124"/>
      <c r="F213" s="123"/>
      <c r="G213" s="114"/>
    </row>
    <row r="214" spans="1:7" ht="21" x14ac:dyDescent="0.4">
      <c r="A214" s="423" t="s">
        <v>411</v>
      </c>
      <c r="B214" s="122" t="s">
        <v>30</v>
      </c>
      <c r="C214" s="183"/>
      <c r="D214" s="128"/>
      <c r="E214" s="124"/>
      <c r="F214" s="123"/>
      <c r="G214" s="114"/>
    </row>
    <row r="215" spans="1:7" ht="84" x14ac:dyDescent="0.4">
      <c r="A215" s="138" t="s">
        <v>142</v>
      </c>
      <c r="B215" s="122">
        <v>0</v>
      </c>
      <c r="C215" s="126"/>
      <c r="D215" s="172" t="s">
        <v>495</v>
      </c>
      <c r="E215" s="123" t="s">
        <v>496</v>
      </c>
      <c r="F215" s="123"/>
      <c r="G215" s="114"/>
    </row>
    <row r="216" spans="1:7" s="80" customFormat="1" ht="30.75" customHeight="1" x14ac:dyDescent="0.4">
      <c r="A216" s="197" t="s">
        <v>412</v>
      </c>
      <c r="B216" s="122">
        <v>2</v>
      </c>
      <c r="C216" s="198" t="str">
        <f>IF(B216=0, -5, "0")</f>
        <v>0</v>
      </c>
      <c r="D216" s="229"/>
      <c r="E216" s="128"/>
      <c r="F216" s="123"/>
      <c r="G216" s="129"/>
    </row>
    <row r="217" spans="1:7" ht="21" x14ac:dyDescent="0.4">
      <c r="A217" s="121" t="s">
        <v>201</v>
      </c>
      <c r="B217" s="122">
        <v>2</v>
      </c>
      <c r="C217" s="126"/>
      <c r="D217" s="139"/>
      <c r="E217" s="128"/>
      <c r="F217" s="123"/>
      <c r="G217" s="114"/>
    </row>
    <row r="218" spans="1:7" ht="127.5" customHeight="1" x14ac:dyDescent="0.4">
      <c r="A218" s="168" t="s">
        <v>393</v>
      </c>
      <c r="B218" s="122">
        <v>1</v>
      </c>
      <c r="C218" s="198" t="str">
        <f>IF(B218=0, -5, "0")</f>
        <v>0</v>
      </c>
      <c r="D218" s="172" t="s">
        <v>497</v>
      </c>
      <c r="E218" s="172" t="s">
        <v>595</v>
      </c>
      <c r="F218" s="123"/>
      <c r="G218" s="129"/>
    </row>
    <row r="219" spans="1:7" ht="233.25" customHeight="1" x14ac:dyDescent="0.4">
      <c r="A219" s="199" t="s">
        <v>133</v>
      </c>
      <c r="B219" s="122">
        <v>1</v>
      </c>
      <c r="C219" s="174" t="str">
        <f>IF(B219=0, -5, "0")</f>
        <v>0</v>
      </c>
      <c r="D219" s="418" t="s">
        <v>498</v>
      </c>
      <c r="E219" s="193"/>
      <c r="F219" s="123"/>
      <c r="G219" s="129"/>
    </row>
    <row r="220" spans="1:7" ht="37.5" customHeight="1" x14ac:dyDescent="0.4">
      <c r="A220" s="290" t="s">
        <v>354</v>
      </c>
      <c r="B220" s="122">
        <v>2</v>
      </c>
      <c r="C220" s="142" t="str">
        <f>IF(B220=0, -2, "0")</f>
        <v>0</v>
      </c>
      <c r="D220" s="170"/>
      <c r="E220" s="427"/>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70"/>
      <c r="E223" s="123"/>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8"/>
      <c r="F226" s="123"/>
      <c r="G226" s="129"/>
    </row>
    <row r="227" spans="1:7" ht="21" x14ac:dyDescent="0.4">
      <c r="A227" s="464" t="s">
        <v>34</v>
      </c>
      <c r="B227" s="465"/>
      <c r="C227" s="466"/>
      <c r="D227" s="148">
        <f>SUM(B207:C226)</f>
        <v>33</v>
      </c>
      <c r="E227" s="108"/>
      <c r="F227" s="114"/>
      <c r="G227" s="114"/>
    </row>
    <row r="228" spans="1:7" ht="21" x14ac:dyDescent="0.4">
      <c r="A228" s="130" t="s">
        <v>33</v>
      </c>
      <c r="B228" s="131"/>
      <c r="C228" s="132"/>
      <c r="D228" s="133">
        <f>D227/(COUNT(B207:C226)*2)</f>
        <v>0.86842105263157898</v>
      </c>
      <c r="E228" s="108"/>
      <c r="F228" s="114"/>
      <c r="G228" s="114"/>
    </row>
    <row r="229" spans="1:7" ht="21" x14ac:dyDescent="0.4">
      <c r="A229" s="450"/>
      <c r="B229" s="450"/>
      <c r="C229" s="450"/>
      <c r="D229" s="450"/>
      <c r="E229" s="450"/>
      <c r="F229" s="45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05" x14ac:dyDescent="0.4">
      <c r="A235" s="197" t="s">
        <v>413</v>
      </c>
      <c r="B235" s="122">
        <v>1</v>
      </c>
      <c r="C235" s="143">
        <f>IF(B235=0, -10, IF(B235=1, -5, "0"))</f>
        <v>-5</v>
      </c>
      <c r="D235" s="418" t="s">
        <v>581</v>
      </c>
      <c r="E235" s="170" t="s">
        <v>596</v>
      </c>
      <c r="F235" s="123"/>
      <c r="G235" s="129"/>
    </row>
    <row r="236" spans="1:7" s="80" customFormat="1" ht="20.25" customHeight="1" x14ac:dyDescent="0.45">
      <c r="A236" s="453" t="s">
        <v>311</v>
      </c>
      <c r="B236" s="454"/>
      <c r="C236" s="454"/>
      <c r="D236" s="455"/>
      <c r="E236" s="128"/>
      <c r="F236" s="123"/>
      <c r="G236" s="129"/>
    </row>
    <row r="237" spans="1:7" s="80" customFormat="1" ht="30.75" customHeight="1" x14ac:dyDescent="0.4">
      <c r="A237" s="125" t="s">
        <v>329</v>
      </c>
      <c r="B237" s="122">
        <v>2</v>
      </c>
      <c r="C237" s="206"/>
      <c r="D237" s="170"/>
      <c r="E237" s="229"/>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v>
      </c>
      <c r="E244" s="147"/>
      <c r="F244" s="123"/>
      <c r="G244" s="114"/>
    </row>
    <row r="245" spans="1:7" ht="21" x14ac:dyDescent="0.4">
      <c r="A245" s="464" t="s">
        <v>34</v>
      </c>
      <c r="B245" s="465"/>
      <c r="C245" s="466"/>
      <c r="D245" s="130">
        <f>SUM(B231:C235,B237:C244)</f>
        <v>17</v>
      </c>
      <c r="E245" s="108"/>
      <c r="F245" s="114"/>
      <c r="G245" s="114"/>
    </row>
    <row r="246" spans="1:7" ht="21" x14ac:dyDescent="0.4">
      <c r="A246" s="130" t="s">
        <v>33</v>
      </c>
      <c r="B246" s="131"/>
      <c r="C246" s="132"/>
      <c r="D246" s="133">
        <f>D245/(COUNT(B231:C235,B237:C244)*2)</f>
        <v>0.65384615384615385</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66</v>
      </c>
      <c r="E248" s="108"/>
      <c r="F248" s="114"/>
      <c r="G248" s="114"/>
    </row>
    <row r="249" spans="1:7" ht="22.5" x14ac:dyDescent="0.45">
      <c r="A249" s="150" t="s">
        <v>442</v>
      </c>
      <c r="B249" s="189"/>
      <c r="C249" s="190"/>
      <c r="D249" s="154">
        <f>D248/(COUNT(B231:C235,B195:C202,B207:C226,B237:C244)*2)</f>
        <v>0.82499999999999996</v>
      </c>
      <c r="E249" s="108"/>
      <c r="F249" s="114"/>
      <c r="G249" s="114"/>
    </row>
    <row r="250" spans="1:7" ht="21" x14ac:dyDescent="0.4">
      <c r="A250" s="450"/>
      <c r="B250" s="450"/>
      <c r="C250" s="450"/>
      <c r="D250" s="450"/>
      <c r="E250" s="450"/>
      <c r="F250" s="450"/>
      <c r="G250" s="114"/>
    </row>
    <row r="251" spans="1:7" ht="22.5" x14ac:dyDescent="0.45">
      <c r="A251" s="115" t="s">
        <v>101</v>
      </c>
      <c r="B251" s="115"/>
      <c r="C251" s="115"/>
      <c r="D251" s="115"/>
      <c r="E251" s="115"/>
      <c r="F251" s="115"/>
      <c r="G251" s="114"/>
    </row>
    <row r="252" spans="1:7" ht="21" x14ac:dyDescent="0.4">
      <c r="A252" s="156">
        <f>B11</f>
        <v>43529</v>
      </c>
      <c r="B252" s="114"/>
      <c r="C252" s="135"/>
      <c r="D252" s="129"/>
      <c r="E252" s="108"/>
      <c r="F252" s="114"/>
      <c r="G252" s="114"/>
    </row>
    <row r="253" spans="1:7" ht="21" x14ac:dyDescent="0.4">
      <c r="A253" s="456" t="s">
        <v>28</v>
      </c>
      <c r="B253" s="457" t="s">
        <v>29</v>
      </c>
      <c r="C253" s="457"/>
      <c r="D253" s="457" t="s">
        <v>42</v>
      </c>
      <c r="E253" s="447" t="s">
        <v>266</v>
      </c>
      <c r="F253" s="447" t="s">
        <v>302</v>
      </c>
      <c r="G253" s="129"/>
    </row>
    <row r="254" spans="1:7" ht="21" x14ac:dyDescent="0.4">
      <c r="A254" s="456"/>
      <c r="B254" s="118" t="s">
        <v>32</v>
      </c>
      <c r="C254" s="118" t="s">
        <v>31</v>
      </c>
      <c r="D254" s="457"/>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1" x14ac:dyDescent="0.4">
      <c r="A261" s="297" t="s">
        <v>330</v>
      </c>
      <c r="B261" s="122">
        <v>2</v>
      </c>
      <c r="C261" s="122"/>
      <c r="D261" s="139"/>
      <c r="E261" s="172"/>
      <c r="F261" s="123"/>
      <c r="G261" s="114"/>
    </row>
    <row r="262" spans="1:7" ht="33" customHeight="1" x14ac:dyDescent="0.4">
      <c r="A262" s="164" t="s">
        <v>143</v>
      </c>
      <c r="B262" s="122">
        <v>2</v>
      </c>
      <c r="C262" s="122"/>
      <c r="D262" s="172"/>
      <c r="E262" s="172"/>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4" t="s">
        <v>34</v>
      </c>
      <c r="B265" s="465"/>
      <c r="C265" s="466"/>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33.75" customHeight="1" x14ac:dyDescent="0.4">
      <c r="A272" s="138" t="s">
        <v>202</v>
      </c>
      <c r="B272" s="122">
        <v>2</v>
      </c>
      <c r="C272" s="122"/>
      <c r="D272" s="194"/>
      <c r="E272" s="172"/>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70"/>
      <c r="F276" s="123"/>
      <c r="G276" s="129"/>
    </row>
    <row r="277" spans="1:7" ht="21" x14ac:dyDescent="0.4">
      <c r="A277" s="400" t="s">
        <v>394</v>
      </c>
      <c r="B277" s="122">
        <v>2</v>
      </c>
      <c r="C277" s="142" t="str">
        <f>IF(B277=0, -2, "0")</f>
        <v>0</v>
      </c>
      <c r="D277" s="194"/>
      <c r="E277" s="123"/>
      <c r="F277" s="123"/>
      <c r="G277" s="114"/>
    </row>
    <row r="278" spans="1:7" ht="105.75" customHeight="1" x14ac:dyDescent="0.4">
      <c r="A278" s="121" t="s">
        <v>117</v>
      </c>
      <c r="B278" s="122">
        <v>1</v>
      </c>
      <c r="C278" s="122"/>
      <c r="D278" s="418" t="s">
        <v>499</v>
      </c>
      <c r="E278" s="172" t="s">
        <v>500</v>
      </c>
      <c r="F278" s="123"/>
      <c r="G278" s="114"/>
    </row>
    <row r="279" spans="1:7" ht="409.6" customHeight="1" x14ac:dyDescent="0.4">
      <c r="A279" s="209" t="s">
        <v>372</v>
      </c>
      <c r="B279" s="122">
        <v>0</v>
      </c>
      <c r="C279" s="169">
        <f>IF(B279=0, -5, "0")</f>
        <v>-5</v>
      </c>
      <c r="D279" s="425" t="s">
        <v>597</v>
      </c>
      <c r="E279" s="172" t="s">
        <v>483</v>
      </c>
      <c r="F279" s="428"/>
      <c r="G279" s="114"/>
    </row>
    <row r="280" spans="1:7" ht="108" customHeight="1" x14ac:dyDescent="0.4">
      <c r="A280" s="209" t="s">
        <v>373</v>
      </c>
      <c r="B280" s="122">
        <v>1</v>
      </c>
      <c r="C280" s="169" t="str">
        <f>IF(B280=0, -5, "0")</f>
        <v>0</v>
      </c>
      <c r="D280" s="425" t="s">
        <v>501</v>
      </c>
      <c r="E280" s="172" t="s">
        <v>502</v>
      </c>
      <c r="F280" s="123"/>
      <c r="G280" s="114"/>
    </row>
    <row r="281" spans="1:7" ht="21" x14ac:dyDescent="0.4">
      <c r="A281" s="121" t="s">
        <v>209</v>
      </c>
      <c r="B281" s="122">
        <v>2</v>
      </c>
      <c r="C281" s="122"/>
      <c r="D281" s="128"/>
      <c r="E281" s="124"/>
      <c r="F281" s="123"/>
      <c r="G281" s="114"/>
    </row>
    <row r="282" spans="1:7" ht="45" customHeight="1" x14ac:dyDescent="0.4">
      <c r="A282" s="121" t="s">
        <v>142</v>
      </c>
      <c r="B282" s="122">
        <v>2</v>
      </c>
      <c r="C282" s="122"/>
      <c r="D282" s="128" t="s">
        <v>503</v>
      </c>
      <c r="E282" s="123"/>
      <c r="F282" s="123"/>
      <c r="G282" s="129"/>
    </row>
    <row r="283" spans="1:7" ht="41.25" customHeight="1" x14ac:dyDescent="0.4">
      <c r="A283" s="290" t="s">
        <v>354</v>
      </c>
      <c r="B283" s="122">
        <v>1</v>
      </c>
      <c r="C283" s="142" t="str">
        <f>IF(B283=0, -2, "0")</f>
        <v>0</v>
      </c>
      <c r="D283" s="128" t="s">
        <v>598</v>
      </c>
      <c r="E283" s="252" t="s">
        <v>504</v>
      </c>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00"/>
      <c r="B290" s="500"/>
      <c r="C290" s="500"/>
      <c r="D290" s="500"/>
      <c r="E290" s="500"/>
      <c r="F290" s="500"/>
      <c r="G290" s="129"/>
    </row>
    <row r="291" spans="1:7" s="80" customFormat="1" ht="31.5" customHeight="1" x14ac:dyDescent="0.4">
      <c r="A291" s="458" t="s">
        <v>311</v>
      </c>
      <c r="B291" s="458"/>
      <c r="C291" s="458"/>
      <c r="D291" s="458"/>
      <c r="E291" s="458"/>
      <c r="F291" s="458"/>
      <c r="G291" s="129"/>
    </row>
    <row r="292" spans="1:7" s="80" customFormat="1" ht="26.25" customHeight="1" x14ac:dyDescent="0.4">
      <c r="A292" s="125" t="s">
        <v>329</v>
      </c>
      <c r="B292" s="122">
        <v>2</v>
      </c>
      <c r="C292" s="126"/>
      <c r="D292" s="170"/>
      <c r="E292" s="128"/>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46</v>
      </c>
      <c r="E300" s="108"/>
      <c r="F300" s="114"/>
      <c r="G300" s="114"/>
    </row>
    <row r="301" spans="1:7" ht="21" x14ac:dyDescent="0.4">
      <c r="A301" s="130" t="s">
        <v>33</v>
      </c>
      <c r="B301" s="131"/>
      <c r="C301" s="132"/>
      <c r="D301" s="133">
        <f>D300/(COUNT(B269:C289,B292:C299)*2)</f>
        <v>0.7931034482758621</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62</v>
      </c>
      <c r="E303" s="108"/>
      <c r="F303" s="114"/>
      <c r="G303" s="114"/>
    </row>
    <row r="304" spans="1:7" ht="22.5" x14ac:dyDescent="0.45">
      <c r="A304" s="150" t="s">
        <v>444</v>
      </c>
      <c r="B304" s="189"/>
      <c r="C304" s="190"/>
      <c r="D304" s="154">
        <f>D303/(COUNT(B257:C264,B269:C289,B292:C299)*2)</f>
        <v>0.83783783783783783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43529</v>
      </c>
      <c r="B307" s="114"/>
      <c r="C307" s="135"/>
      <c r="D307" s="114"/>
      <c r="E307" s="108"/>
      <c r="F307" s="114"/>
      <c r="G307" s="114"/>
    </row>
    <row r="308" spans="1:7" ht="21" x14ac:dyDescent="0.4">
      <c r="A308" s="456" t="s">
        <v>28</v>
      </c>
      <c r="B308" s="457" t="s">
        <v>29</v>
      </c>
      <c r="C308" s="457"/>
      <c r="D308" s="457" t="s">
        <v>42</v>
      </c>
      <c r="E308" s="447" t="s">
        <v>266</v>
      </c>
      <c r="F308" s="447" t="s">
        <v>302</v>
      </c>
      <c r="G308" s="129"/>
    </row>
    <row r="309" spans="1:7" ht="21" x14ac:dyDescent="0.4">
      <c r="A309" s="456"/>
      <c r="B309" s="118" t="s">
        <v>32</v>
      </c>
      <c r="C309" s="118" t="s">
        <v>31</v>
      </c>
      <c r="D309" s="457"/>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84" x14ac:dyDescent="0.4">
      <c r="A315" s="164" t="s">
        <v>119</v>
      </c>
      <c r="B315" s="122">
        <v>2</v>
      </c>
      <c r="C315" s="122"/>
      <c r="D315" s="123" t="s">
        <v>604</v>
      </c>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229"/>
      <c r="E318" s="123"/>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252.75" x14ac:dyDescent="0.45">
      <c r="A326" s="211" t="s">
        <v>316</v>
      </c>
      <c r="B326" s="122">
        <v>0</v>
      </c>
      <c r="C326" s="143">
        <f>IF(B326=0, -10, "0")</f>
        <v>-10</v>
      </c>
      <c r="D326" s="193" t="s">
        <v>599</v>
      </c>
      <c r="E326" s="123" t="s">
        <v>507</v>
      </c>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505</v>
      </c>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409.6" customHeight="1" x14ac:dyDescent="0.4">
      <c r="A337" s="168" t="s">
        <v>58</v>
      </c>
      <c r="B337" s="122">
        <v>0</v>
      </c>
      <c r="C337" s="174">
        <f>IF(B337=0, -5, "0")</f>
        <v>-5</v>
      </c>
      <c r="D337" s="229" t="s">
        <v>600</v>
      </c>
      <c r="E337" s="172" t="s">
        <v>506</v>
      </c>
      <c r="F337" s="123"/>
      <c r="G337" s="129"/>
    </row>
    <row r="338" spans="1:7" ht="47.25" customHeight="1" x14ac:dyDescent="0.4">
      <c r="A338" s="290" t="s">
        <v>354</v>
      </c>
      <c r="B338" s="122">
        <v>2</v>
      </c>
      <c r="C338" s="142" t="str">
        <f>IF(B338=0, -2, "0")</f>
        <v>0</v>
      </c>
      <c r="D338" s="123"/>
      <c r="E338" s="252"/>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21</v>
      </c>
      <c r="E344" s="108"/>
      <c r="F344" s="114"/>
      <c r="G344" s="114"/>
    </row>
    <row r="345" spans="1:7" ht="21" x14ac:dyDescent="0.4">
      <c r="A345" s="130" t="s">
        <v>33</v>
      </c>
      <c r="B345" s="131"/>
      <c r="C345" s="132"/>
      <c r="D345" s="133">
        <f>D344/(COUNT(B324:C343)*2)</f>
        <v>0.47727272727272729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216"/>
      <c r="E350" s="128"/>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72"/>
      <c r="F356" s="123"/>
      <c r="G356" s="114"/>
    </row>
    <row r="357" spans="1:7" s="258" customFormat="1" ht="21" x14ac:dyDescent="0.3">
      <c r="A357" s="452"/>
      <c r="B357" s="452"/>
      <c r="C357" s="452"/>
      <c r="D357" s="452"/>
      <c r="E357" s="452"/>
      <c r="F357" s="452"/>
      <c r="G357" s="452"/>
    </row>
    <row r="358" spans="1:7" ht="32.25" customHeight="1" x14ac:dyDescent="0.4">
      <c r="A358" s="478" t="s">
        <v>311</v>
      </c>
      <c r="B358" s="478"/>
      <c r="C358" s="478"/>
      <c r="D358" s="478"/>
      <c r="E358" s="478"/>
      <c r="F358" s="478"/>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39" customHeight="1" x14ac:dyDescent="0.4">
      <c r="A362" s="188" t="s">
        <v>377</v>
      </c>
      <c r="B362" s="122">
        <v>2</v>
      </c>
      <c r="C362" s="126"/>
      <c r="D362" s="418"/>
      <c r="E362" s="229"/>
      <c r="F362" s="123"/>
      <c r="G362" s="129"/>
    </row>
    <row r="363" spans="1:7" ht="54" customHeight="1" x14ac:dyDescent="0.4">
      <c r="A363" s="188" t="s">
        <v>318</v>
      </c>
      <c r="B363" s="122">
        <v>2</v>
      </c>
      <c r="C363" s="126"/>
      <c r="D363" s="418"/>
      <c r="E363" s="229"/>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v>1</v>
      </c>
      <c r="E366" s="147"/>
      <c r="F366" s="123"/>
      <c r="G366" s="114"/>
    </row>
    <row r="367" spans="1:7" ht="21" x14ac:dyDescent="0.4">
      <c r="A367" s="130" t="s">
        <v>34</v>
      </c>
      <c r="B367" s="130"/>
      <c r="C367" s="130"/>
      <c r="D367" s="130">
        <f>SUM(B348:C356,B359:C366)</f>
        <v>32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69</v>
      </c>
      <c r="E370" s="108"/>
      <c r="F370" s="114"/>
      <c r="G370" s="114"/>
    </row>
    <row r="371" spans="1:7" ht="22.5" x14ac:dyDescent="0.45">
      <c r="A371" s="218" t="s">
        <v>446</v>
      </c>
      <c r="B371" s="219"/>
      <c r="C371" s="220"/>
      <c r="D371" s="221">
        <f>D370/(COUNT(B324:C343,B348:C356,B312:C319,B359:C366)*2)</f>
        <v>0.75</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43529</v>
      </c>
      <c r="B374" s="114"/>
      <c r="C374" s="135"/>
      <c r="D374" s="114"/>
      <c r="E374" s="225"/>
      <c r="F374" s="173"/>
      <c r="G374" s="173"/>
    </row>
    <row r="375" spans="1:7" s="6" customFormat="1" ht="21" x14ac:dyDescent="0.4">
      <c r="A375" s="456" t="s">
        <v>28</v>
      </c>
      <c r="B375" s="457" t="s">
        <v>29</v>
      </c>
      <c r="C375" s="457"/>
      <c r="D375" s="457" t="s">
        <v>42</v>
      </c>
      <c r="E375" s="447" t="s">
        <v>266</v>
      </c>
      <c r="F375" s="447" t="s">
        <v>302</v>
      </c>
      <c r="G375" s="173"/>
    </row>
    <row r="376" spans="1:7" s="6" customFormat="1" ht="21" x14ac:dyDescent="0.4">
      <c r="A376" s="456"/>
      <c r="B376" s="118" t="s">
        <v>32</v>
      </c>
      <c r="C376" s="118" t="s">
        <v>31</v>
      </c>
      <c r="D376" s="457"/>
      <c r="E376" s="447"/>
      <c r="F376" s="447"/>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70"/>
      <c r="E384" s="128"/>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105" x14ac:dyDescent="0.4">
      <c r="A398" s="121" t="s">
        <v>117</v>
      </c>
      <c r="B398" s="122">
        <v>1</v>
      </c>
      <c r="C398" s="122"/>
      <c r="D398" s="193" t="s">
        <v>508</v>
      </c>
      <c r="E398" s="170" t="s">
        <v>601</v>
      </c>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229"/>
      <c r="F402" s="123"/>
      <c r="G402" s="173"/>
    </row>
    <row r="403" spans="1:7" s="6" customFormat="1" ht="21" x14ac:dyDescent="0.4">
      <c r="A403" s="121" t="s">
        <v>217</v>
      </c>
      <c r="B403" s="122">
        <v>2</v>
      </c>
      <c r="C403" s="122"/>
      <c r="D403" s="193"/>
      <c r="E403" s="127"/>
      <c r="F403" s="123"/>
      <c r="G403" s="173"/>
    </row>
    <row r="404" spans="1:7" s="6" customFormat="1" ht="42" x14ac:dyDescent="0.4">
      <c r="A404" s="121" t="s">
        <v>142</v>
      </c>
      <c r="B404" s="122">
        <v>2</v>
      </c>
      <c r="C404" s="122"/>
      <c r="D404" s="193" t="s">
        <v>490</v>
      </c>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94" x14ac:dyDescent="0.4">
      <c r="A407" s="168" t="s">
        <v>133</v>
      </c>
      <c r="B407" s="122">
        <v>0</v>
      </c>
      <c r="C407" s="174">
        <f>IF(B407=0, -5, "0")</f>
        <v>-5</v>
      </c>
      <c r="D407" s="229" t="s">
        <v>602</v>
      </c>
      <c r="E407" s="170" t="s">
        <v>603</v>
      </c>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74"/>
      <c r="B415" s="475"/>
      <c r="C415" s="475"/>
      <c r="D415" s="475"/>
      <c r="E415" s="475"/>
      <c r="F415" s="475"/>
      <c r="G415" s="475"/>
    </row>
    <row r="416" spans="1:7" s="6" customFormat="1" ht="24.75" x14ac:dyDescent="0.4">
      <c r="A416" s="443" t="s">
        <v>320</v>
      </c>
      <c r="B416" s="443"/>
      <c r="C416" s="443"/>
      <c r="D416" s="443"/>
      <c r="E416" s="443"/>
      <c r="F416" s="443"/>
      <c r="G416" s="173"/>
    </row>
    <row r="417" spans="1:7" s="6" customFormat="1" ht="22.5" x14ac:dyDescent="0.4">
      <c r="A417" s="121" t="s">
        <v>329</v>
      </c>
      <c r="B417" s="122">
        <v>2</v>
      </c>
      <c r="C417" s="335"/>
      <c r="D417" s="307"/>
      <c r="E417" s="307"/>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46</v>
      </c>
      <c r="E425" s="225"/>
      <c r="F425" s="173"/>
      <c r="G425" s="173"/>
    </row>
    <row r="426" spans="1:7" s="6" customFormat="1" ht="21" x14ac:dyDescent="0.4">
      <c r="A426" s="130" t="s">
        <v>33</v>
      </c>
      <c r="B426" s="131"/>
      <c r="C426" s="132"/>
      <c r="D426" s="133">
        <f>D425/(COUNT(B394:C414,B417:C424)*2)</f>
        <v>0.8214285714285714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68</v>
      </c>
      <c r="E428" s="225"/>
      <c r="F428" s="173"/>
      <c r="G428" s="173"/>
    </row>
    <row r="429" spans="1:7" s="6" customFormat="1" ht="22.5" x14ac:dyDescent="0.45">
      <c r="A429" s="150" t="s">
        <v>449</v>
      </c>
      <c r="B429" s="189"/>
      <c r="C429" s="190"/>
      <c r="D429" s="154">
        <f>D428/(COUNT(B379:C389,B394:C414,B417:C424)*2)</f>
        <v>0.87179487179487181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43529</v>
      </c>
      <c r="B432" s="114"/>
      <c r="C432" s="135"/>
      <c r="D432" s="129"/>
      <c r="E432" s="108"/>
      <c r="F432" s="114"/>
      <c r="G432" s="114"/>
    </row>
    <row r="433" spans="1:7" ht="21" x14ac:dyDescent="0.4">
      <c r="A433" s="456" t="s">
        <v>28</v>
      </c>
      <c r="B433" s="457" t="s">
        <v>29</v>
      </c>
      <c r="C433" s="457"/>
      <c r="D433" s="457" t="s">
        <v>42</v>
      </c>
      <c r="E433" s="447" t="s">
        <v>266</v>
      </c>
      <c r="F433" s="447" t="s">
        <v>302</v>
      </c>
      <c r="G433" s="129"/>
    </row>
    <row r="434" spans="1:7" ht="21" x14ac:dyDescent="0.4">
      <c r="A434" s="456"/>
      <c r="B434" s="118" t="s">
        <v>32</v>
      </c>
      <c r="C434" s="118" t="s">
        <v>31</v>
      </c>
      <c r="D434" s="457"/>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419" t="s">
        <v>509</v>
      </c>
      <c r="E451" s="123" t="s">
        <v>484</v>
      </c>
      <c r="F451" s="123"/>
      <c r="G451" s="114"/>
    </row>
    <row r="452" spans="1:7" ht="22.5" x14ac:dyDescent="0.45">
      <c r="A452" s="215" t="s">
        <v>361</v>
      </c>
      <c r="B452" s="122">
        <v>2</v>
      </c>
      <c r="C452" s="174" t="str">
        <f>IF(B452=0, -5, "0")</f>
        <v>0</v>
      </c>
      <c r="D452" s="239"/>
      <c r="E452" s="124"/>
      <c r="F452" s="123"/>
      <c r="G452" s="114"/>
    </row>
    <row r="453" spans="1:7" ht="147" x14ac:dyDescent="0.4">
      <c r="A453" s="215" t="s">
        <v>362</v>
      </c>
      <c r="B453" s="122">
        <v>0</v>
      </c>
      <c r="C453" s="169">
        <f>IF(B453=0, -5, "0")</f>
        <v>-5</v>
      </c>
      <c r="D453" s="163" t="s">
        <v>510</v>
      </c>
      <c r="E453" s="172" t="s">
        <v>478</v>
      </c>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63" x14ac:dyDescent="0.4">
      <c r="A461" s="201" t="s">
        <v>417</v>
      </c>
      <c r="B461" s="122">
        <v>1</v>
      </c>
      <c r="C461" s="122"/>
      <c r="D461" s="201" t="s">
        <v>514</v>
      </c>
      <c r="E461" s="172" t="s">
        <v>605</v>
      </c>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3" t="s">
        <v>311</v>
      </c>
      <c r="B464" s="443"/>
      <c r="C464" s="443"/>
      <c r="D464" s="443"/>
      <c r="E464" s="443"/>
      <c r="F464" s="443"/>
      <c r="G464" s="114"/>
    </row>
    <row r="465" spans="1:7" ht="22.5" x14ac:dyDescent="0.4">
      <c r="A465" s="121" t="s">
        <v>329</v>
      </c>
      <c r="B465" s="122">
        <v>2</v>
      </c>
      <c r="C465" s="217"/>
      <c r="D465" s="161"/>
      <c r="E465" s="16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229"/>
      <c r="E468" s="128"/>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31</v>
      </c>
      <c r="E472" s="108"/>
      <c r="F472" s="114"/>
      <c r="G472" s="114"/>
    </row>
    <row r="473" spans="1:7" ht="21" x14ac:dyDescent="0.4">
      <c r="A473" s="130" t="s">
        <v>33</v>
      </c>
      <c r="B473" s="131"/>
      <c r="C473" s="132"/>
      <c r="D473" s="133">
        <f>D472/(COUNT(B449:C462,B465:C471)*2)</f>
        <v>0.73809523809523814</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47</v>
      </c>
      <c r="E475" s="108"/>
      <c r="F475" s="114"/>
      <c r="G475" s="114"/>
    </row>
    <row r="476" spans="1:7" ht="22.5" x14ac:dyDescent="0.45">
      <c r="A476" s="150" t="s">
        <v>452</v>
      </c>
      <c r="B476" s="189"/>
      <c r="C476" s="190"/>
      <c r="D476" s="154">
        <f>D475/(COUNT(B449:C462,B437:C444,B465:C471)*2)</f>
        <v>0.81034482758620685</v>
      </c>
      <c r="E476" s="108"/>
      <c r="F476" s="114"/>
      <c r="G476" s="114"/>
    </row>
    <row r="477" spans="1:7" ht="21" x14ac:dyDescent="0.4">
      <c r="A477" s="155"/>
      <c r="B477" s="114"/>
      <c r="C477" s="135"/>
      <c r="D477" s="114"/>
      <c r="E477" s="108"/>
      <c r="F477" s="114"/>
      <c r="G477" s="114"/>
    </row>
    <row r="478" spans="1:7" s="258" customFormat="1" ht="24.75" x14ac:dyDescent="0.4">
      <c r="A478" s="481" t="s">
        <v>425</v>
      </c>
      <c r="B478" s="481"/>
      <c r="C478" s="481"/>
      <c r="D478" s="481"/>
      <c r="E478" s="481"/>
      <c r="F478" s="481"/>
      <c r="G478" s="114"/>
    </row>
    <row r="479" spans="1:7" s="258" customFormat="1" ht="21" customHeight="1" x14ac:dyDescent="0.4">
      <c r="A479" s="234">
        <f>B11</f>
        <v>43529</v>
      </c>
      <c r="G479" s="114"/>
    </row>
    <row r="480" spans="1:7" s="258" customFormat="1" ht="21" x14ac:dyDescent="0.4">
      <c r="A480" s="444" t="s">
        <v>28</v>
      </c>
      <c r="B480" s="445" t="s">
        <v>29</v>
      </c>
      <c r="C480" s="445"/>
      <c r="D480" s="445" t="s">
        <v>42</v>
      </c>
      <c r="E480" s="446" t="s">
        <v>266</v>
      </c>
      <c r="F480" s="446" t="s">
        <v>302</v>
      </c>
      <c r="G480" s="114"/>
    </row>
    <row r="481" spans="1:7" s="258" customFormat="1" ht="21" x14ac:dyDescent="0.4">
      <c r="A481" s="444"/>
      <c r="B481" s="320" t="s">
        <v>32</v>
      </c>
      <c r="C481" s="320" t="s">
        <v>31</v>
      </c>
      <c r="D481" s="445"/>
      <c r="E481" s="446"/>
      <c r="F481" s="446"/>
      <c r="G481" s="114"/>
    </row>
    <row r="482" spans="1:7" s="260" customFormat="1" ht="22.5" x14ac:dyDescent="0.4">
      <c r="A482" s="367"/>
      <c r="B482" s="368"/>
      <c r="C482" s="368"/>
      <c r="D482" s="368"/>
      <c r="E482" s="354"/>
      <c r="F482" s="354"/>
      <c r="G482" s="173"/>
    </row>
    <row r="483" spans="1:7" s="260" customFormat="1" ht="24.75" x14ac:dyDescent="0.4">
      <c r="A483" s="520" t="s">
        <v>52</v>
      </c>
      <c r="B483" s="520"/>
      <c r="C483" s="520"/>
      <c r="D483" s="520"/>
      <c r="E483" s="520"/>
      <c r="F483" s="520"/>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18" t="s">
        <v>463</v>
      </c>
      <c r="B491" s="519"/>
      <c r="C491" s="519"/>
      <c r="D491" s="519"/>
      <c r="E491" s="519"/>
      <c r="F491" s="519"/>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84" x14ac:dyDescent="0.4">
      <c r="A495" s="252" t="s">
        <v>395</v>
      </c>
      <c r="B495" s="122">
        <v>0</v>
      </c>
      <c r="C495" s="385"/>
      <c r="D495" s="564" t="s">
        <v>511</v>
      </c>
      <c r="E495" s="564" t="s">
        <v>512</v>
      </c>
      <c r="F495" s="123"/>
      <c r="G495" s="114"/>
    </row>
    <row r="496" spans="1:7" s="258" customFormat="1" ht="63" x14ac:dyDescent="0.4">
      <c r="A496" s="252" t="s">
        <v>367</v>
      </c>
      <c r="B496" s="122">
        <v>0</v>
      </c>
      <c r="C496" s="385"/>
      <c r="D496" s="564" t="s">
        <v>513</v>
      </c>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63" x14ac:dyDescent="0.4">
      <c r="A501" s="252" t="s">
        <v>375</v>
      </c>
      <c r="B501" s="122">
        <v>0</v>
      </c>
      <c r="C501" s="385"/>
      <c r="D501" s="564" t="s">
        <v>582</v>
      </c>
      <c r="E501" s="564" t="s">
        <v>583</v>
      </c>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92" t="s">
        <v>23</v>
      </c>
      <c r="B505" s="493"/>
      <c r="C505" s="493"/>
      <c r="D505" s="493"/>
      <c r="E505" s="493"/>
      <c r="F505" s="494"/>
      <c r="G505" s="114"/>
    </row>
    <row r="506" spans="1:7" s="258" customFormat="1" ht="30" customHeight="1" x14ac:dyDescent="0.4">
      <c r="A506" s="252" t="s">
        <v>80</v>
      </c>
      <c r="B506" s="122">
        <v>2</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v>2</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v>2</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76"/>
      <c r="B517" s="476"/>
      <c r="C517" s="476"/>
      <c r="D517" s="476"/>
      <c r="E517" s="476"/>
      <c r="F517" s="476"/>
      <c r="G517" s="476"/>
    </row>
    <row r="518" spans="1:7" s="258" customFormat="1" ht="26.25" customHeight="1" x14ac:dyDescent="0.5">
      <c r="A518" s="369" t="s">
        <v>311</v>
      </c>
      <c r="B518" s="477"/>
      <c r="C518" s="477"/>
      <c r="D518" s="477"/>
      <c r="E518" s="477"/>
      <c r="F518" s="477"/>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6</v>
      </c>
      <c r="E526" s="108"/>
      <c r="F526" s="114"/>
      <c r="G526" s="129"/>
    </row>
    <row r="527" spans="1:7" s="258" customFormat="1" ht="21" customHeight="1" x14ac:dyDescent="0.45">
      <c r="A527" s="150" t="s">
        <v>454</v>
      </c>
      <c r="B527" s="189"/>
      <c r="C527" s="190"/>
      <c r="D527" s="154">
        <f>D526/(COUNT(B506:C516,B492:C503,B519:C525,B484:C489)*2)</f>
        <v>0.5</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82" t="s">
        <v>97</v>
      </c>
      <c r="B530" s="482"/>
      <c r="C530" s="482"/>
      <c r="D530" s="482"/>
      <c r="E530" s="482"/>
      <c r="F530" s="482"/>
      <c r="G530" s="114"/>
    </row>
    <row r="531" spans="1:7" s="258" customFormat="1" ht="22.5" customHeight="1" x14ac:dyDescent="0.4">
      <c r="A531" s="234">
        <f>B11</f>
        <v>43529</v>
      </c>
      <c r="B531" s="114"/>
      <c r="C531" s="135"/>
      <c r="D531" s="137"/>
      <c r="E531" s="137"/>
      <c r="F531" s="137"/>
      <c r="G531" s="114"/>
    </row>
    <row r="532" spans="1:7" s="258" customFormat="1" ht="21" x14ac:dyDescent="0.4">
      <c r="A532" s="495" t="s">
        <v>28</v>
      </c>
      <c r="B532" s="483" t="s">
        <v>29</v>
      </c>
      <c r="C532" s="497"/>
      <c r="D532" s="457" t="s">
        <v>42</v>
      </c>
      <c r="E532" s="447" t="s">
        <v>266</v>
      </c>
      <c r="F532" s="447" t="s">
        <v>302</v>
      </c>
      <c r="G532" s="114"/>
    </row>
    <row r="533" spans="1:7" s="258" customFormat="1" ht="21" x14ac:dyDescent="0.4">
      <c r="A533" s="496"/>
      <c r="B533" s="315" t="s">
        <v>32</v>
      </c>
      <c r="C533" s="316" t="s">
        <v>31</v>
      </c>
      <c r="D533" s="457"/>
      <c r="E533" s="447"/>
      <c r="F533" s="447"/>
      <c r="G533" s="114"/>
    </row>
    <row r="534" spans="1:7" s="80" customFormat="1" ht="22.5" x14ac:dyDescent="0.4">
      <c r="A534" s="365"/>
      <c r="B534" s="366"/>
      <c r="C534" s="366"/>
      <c r="D534" s="361"/>
      <c r="E534" s="362"/>
      <c r="F534" s="362"/>
      <c r="G534" s="129"/>
    </row>
    <row r="535" spans="1:7" s="258" customFormat="1" ht="24.75" x14ac:dyDescent="0.4">
      <c r="A535" s="370" t="s">
        <v>17</v>
      </c>
      <c r="B535" s="317"/>
      <c r="C535" s="479"/>
      <c r="D535" s="479"/>
      <c r="E535" s="479"/>
      <c r="F535" s="480"/>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4" t="s">
        <v>34</v>
      </c>
      <c r="B542" s="465"/>
      <c r="C542" s="466"/>
      <c r="D542" s="407">
        <f>SUM(B536:C541)</f>
        <v>12</v>
      </c>
      <c r="E542" s="248"/>
      <c r="F542" s="248"/>
      <c r="G542" s="114"/>
    </row>
    <row r="543" spans="1:7" s="258" customFormat="1" ht="21" customHeight="1" x14ac:dyDescent="0.4">
      <c r="A543" s="464" t="s">
        <v>33</v>
      </c>
      <c r="B543" s="465"/>
      <c r="C543" s="466"/>
      <c r="D543" s="388">
        <f>D542/(COUNT(B536:C541)*2)</f>
        <v>1</v>
      </c>
      <c r="E543" s="248"/>
      <c r="F543" s="248"/>
      <c r="G543" s="114"/>
    </row>
    <row r="544" spans="1:7" s="258" customFormat="1" ht="21" x14ac:dyDescent="0.4">
      <c r="A544" s="450"/>
      <c r="B544" s="450"/>
      <c r="C544" s="450"/>
      <c r="D544" s="450"/>
      <c r="E544" s="450"/>
      <c r="F544" s="450"/>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63" x14ac:dyDescent="0.4">
      <c r="A549" s="121" t="s">
        <v>114</v>
      </c>
      <c r="B549" s="122">
        <v>1</v>
      </c>
      <c r="C549" s="122"/>
      <c r="D549" s="201" t="s">
        <v>587</v>
      </c>
      <c r="E549" s="128" t="s">
        <v>588</v>
      </c>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51"/>
      <c r="B556" s="452"/>
      <c r="C556" s="452"/>
      <c r="D556" s="452"/>
      <c r="E556" s="452"/>
      <c r="F556" s="452"/>
      <c r="G556" s="452"/>
    </row>
    <row r="557" spans="1:7" s="258" customFormat="1" ht="35.25" customHeight="1" x14ac:dyDescent="0.4">
      <c r="A557" s="371" t="s">
        <v>311</v>
      </c>
      <c r="B557" s="337"/>
      <c r="C557" s="516"/>
      <c r="D557" s="516"/>
      <c r="E557" s="516"/>
      <c r="F557" s="517"/>
      <c r="G557" s="129"/>
    </row>
    <row r="558" spans="1:7" s="258" customFormat="1" ht="21" x14ac:dyDescent="0.4">
      <c r="A558" s="125" t="s">
        <v>329</v>
      </c>
      <c r="B558" s="122">
        <v>2</v>
      </c>
      <c r="C558" s="183"/>
      <c r="D558" s="229"/>
      <c r="E558" s="128"/>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48" t="s">
        <v>34</v>
      </c>
      <c r="B566" s="448"/>
      <c r="C566" s="449"/>
      <c r="D566" s="358">
        <f>SUM(B558:C565,B546:C555)</f>
        <v>31</v>
      </c>
      <c r="E566" s="108"/>
      <c r="F566" s="114"/>
      <c r="G566" s="114"/>
    </row>
    <row r="567" spans="1:7" s="258" customFormat="1" ht="21" x14ac:dyDescent="0.4">
      <c r="A567" s="448" t="s">
        <v>33</v>
      </c>
      <c r="B567" s="448"/>
      <c r="C567" s="448"/>
      <c r="D567" s="388">
        <f>D566/(COUNT(B558:C565,B546:C555)*2)</f>
        <v>0.96875</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43</v>
      </c>
      <c r="E569" s="177"/>
      <c r="F569" s="129"/>
      <c r="G569" s="114"/>
    </row>
    <row r="570" spans="1:7" ht="21" customHeight="1" x14ac:dyDescent="0.45">
      <c r="A570" s="150" t="s">
        <v>456</v>
      </c>
      <c r="B570" s="189"/>
      <c r="C570" s="190"/>
      <c r="D570" s="154">
        <f>D569/(COUNT(B546:C555,B536:C541,B558:C565)*2)</f>
        <v>0.97727272727272729</v>
      </c>
      <c r="E570" s="304"/>
      <c r="F570" s="304"/>
      <c r="G570" s="129"/>
    </row>
    <row r="571" spans="1:7" ht="21" customHeight="1" x14ac:dyDescent="0.4">
      <c r="A571" s="155"/>
      <c r="B571" s="114"/>
      <c r="C571" s="135"/>
      <c r="D571" s="114"/>
      <c r="E571" s="108"/>
      <c r="F571" s="114"/>
      <c r="G571" s="114"/>
    </row>
    <row r="572" spans="1:7" ht="21" x14ac:dyDescent="0.4">
      <c r="A572" s="450"/>
      <c r="B572" s="450"/>
      <c r="C572" s="450"/>
      <c r="D572" s="450"/>
      <c r="E572" s="450"/>
      <c r="F572" s="450"/>
      <c r="G572" s="114"/>
    </row>
    <row r="573" spans="1:7" ht="22.5" x14ac:dyDescent="0.45">
      <c r="A573" s="442" t="s">
        <v>19</v>
      </c>
      <c r="B573" s="442"/>
      <c r="C573" s="442"/>
      <c r="D573" s="442"/>
      <c r="E573" s="442"/>
      <c r="F573" s="442"/>
      <c r="G573" s="114"/>
    </row>
    <row r="574" spans="1:7" ht="22.5" x14ac:dyDescent="0.4">
      <c r="A574" s="243">
        <f>B11</f>
        <v>43529</v>
      </c>
      <c r="B574" s="114"/>
      <c r="C574" s="135"/>
      <c r="D574" s="356"/>
      <c r="E574" s="356"/>
      <c r="F574" s="356"/>
      <c r="G574" s="114"/>
    </row>
    <row r="575" spans="1:7" ht="21" x14ac:dyDescent="0.4">
      <c r="A575" s="444" t="s">
        <v>28</v>
      </c>
      <c r="B575" s="445" t="s">
        <v>29</v>
      </c>
      <c r="C575" s="445"/>
      <c r="D575" s="445" t="s">
        <v>42</v>
      </c>
      <c r="E575" s="446" t="s">
        <v>266</v>
      </c>
      <c r="F575" s="446" t="s">
        <v>302</v>
      </c>
      <c r="G575" s="114"/>
    </row>
    <row r="576" spans="1:7" ht="21" x14ac:dyDescent="0.4">
      <c r="A576" s="444"/>
      <c r="B576" s="320" t="s">
        <v>32</v>
      </c>
      <c r="C576" s="320" t="s">
        <v>31</v>
      </c>
      <c r="D576" s="445"/>
      <c r="E576" s="446"/>
      <c r="F576" s="446"/>
      <c r="G576" s="129"/>
    </row>
    <row r="577" spans="1:7" s="80" customFormat="1" ht="22.5" x14ac:dyDescent="0.4">
      <c r="A577" s="372"/>
      <c r="B577" s="373"/>
      <c r="C577" s="373"/>
      <c r="D577" s="373"/>
      <c r="E577" s="341"/>
      <c r="F577" s="374"/>
      <c r="G577" s="129"/>
    </row>
    <row r="578" spans="1:7" ht="24.75" x14ac:dyDescent="0.4">
      <c r="A578" s="504" t="s">
        <v>10</v>
      </c>
      <c r="B578" s="505"/>
      <c r="C578" s="505"/>
      <c r="D578" s="505"/>
      <c r="E578" s="505"/>
      <c r="F578" s="506"/>
      <c r="G578" s="129"/>
    </row>
    <row r="579" spans="1:7" ht="21" x14ac:dyDescent="0.4">
      <c r="A579" s="121" t="s">
        <v>86</v>
      </c>
      <c r="B579" s="122">
        <v>2</v>
      </c>
      <c r="C579" s="122"/>
      <c r="D579" s="172"/>
      <c r="E579" s="123"/>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84" x14ac:dyDescent="0.4">
      <c r="A587" s="121" t="s">
        <v>219</v>
      </c>
      <c r="B587" s="122">
        <v>1</v>
      </c>
      <c r="C587" s="126"/>
      <c r="D587" s="123" t="s">
        <v>515</v>
      </c>
      <c r="E587" s="123" t="s">
        <v>516</v>
      </c>
      <c r="F587" s="123"/>
      <c r="G587" s="129"/>
    </row>
    <row r="588" spans="1:7" s="258" customFormat="1" ht="21" x14ac:dyDescent="0.4">
      <c r="A588" s="448" t="s">
        <v>34</v>
      </c>
      <c r="B588" s="448"/>
      <c r="C588" s="449"/>
      <c r="D588" s="358">
        <f>SUM(B579:C587)</f>
        <v>17</v>
      </c>
      <c r="E588" s="108"/>
      <c r="F588" s="114"/>
      <c r="G588" s="114"/>
    </row>
    <row r="589" spans="1:7" s="258" customFormat="1" ht="21" x14ac:dyDescent="0.4">
      <c r="A589" s="448" t="s">
        <v>33</v>
      </c>
      <c r="B589" s="448"/>
      <c r="C589" s="448"/>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07" t="s">
        <v>23</v>
      </c>
      <c r="B591" s="508"/>
      <c r="C591" s="508"/>
      <c r="D591" s="508"/>
      <c r="E591" s="508"/>
      <c r="F591" s="509"/>
      <c r="G591" s="129"/>
    </row>
    <row r="592" spans="1:7" ht="63" x14ac:dyDescent="0.4">
      <c r="A592" s="121" t="s">
        <v>87</v>
      </c>
      <c r="B592" s="122">
        <v>1</v>
      </c>
      <c r="C592" s="122"/>
      <c r="D592" s="193" t="s">
        <v>488</v>
      </c>
      <c r="E592" s="123" t="s">
        <v>489</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72.75" customHeight="1" x14ac:dyDescent="0.4">
      <c r="A599" s="125" t="s">
        <v>329</v>
      </c>
      <c r="B599" s="122">
        <v>2</v>
      </c>
      <c r="C599" s="271"/>
      <c r="D599" s="172"/>
      <c r="E599" s="19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1</v>
      </c>
      <c r="C605" s="122"/>
      <c r="D605" s="411">
        <v>0.5</v>
      </c>
      <c r="E605" s="124"/>
      <c r="F605" s="123"/>
      <c r="G605" s="129"/>
    </row>
    <row r="606" spans="1:7" s="258" customFormat="1" ht="21" x14ac:dyDescent="0.4">
      <c r="A606" s="448" t="s">
        <v>34</v>
      </c>
      <c r="B606" s="448"/>
      <c r="C606" s="449"/>
      <c r="D606" s="358">
        <f>SUM(B592:C605)</f>
        <v>24</v>
      </c>
      <c r="E606" s="108"/>
      <c r="F606" s="114"/>
      <c r="G606" s="114"/>
    </row>
    <row r="607" spans="1:7" s="258" customFormat="1" ht="21" x14ac:dyDescent="0.4">
      <c r="A607" s="448" t="s">
        <v>33</v>
      </c>
      <c r="B607" s="448"/>
      <c r="C607" s="448"/>
      <c r="D607" s="388">
        <f>D606/(COUNT(B592:C605)*2)</f>
        <v>0.92307692307692313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41</v>
      </c>
      <c r="E609" s="304"/>
      <c r="F609" s="304"/>
      <c r="G609" s="129"/>
    </row>
    <row r="610" spans="1:7" ht="22.5" x14ac:dyDescent="0.45">
      <c r="A610" s="513" t="s">
        <v>170</v>
      </c>
      <c r="B610" s="514"/>
      <c r="C610" s="515"/>
      <c r="D610" s="154">
        <f>D609/(COUNT(B579:C587,B592:C605)*2)</f>
        <v>0.93181818181818177</v>
      </c>
      <c r="E610" s="108"/>
      <c r="F610" s="114"/>
      <c r="G610" s="129"/>
    </row>
    <row r="611" spans="1:7" ht="21" x14ac:dyDescent="0.4">
      <c r="A611" s="155"/>
      <c r="B611" s="114"/>
      <c r="C611" s="135"/>
      <c r="G611" s="129"/>
    </row>
    <row r="612" spans="1:7" ht="19.5" customHeight="1" x14ac:dyDescent="0.45">
      <c r="A612" s="442" t="s">
        <v>8</v>
      </c>
      <c r="B612" s="442"/>
      <c r="C612" s="442"/>
      <c r="D612" s="442"/>
      <c r="E612" s="442"/>
      <c r="F612" s="442"/>
      <c r="G612" s="129"/>
    </row>
    <row r="613" spans="1:7" ht="22.5" x14ac:dyDescent="0.4">
      <c r="A613" s="156">
        <f>B11</f>
        <v>43529</v>
      </c>
      <c r="B613" s="114"/>
      <c r="C613" s="135"/>
      <c r="D613" s="137"/>
      <c r="E613" s="137"/>
      <c r="F613" s="137"/>
      <c r="G613" s="114"/>
    </row>
    <row r="614" spans="1:7" ht="21" x14ac:dyDescent="0.4">
      <c r="A614" s="456" t="s">
        <v>28</v>
      </c>
      <c r="B614" s="457" t="s">
        <v>29</v>
      </c>
      <c r="C614" s="457"/>
      <c r="D614" s="457" t="s">
        <v>42</v>
      </c>
      <c r="E614" s="447" t="s">
        <v>266</v>
      </c>
      <c r="F614" s="447" t="s">
        <v>302</v>
      </c>
      <c r="G614" s="114"/>
    </row>
    <row r="615" spans="1:7" ht="18.75" customHeight="1" x14ac:dyDescent="0.4">
      <c r="A615" s="456"/>
      <c r="B615" s="118" t="s">
        <v>32</v>
      </c>
      <c r="C615" s="118" t="s">
        <v>31</v>
      </c>
      <c r="D615" s="457"/>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502"/>
      <c r="D617" s="502"/>
      <c r="E617" s="502"/>
      <c r="F617" s="503"/>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8" t="s">
        <v>34</v>
      </c>
      <c r="B627" s="448"/>
      <c r="C627" s="448"/>
      <c r="D627" s="358">
        <f>SUM(B618:C626)</f>
        <v>18</v>
      </c>
      <c r="E627" s="499"/>
      <c r="F627" s="500"/>
      <c r="G627" s="129"/>
    </row>
    <row r="628" spans="1:7" ht="21" x14ac:dyDescent="0.4">
      <c r="A628" s="448" t="s">
        <v>33</v>
      </c>
      <c r="B628" s="448"/>
      <c r="C628" s="448"/>
      <c r="D628" s="388">
        <f>D627/(COUNT(B618:C626)*2)</f>
        <v>1</v>
      </c>
      <c r="E628" s="501"/>
      <c r="F628" s="476"/>
      <c r="G628" s="129"/>
    </row>
    <row r="629" spans="1:7" ht="21" x14ac:dyDescent="0.4">
      <c r="A629" s="325"/>
      <c r="B629" s="135"/>
      <c r="C629" s="498"/>
      <c r="D629" s="498"/>
      <c r="E629" s="498"/>
      <c r="F629" s="498"/>
      <c r="G629" s="129"/>
    </row>
    <row r="630" spans="1:7" ht="18.75" customHeight="1" x14ac:dyDescent="0.4">
      <c r="A630" s="363" t="s">
        <v>23</v>
      </c>
      <c r="B630" s="137"/>
      <c r="C630" s="120"/>
      <c r="D630" s="120"/>
      <c r="E630" s="120"/>
      <c r="F630" s="120"/>
      <c r="G630" s="129"/>
    </row>
    <row r="631" spans="1:7" ht="84" x14ac:dyDescent="0.4">
      <c r="A631" s="138" t="s">
        <v>83</v>
      </c>
      <c r="B631" s="122">
        <v>1</v>
      </c>
      <c r="C631" s="122"/>
      <c r="D631" s="193" t="s">
        <v>517</v>
      </c>
      <c r="E631" s="123" t="s">
        <v>479</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30.75" customHeight="1" x14ac:dyDescent="0.4">
      <c r="A637" s="203" t="s">
        <v>418</v>
      </c>
      <c r="B637" s="122">
        <v>2</v>
      </c>
      <c r="C637" s="143"/>
      <c r="D637" s="421"/>
      <c r="E637" s="193"/>
      <c r="F637" s="123"/>
      <c r="G637" s="114"/>
    </row>
    <row r="638" spans="1:7" ht="21" customHeight="1" x14ac:dyDescent="0.4">
      <c r="A638" s="121" t="s">
        <v>132</v>
      </c>
      <c r="B638" s="122">
        <v>2</v>
      </c>
      <c r="C638" s="126"/>
      <c r="D638" s="324"/>
      <c r="E638" s="124"/>
      <c r="F638" s="123"/>
      <c r="G638" s="114"/>
    </row>
    <row r="639" spans="1:7" ht="22.5" x14ac:dyDescent="0.4">
      <c r="A639" s="464" t="s">
        <v>34</v>
      </c>
      <c r="B639" s="465"/>
      <c r="C639" s="466"/>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2"/>
      <c r="D642" s="502"/>
      <c r="E642" s="502"/>
      <c r="F642" s="503"/>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84" x14ac:dyDescent="0.4">
      <c r="A649" s="203" t="s">
        <v>418</v>
      </c>
      <c r="B649" s="122">
        <v>1</v>
      </c>
      <c r="C649" s="174"/>
      <c r="D649" s="193" t="s">
        <v>589</v>
      </c>
      <c r="E649" s="124"/>
      <c r="F649" s="123"/>
      <c r="G649" s="114"/>
    </row>
    <row r="650" spans="1:16382" ht="22.5" x14ac:dyDescent="0.4">
      <c r="A650" s="464" t="s">
        <v>34</v>
      </c>
      <c r="B650" s="465"/>
      <c r="C650" s="466"/>
      <c r="D650" s="148">
        <f>SUM(B643:C649)</f>
        <v>13</v>
      </c>
      <c r="E650" s="326"/>
      <c r="F650" s="326"/>
      <c r="G650" s="114"/>
    </row>
    <row r="651" spans="1:16382" ht="21" x14ac:dyDescent="0.4">
      <c r="A651" s="148" t="s">
        <v>33</v>
      </c>
      <c r="B651" s="249"/>
      <c r="C651" s="249"/>
      <c r="D651" s="133">
        <f>D650/(COUNT(B643:C649)*2)</f>
        <v>0.9285714285714286</v>
      </c>
      <c r="E651" s="173"/>
      <c r="F651" s="173"/>
      <c r="G651" s="114"/>
    </row>
    <row r="652" spans="1:16382" ht="22.5" x14ac:dyDescent="0.3">
      <c r="A652" s="491"/>
      <c r="B652" s="491"/>
      <c r="C652" s="491"/>
      <c r="D652" s="491"/>
      <c r="E652" s="491"/>
      <c r="F652" s="491"/>
      <c r="G652" s="491"/>
    </row>
    <row r="653" spans="1:16382" ht="24.75" x14ac:dyDescent="0.4">
      <c r="A653" s="363" t="s">
        <v>26</v>
      </c>
      <c r="B653" s="502"/>
      <c r="C653" s="502"/>
      <c r="D653" s="502"/>
      <c r="E653" s="502"/>
      <c r="F653" s="503"/>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271"/>
      <c r="E659" s="307"/>
      <c r="F659" s="123"/>
      <c r="G659" s="108"/>
    </row>
    <row r="660" spans="1:7" ht="63" x14ac:dyDescent="0.4">
      <c r="A660" s="121" t="s">
        <v>150</v>
      </c>
      <c r="B660" s="122">
        <v>1</v>
      </c>
      <c r="C660" s="122"/>
      <c r="D660" s="179" t="s">
        <v>518</v>
      </c>
      <c r="E660" s="170" t="s">
        <v>519</v>
      </c>
      <c r="F660" s="123"/>
      <c r="G660" s="108"/>
    </row>
    <row r="661" spans="1:7" ht="21" x14ac:dyDescent="0.4">
      <c r="A661" s="484" t="s">
        <v>311</v>
      </c>
      <c r="B661" s="485"/>
      <c r="C661" s="485"/>
      <c r="D661" s="485"/>
      <c r="E661" s="485"/>
      <c r="F661" s="486"/>
      <c r="G661" s="108"/>
    </row>
    <row r="662" spans="1:7" s="258" customFormat="1" ht="21" x14ac:dyDescent="0.4">
      <c r="A662" s="125" t="s">
        <v>329</v>
      </c>
      <c r="B662" s="122">
        <v>2</v>
      </c>
      <c r="C662" s="307"/>
      <c r="D662" s="418"/>
      <c r="E662" s="128"/>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429"/>
      <c r="E665" s="430"/>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71</v>
      </c>
      <c r="E672" s="108"/>
      <c r="F672" s="114"/>
      <c r="G672" s="114"/>
    </row>
    <row r="673" spans="1:7" ht="22.5" x14ac:dyDescent="0.45">
      <c r="A673" s="150" t="s">
        <v>171</v>
      </c>
      <c r="B673" s="189"/>
      <c r="C673" s="190"/>
      <c r="D673" s="154">
        <f>D672/(COUNT(B654:C668,B631:C638,B643:C649,B618:C626)*2)</f>
        <v>0.95945945945945943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2" t="s">
        <v>356</v>
      </c>
      <c r="B676" s="442"/>
      <c r="C676" s="442"/>
      <c r="D676" s="442"/>
      <c r="E676" s="442"/>
      <c r="F676" s="442"/>
      <c r="G676" s="114"/>
    </row>
    <row r="677" spans="1:7" ht="21" x14ac:dyDescent="0.4">
      <c r="A677" s="243">
        <f>B11</f>
        <v>43529</v>
      </c>
      <c r="B677" s="114"/>
      <c r="C677" s="135"/>
      <c r="D677" s="135"/>
      <c r="E677" s="328"/>
      <c r="F677" s="135"/>
      <c r="G677" s="114"/>
    </row>
    <row r="678" spans="1:7" ht="21.75" customHeight="1" x14ac:dyDescent="0.4">
      <c r="A678" s="456" t="s">
        <v>28</v>
      </c>
      <c r="B678" s="457" t="s">
        <v>29</v>
      </c>
      <c r="C678" s="457"/>
      <c r="D678" s="457" t="s">
        <v>42</v>
      </c>
      <c r="E678" s="447" t="s">
        <v>266</v>
      </c>
      <c r="F678" s="447" t="s">
        <v>302</v>
      </c>
      <c r="G678" s="129"/>
    </row>
    <row r="679" spans="1:7" ht="21" x14ac:dyDescent="0.4">
      <c r="A679" s="456"/>
      <c r="B679" s="118" t="s">
        <v>32</v>
      </c>
      <c r="C679" s="118" t="s">
        <v>31</v>
      </c>
      <c r="D679" s="457"/>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72"/>
      <c r="E682" s="123"/>
      <c r="F682" s="123"/>
      <c r="G682" s="129"/>
    </row>
    <row r="683" spans="1:7" s="80" customFormat="1" ht="42" x14ac:dyDescent="0.4">
      <c r="A683" s="138" t="s">
        <v>43</v>
      </c>
      <c r="B683" s="122">
        <v>2</v>
      </c>
      <c r="C683" s="122"/>
      <c r="D683" s="123" t="s">
        <v>586</v>
      </c>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45.75" customHeight="1" x14ac:dyDescent="0.4">
      <c r="A691" s="237" t="s">
        <v>13</v>
      </c>
      <c r="B691" s="122">
        <v>2</v>
      </c>
      <c r="C691" s="275"/>
      <c r="D691" s="431" t="s">
        <v>585</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487" t="s">
        <v>459</v>
      </c>
      <c r="B704" s="487"/>
      <c r="C704" s="487"/>
      <c r="D704" s="487"/>
      <c r="E704" s="487"/>
      <c r="F704" s="487"/>
      <c r="G704" s="274"/>
    </row>
    <row r="705" spans="1:7" ht="21" customHeight="1" x14ac:dyDescent="0.4">
      <c r="A705" s="251">
        <f>B11</f>
        <v>43529</v>
      </c>
      <c r="B705" s="114"/>
      <c r="C705" s="135"/>
      <c r="D705" s="273"/>
      <c r="E705" s="273"/>
      <c r="F705" s="273"/>
      <c r="G705" s="274"/>
    </row>
    <row r="706" spans="1:7" ht="21" x14ac:dyDescent="0.4">
      <c r="A706" s="523" t="s">
        <v>28</v>
      </c>
      <c r="B706" s="483" t="s">
        <v>29</v>
      </c>
      <c r="C706" s="483"/>
      <c r="D706" s="457" t="s">
        <v>42</v>
      </c>
      <c r="E706" s="447" t="s">
        <v>266</v>
      </c>
      <c r="F706" s="447" t="s">
        <v>302</v>
      </c>
      <c r="G706" s="274"/>
    </row>
    <row r="707" spans="1:7" ht="21" x14ac:dyDescent="0.4">
      <c r="A707" s="524"/>
      <c r="B707" s="383" t="s">
        <v>32</v>
      </c>
      <c r="C707" s="383" t="s">
        <v>31</v>
      </c>
      <c r="D707" s="457"/>
      <c r="E707" s="447"/>
      <c r="F707" s="447"/>
      <c r="G707" s="274"/>
    </row>
    <row r="708" spans="1:7" s="80" customFormat="1" ht="22.5" x14ac:dyDescent="0.4">
      <c r="A708" s="360"/>
      <c r="B708" s="361"/>
      <c r="C708" s="361"/>
      <c r="D708" s="361"/>
      <c r="E708" s="362"/>
      <c r="F708" s="362"/>
      <c r="G708" s="129"/>
    </row>
    <row r="709" spans="1:7" ht="24.75" x14ac:dyDescent="0.4">
      <c r="A709" s="510" t="s">
        <v>306</v>
      </c>
      <c r="B709" s="511"/>
      <c r="C709" s="511"/>
      <c r="D709" s="511"/>
      <c r="E709" s="511"/>
      <c r="F709" s="512"/>
      <c r="G709" s="274"/>
    </row>
    <row r="710" spans="1:7" ht="21" x14ac:dyDescent="0.4">
      <c r="A710" s="160" t="s">
        <v>220</v>
      </c>
      <c r="B710" s="275">
        <v>2</v>
      </c>
      <c r="C710" s="275"/>
      <c r="D710" s="269"/>
      <c r="E710" s="269"/>
      <c r="F710" s="200"/>
      <c r="G710" s="274"/>
    </row>
    <row r="711" spans="1:7" ht="84" x14ac:dyDescent="0.4">
      <c r="A711" s="160" t="s">
        <v>317</v>
      </c>
      <c r="B711" s="275">
        <v>1</v>
      </c>
      <c r="C711" s="275"/>
      <c r="D711" s="200" t="s">
        <v>584</v>
      </c>
      <c r="E711" s="200" t="s">
        <v>590</v>
      </c>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1" x14ac:dyDescent="0.4">
      <c r="A714" s="272" t="s">
        <v>322</v>
      </c>
      <c r="B714" s="275">
        <v>2</v>
      </c>
      <c r="C714" s="275"/>
      <c r="D714" s="160"/>
      <c r="E714" s="160"/>
      <c r="F714" s="200"/>
      <c r="G714" s="274"/>
    </row>
    <row r="715" spans="1:7" ht="21" x14ac:dyDescent="0.4">
      <c r="A715" s="130" t="s">
        <v>34</v>
      </c>
      <c r="B715" s="521"/>
      <c r="C715" s="522"/>
      <c r="D715" s="247">
        <f>SUM(B710:C714)</f>
        <v>9</v>
      </c>
      <c r="E715" s="225"/>
      <c r="F715" s="173"/>
      <c r="G715" s="114"/>
    </row>
    <row r="716" spans="1:7" ht="21" x14ac:dyDescent="0.4">
      <c r="A716" s="130" t="s">
        <v>33</v>
      </c>
      <c r="B716" s="521"/>
      <c r="C716" s="522"/>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510" t="s">
        <v>307</v>
      </c>
      <c r="B718" s="511"/>
      <c r="C718" s="511"/>
      <c r="D718" s="511"/>
      <c r="E718" s="511"/>
      <c r="F718" s="512"/>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15</v>
      </c>
      <c r="E725" s="260"/>
      <c r="F725" s="330"/>
      <c r="G725" s="114"/>
    </row>
    <row r="726" spans="1:7" s="258" customFormat="1" ht="22.5" x14ac:dyDescent="0.45">
      <c r="A726" s="150" t="s">
        <v>430</v>
      </c>
      <c r="B726" s="189"/>
      <c r="C726" s="190"/>
      <c r="D726" s="154">
        <f>D725/(COUNT(B719:C721,B710:C714)*2)</f>
        <v>0.9375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0.875</v>
      </c>
      <c r="E728" s="101"/>
      <c r="F728" s="102"/>
      <c r="G728" s="93"/>
    </row>
    <row r="729" spans="1:7" ht="22.5" x14ac:dyDescent="0.3">
      <c r="A729" s="261" t="s">
        <v>423</v>
      </c>
      <c r="B729" s="262"/>
      <c r="C729" s="263"/>
      <c r="D729" s="26">
        <f>SUM(D725,D701,D672,D609,D569,D526,D475,D428,D370,D303,D248,D186,D130,D47)</f>
        <v>624</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0.87394957983193278</v>
      </c>
      <c r="E730" s="259"/>
      <c r="F730" s="259"/>
    </row>
  </sheetData>
  <sheetProtection algorithmName="SHA-512" hashValue="OlTGZN+LhA/YhXpqHmKKJnvJUn8uDtgXj9K2ossSB8U1sLtaPKUnEVmuH9EdYMJMVsPvK38+k6J1CfIe9UAN6Q==" saltValue="BPwk2aIPJ1E95YKaDv+xJA==" spinCount="100000" sheet="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40:B146 B207:B226 B113:B119 B148:B164 B662:B668 B359:B366 B56:B63 B324:B343 B39:B42 B394:B414 B592:B605 B536:B541 B437:B444 B618:B626 B122:B128 B681:B700 B579:B587 B66:B82 B312:B319 B348:B356 B465:B471 B519:B525 B546:B555 B492:B504 B292:B299 B417:B424 B654:B660 B379:B389 B719:B721 B257:B264 B269:B289 B178:B185 B506:B516 B643:B649 B195:B202 B231:B235 B710:B714 B105:B110 B85:B102 B237:B244 B449:B463 B528:B529 B484:B490 B631:B638 B30:B37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5" orientation="portrait" r:id="rId1"/>
  <rowBreaks count="4" manualBreakCount="4">
    <brk id="204" max="6" man="1"/>
    <brk id="372" max="6" man="1"/>
    <brk id="476"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32" sqref="D13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8"/>
      <c r="E1" s="538"/>
      <c r="F1" s="538"/>
      <c r="G1" s="538"/>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39" t="s">
        <v>46</v>
      </c>
      <c r="B6" s="539"/>
      <c r="C6" s="539"/>
      <c r="D6" s="539"/>
      <c r="E6" s="539"/>
      <c r="F6" s="539"/>
      <c r="G6" s="92"/>
    </row>
    <row r="7" spans="1:7" s="2" customFormat="1" ht="21.75" customHeight="1" x14ac:dyDescent="0.45">
      <c r="A7" s="540" t="str">
        <f>'Page de garde'!D18</f>
        <v>Lac 2</v>
      </c>
      <c r="B7" s="540"/>
      <c r="C7" s="540"/>
      <c r="D7" s="540"/>
      <c r="E7" s="540"/>
      <c r="F7" s="540"/>
      <c r="G7" s="92"/>
    </row>
    <row r="8" spans="1:7" s="2" customFormat="1" ht="24" x14ac:dyDescent="0.45">
      <c r="A8" s="4" t="s">
        <v>39</v>
      </c>
      <c r="B8" s="541" t="str">
        <f>'A1 Exploitation'!B9:F9</f>
        <v>Dr Raja Bouhalfaya</v>
      </c>
      <c r="C8" s="541"/>
      <c r="D8" s="541"/>
      <c r="E8" s="541"/>
      <c r="F8" s="541"/>
      <c r="G8" s="92"/>
    </row>
    <row r="9" spans="1:7" s="2" customFormat="1" ht="24" x14ac:dyDescent="0.45">
      <c r="A9" s="5" t="s">
        <v>41</v>
      </c>
      <c r="B9" s="542" t="str">
        <f>'A1 Exploitation'!B10:F10</f>
        <v>Directeur du magasin et chefs rayons</v>
      </c>
      <c r="C9" s="542"/>
      <c r="D9" s="542"/>
      <c r="E9" s="542"/>
      <c r="F9" s="542"/>
      <c r="G9" s="92"/>
    </row>
    <row r="10" spans="1:7" s="2" customFormat="1" ht="24" x14ac:dyDescent="0.45">
      <c r="A10" s="4" t="s">
        <v>40</v>
      </c>
      <c r="B10" s="537">
        <f>'A1 Exploitation'!B11:F11</f>
        <v>43529</v>
      </c>
      <c r="C10" s="537"/>
      <c r="D10" s="537"/>
      <c r="E10" s="537"/>
      <c r="F10" s="537"/>
      <c r="G10" s="92"/>
    </row>
    <row r="11" spans="1:7" s="2" customFormat="1" ht="24" x14ac:dyDescent="0.45">
      <c r="A11" s="4" t="s">
        <v>250</v>
      </c>
      <c r="B11" s="543">
        <f>D199</f>
        <v>0.81896551724137934</v>
      </c>
      <c r="C11" s="543"/>
      <c r="D11" s="543"/>
      <c r="E11" s="543"/>
      <c r="F11" s="543"/>
      <c r="G11" s="92"/>
    </row>
    <row r="12" spans="1:7" s="2" customFormat="1" ht="22.5" x14ac:dyDescent="0.45">
      <c r="A12" s="1"/>
      <c r="D12" s="468"/>
      <c r="E12" s="468"/>
      <c r="F12" s="468"/>
      <c r="G12" s="468"/>
    </row>
    <row r="13" spans="1:7" s="2" customFormat="1" ht="11.25" customHeight="1" x14ac:dyDescent="0.3">
      <c r="A13" s="544" t="s">
        <v>28</v>
      </c>
      <c r="B13" s="545" t="s">
        <v>29</v>
      </c>
      <c r="C13" s="545"/>
      <c r="D13" s="545" t="s">
        <v>42</v>
      </c>
      <c r="E13" s="545" t="s">
        <v>160</v>
      </c>
      <c r="F13" s="545" t="s">
        <v>161</v>
      </c>
      <c r="G13" s="80"/>
    </row>
    <row r="14" spans="1:7" s="2" customFormat="1" ht="12.75" customHeight="1" x14ac:dyDescent="0.3">
      <c r="A14" s="544"/>
      <c r="B14" s="22" t="s">
        <v>32</v>
      </c>
      <c r="C14" s="22" t="s">
        <v>31</v>
      </c>
      <c r="D14" s="545"/>
      <c r="E14" s="545"/>
      <c r="F14" s="545"/>
      <c r="G14" s="94"/>
    </row>
    <row r="15" spans="1:7" x14ac:dyDescent="0.3">
      <c r="A15" s="558"/>
      <c r="B15" s="559"/>
      <c r="C15" s="559"/>
      <c r="D15" s="559"/>
      <c r="E15" s="559"/>
      <c r="F15" s="559"/>
    </row>
    <row r="16" spans="1:7" ht="19.5" x14ac:dyDescent="0.4">
      <c r="A16" s="551" t="s">
        <v>0</v>
      </c>
      <c r="B16" s="552"/>
      <c r="C16" s="552"/>
      <c r="D16" s="552"/>
      <c r="E16" s="552"/>
      <c r="F16" s="552"/>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420"/>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53" t="s">
        <v>34</v>
      </c>
      <c r="B22" s="547"/>
      <c r="C22" s="548"/>
      <c r="D22" s="99">
        <f>SUM(B17:C21)</f>
        <v>10</v>
      </c>
    </row>
    <row r="23" spans="1:7" x14ac:dyDescent="0.3">
      <c r="A23" s="546" t="s">
        <v>251</v>
      </c>
      <c r="B23" s="549"/>
      <c r="C23" s="550"/>
      <c r="D23" s="21">
        <f>D22/(COUNT(B17:C21)*2)</f>
        <v>1</v>
      </c>
    </row>
    <row r="24" spans="1:7" s="10" customFormat="1" x14ac:dyDescent="0.3">
      <c r="A24" s="14"/>
      <c r="B24" s="15"/>
      <c r="C24" s="15"/>
      <c r="D24" s="16"/>
      <c r="G24" s="93"/>
    </row>
    <row r="25" spans="1:7" ht="19.5" x14ac:dyDescent="0.4">
      <c r="A25" s="554" t="s">
        <v>4</v>
      </c>
      <c r="B25" s="555"/>
      <c r="C25" s="555"/>
      <c r="D25" s="555"/>
      <c r="E25" s="555"/>
      <c r="F25" s="555"/>
    </row>
    <row r="26" spans="1:7" ht="18" x14ac:dyDescent="0.35">
      <c r="A26" s="28" t="s">
        <v>84</v>
      </c>
      <c r="B26" s="62">
        <v>2</v>
      </c>
      <c r="C26" s="88" t="str">
        <f>IF(B26=0, -5, "0")</f>
        <v>0</v>
      </c>
      <c r="D26" s="63"/>
      <c r="E26" s="63"/>
      <c r="F26" s="62"/>
    </row>
    <row r="27" spans="1:7" ht="33" x14ac:dyDescent="0.3">
      <c r="A27" s="7" t="s">
        <v>77</v>
      </c>
      <c r="B27" s="265">
        <v>2</v>
      </c>
      <c r="C27" s="62"/>
      <c r="D27" s="63" t="s">
        <v>523</v>
      </c>
      <c r="E27" s="62"/>
      <c r="F27" s="62"/>
    </row>
    <row r="28" spans="1:7" ht="33" x14ac:dyDescent="0.3">
      <c r="A28" s="30" t="s">
        <v>308</v>
      </c>
      <c r="B28" s="265">
        <v>2</v>
      </c>
      <c r="C28" s="62"/>
      <c r="D28" s="63" t="s">
        <v>524</v>
      </c>
      <c r="E28" s="62"/>
      <c r="F28" s="62"/>
    </row>
    <row r="29" spans="1:7" ht="66" x14ac:dyDescent="0.3">
      <c r="A29" s="7" t="s">
        <v>236</v>
      </c>
      <c r="B29" s="265">
        <v>1</v>
      </c>
      <c r="C29" s="62"/>
      <c r="D29" s="81" t="s">
        <v>525</v>
      </c>
      <c r="E29" s="63" t="s">
        <v>526</v>
      </c>
      <c r="F29" s="62"/>
    </row>
    <row r="30" spans="1:7" x14ac:dyDescent="0.3">
      <c r="A30" s="7" t="s">
        <v>244</v>
      </c>
      <c r="B30" s="265">
        <v>2</v>
      </c>
      <c r="C30" s="62"/>
      <c r="D30" s="81"/>
      <c r="E30" s="63"/>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46" t="s">
        <v>34</v>
      </c>
      <c r="B33" s="549"/>
      <c r="C33" s="550"/>
      <c r="D33" s="97">
        <f>SUM(B26:C32)</f>
        <v>13</v>
      </c>
    </row>
    <row r="34" spans="1:7" x14ac:dyDescent="0.3">
      <c r="A34" s="546" t="s">
        <v>251</v>
      </c>
      <c r="B34" s="549"/>
      <c r="C34" s="550"/>
      <c r="D34" s="21">
        <f>D33/(COUNT(B26:C32)*2)</f>
        <v>0.9285714285714286</v>
      </c>
    </row>
    <row r="35" spans="1:7" s="10" customFormat="1" x14ac:dyDescent="0.3">
      <c r="A35" s="14"/>
      <c r="B35" s="15"/>
      <c r="C35" s="15"/>
      <c r="D35" s="16"/>
      <c r="G35" s="93"/>
    </row>
    <row r="36" spans="1:7" s="10" customFormat="1" ht="19.5" x14ac:dyDescent="0.4">
      <c r="A36" s="554" t="s">
        <v>180</v>
      </c>
      <c r="B36" s="555"/>
      <c r="C36" s="555"/>
      <c r="D36" s="555"/>
      <c r="E36" s="555"/>
      <c r="F36" s="555"/>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t="s">
        <v>527</v>
      </c>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46" t="s">
        <v>34</v>
      </c>
      <c r="B42" s="549"/>
      <c r="C42" s="550"/>
      <c r="D42" s="97">
        <f>SUM(B37:C41)</f>
        <v>10</v>
      </c>
      <c r="E42" s="3"/>
      <c r="F42" s="3"/>
      <c r="G42" s="93"/>
    </row>
    <row r="43" spans="1:7" s="10" customFormat="1" x14ac:dyDescent="0.3">
      <c r="A43" s="546" t="s">
        <v>251</v>
      </c>
      <c r="B43" s="549"/>
      <c r="C43" s="550"/>
      <c r="D43" s="21">
        <f>D42/(COUNT(B37:C41)*2)</f>
        <v>1</v>
      </c>
      <c r="E43" s="3"/>
      <c r="F43" s="3"/>
      <c r="G43" s="93"/>
    </row>
    <row r="44" spans="1:7" s="10" customFormat="1" x14ac:dyDescent="0.3">
      <c r="A44" s="33"/>
      <c r="B44" s="34"/>
      <c r="C44" s="34"/>
      <c r="D44" s="35"/>
      <c r="G44" s="93"/>
    </row>
    <row r="45" spans="1:7" ht="19.5" x14ac:dyDescent="0.4">
      <c r="A45" s="556" t="s">
        <v>19</v>
      </c>
      <c r="B45" s="557"/>
      <c r="C45" s="557"/>
      <c r="D45" s="557"/>
      <c r="E45" s="557"/>
      <c r="F45" s="557"/>
    </row>
    <row r="46" spans="1:7" x14ac:dyDescent="0.3">
      <c r="A46" s="7" t="s">
        <v>226</v>
      </c>
      <c r="B46" s="62">
        <v>2</v>
      </c>
      <c r="C46" s="62"/>
      <c r="D46" s="66"/>
      <c r="E46" s="62"/>
      <c r="F46" s="62"/>
    </row>
    <row r="47" spans="1:7" x14ac:dyDescent="0.3">
      <c r="A47" s="7" t="s">
        <v>70</v>
      </c>
      <c r="B47" s="265">
        <v>2</v>
      </c>
      <c r="C47" s="62"/>
      <c r="D47" s="66"/>
      <c r="E47" s="62"/>
      <c r="F47" s="62"/>
    </row>
    <row r="48" spans="1:7" ht="49.5" x14ac:dyDescent="0.3">
      <c r="A48" s="7" t="s">
        <v>192</v>
      </c>
      <c r="B48" s="265">
        <v>1</v>
      </c>
      <c r="C48" s="62"/>
      <c r="D48" s="81" t="s">
        <v>529</v>
      </c>
      <c r="E48" s="63" t="s">
        <v>530</v>
      </c>
      <c r="F48" s="62"/>
    </row>
    <row r="49" spans="1:7" x14ac:dyDescent="0.3">
      <c r="A49" s="7" t="s">
        <v>22</v>
      </c>
      <c r="B49" s="265">
        <v>2</v>
      </c>
      <c r="C49" s="62"/>
      <c r="D49" s="63"/>
      <c r="E49" s="62"/>
      <c r="F49" s="62"/>
    </row>
    <row r="50" spans="1:7" ht="33" x14ac:dyDescent="0.3">
      <c r="A50" s="7" t="s">
        <v>71</v>
      </c>
      <c r="B50" s="265">
        <v>2</v>
      </c>
      <c r="C50" s="62"/>
      <c r="D50" s="105" t="s">
        <v>528</v>
      </c>
      <c r="E50" s="62"/>
      <c r="F50" s="62"/>
    </row>
    <row r="51" spans="1:7" ht="18" x14ac:dyDescent="0.35">
      <c r="A51" s="28" t="s">
        <v>252</v>
      </c>
      <c r="B51" s="265" t="s">
        <v>30</v>
      </c>
      <c r="C51" s="88" t="str">
        <f>IF(B51=0, -5, "0")</f>
        <v>0</v>
      </c>
      <c r="D51" s="66"/>
      <c r="E51" s="62"/>
      <c r="F51" s="62"/>
    </row>
    <row r="52" spans="1:7" x14ac:dyDescent="0.3">
      <c r="A52" s="546" t="s">
        <v>34</v>
      </c>
      <c r="B52" s="549"/>
      <c r="C52" s="550"/>
      <c r="D52" s="97">
        <f>SUM(B46:C51)</f>
        <v>9</v>
      </c>
    </row>
    <row r="53" spans="1:7" x14ac:dyDescent="0.3">
      <c r="A53" s="546" t="s">
        <v>251</v>
      </c>
      <c r="B53" s="549"/>
      <c r="C53" s="550"/>
      <c r="D53" s="21">
        <f>D52/(COUNT(B46:C51)*2)</f>
        <v>0.9</v>
      </c>
    </row>
    <row r="54" spans="1:7" s="10" customFormat="1" x14ac:dyDescent="0.3">
      <c r="A54" s="14"/>
      <c r="B54" s="15"/>
      <c r="C54" s="15"/>
      <c r="D54" s="16"/>
      <c r="G54" s="93"/>
    </row>
    <row r="55" spans="1:7" ht="19.5" x14ac:dyDescent="0.4">
      <c r="A55" s="554" t="s">
        <v>8</v>
      </c>
      <c r="B55" s="555"/>
      <c r="C55" s="555"/>
      <c r="D55" s="555"/>
      <c r="E55" s="555"/>
      <c r="F55" s="555"/>
    </row>
    <row r="56" spans="1:7" ht="66.75" x14ac:dyDescent="0.35">
      <c r="A56" s="29" t="s">
        <v>148</v>
      </c>
      <c r="B56" s="62">
        <v>1</v>
      </c>
      <c r="C56" s="88" t="str">
        <f>IF(B56=0, -5, "0")</f>
        <v>0</v>
      </c>
      <c r="D56" s="105" t="s">
        <v>531</v>
      </c>
      <c r="E56" s="63" t="s">
        <v>532</v>
      </c>
      <c r="F56" s="62"/>
    </row>
    <row r="57" spans="1:7" x14ac:dyDescent="0.3">
      <c r="A57" s="9" t="s">
        <v>141</v>
      </c>
      <c r="B57" s="265">
        <v>2</v>
      </c>
      <c r="C57" s="62"/>
      <c r="D57" s="81"/>
      <c r="E57" s="95"/>
      <c r="F57" s="62"/>
    </row>
    <row r="58" spans="1:7" ht="29.25" customHeight="1" x14ac:dyDescent="0.3">
      <c r="A58" s="11" t="s">
        <v>205</v>
      </c>
      <c r="B58" s="265">
        <v>2</v>
      </c>
      <c r="C58" s="62"/>
      <c r="D58" s="81"/>
      <c r="E58" s="81"/>
      <c r="F58" s="62"/>
    </row>
    <row r="59" spans="1:7" ht="49.5" x14ac:dyDescent="0.3">
      <c r="A59" s="11" t="s">
        <v>79</v>
      </c>
      <c r="B59" s="265">
        <v>1</v>
      </c>
      <c r="C59" s="62"/>
      <c r="D59" s="565" t="s">
        <v>533</v>
      </c>
      <c r="E59" s="63" t="s">
        <v>534</v>
      </c>
      <c r="F59" s="62"/>
    </row>
    <row r="60" spans="1:7" ht="99" x14ac:dyDescent="0.35">
      <c r="A60" s="29" t="s">
        <v>182</v>
      </c>
      <c r="B60" s="265">
        <v>2</v>
      </c>
      <c r="C60" s="88" t="str">
        <f>IF(B60=0, -5, "0")</f>
        <v>0</v>
      </c>
      <c r="D60" s="81" t="s">
        <v>535</v>
      </c>
      <c r="E60" s="81" t="s">
        <v>485</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46" t="s">
        <v>34</v>
      </c>
      <c r="B63" s="549"/>
      <c r="C63" s="550"/>
      <c r="D63" s="97">
        <f>SUM(B56:C62)</f>
        <v>12</v>
      </c>
    </row>
    <row r="64" spans="1:7" x14ac:dyDescent="0.3">
      <c r="A64" s="546" t="s">
        <v>251</v>
      </c>
      <c r="B64" s="549"/>
      <c r="C64" s="550"/>
      <c r="D64" s="21">
        <f>D63/(COUNT(B56:C62)*2)</f>
        <v>0.8571428571428571</v>
      </c>
    </row>
    <row r="65" spans="1:7" s="10" customFormat="1" x14ac:dyDescent="0.3">
      <c r="A65" s="14"/>
      <c r="B65" s="15"/>
      <c r="C65" s="15"/>
      <c r="D65" s="16"/>
      <c r="G65" s="93"/>
    </row>
    <row r="66" spans="1:7" ht="19.5" x14ac:dyDescent="0.4">
      <c r="A66" s="554" t="s">
        <v>111</v>
      </c>
      <c r="B66" s="555"/>
      <c r="C66" s="555"/>
      <c r="D66" s="555"/>
      <c r="E66" s="555"/>
      <c r="F66" s="555"/>
    </row>
    <row r="67" spans="1:7" ht="67.5" x14ac:dyDescent="0.4">
      <c r="A67" s="7" t="s">
        <v>227</v>
      </c>
      <c r="B67" s="68">
        <v>1</v>
      </c>
      <c r="C67" s="69"/>
      <c r="D67" s="81" t="s">
        <v>542</v>
      </c>
      <c r="E67" s="63" t="s">
        <v>543</v>
      </c>
      <c r="F67" s="62"/>
    </row>
    <row r="68" spans="1:7" ht="19.5" x14ac:dyDescent="0.4">
      <c r="A68" s="7" t="s">
        <v>228</v>
      </c>
      <c r="B68" s="68">
        <v>2</v>
      </c>
      <c r="C68" s="69"/>
      <c r="D68" s="63"/>
      <c r="E68" s="70"/>
      <c r="F68" s="62"/>
    </row>
    <row r="69" spans="1:7" ht="20.25" customHeight="1" x14ac:dyDescent="0.4">
      <c r="A69" s="7" t="s">
        <v>249</v>
      </c>
      <c r="B69" s="68">
        <v>2</v>
      </c>
      <c r="C69" s="69"/>
      <c r="D69" s="81"/>
      <c r="E69" s="8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51" x14ac:dyDescent="0.4">
      <c r="A73" s="7" t="s">
        <v>81</v>
      </c>
      <c r="B73" s="68">
        <v>0</v>
      </c>
      <c r="C73" s="69"/>
      <c r="D73" s="63" t="s">
        <v>536</v>
      </c>
      <c r="E73" s="63" t="s">
        <v>537</v>
      </c>
      <c r="F73" s="62"/>
    </row>
    <row r="74" spans="1:7" x14ac:dyDescent="0.3">
      <c r="A74" s="8" t="s">
        <v>254</v>
      </c>
      <c r="B74" s="68" t="s">
        <v>30</v>
      </c>
      <c r="C74" s="62"/>
      <c r="D74" s="72"/>
      <c r="E74" s="72"/>
      <c r="F74" s="62"/>
    </row>
    <row r="75" spans="1:7" ht="36" x14ac:dyDescent="0.35">
      <c r="A75" s="32" t="s">
        <v>162</v>
      </c>
      <c r="B75" s="68">
        <v>2</v>
      </c>
      <c r="C75" s="88" t="str">
        <f>IF(B75=0, -5, "0")</f>
        <v>0</v>
      </c>
      <c r="D75" s="81" t="s">
        <v>538</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49.5" x14ac:dyDescent="0.3">
      <c r="A79" s="7" t="s">
        <v>149</v>
      </c>
      <c r="B79" s="68">
        <v>1</v>
      </c>
      <c r="C79" s="62"/>
      <c r="D79" s="81" t="s">
        <v>539</v>
      </c>
      <c r="E79" s="81" t="s">
        <v>540</v>
      </c>
      <c r="F79" s="62"/>
    </row>
    <row r="80" spans="1:7" ht="36" x14ac:dyDescent="0.35">
      <c r="A80" s="29" t="s">
        <v>140</v>
      </c>
      <c r="B80" s="68">
        <v>2</v>
      </c>
      <c r="C80" s="88" t="str">
        <f>IF(B80=0, -5, "0")</f>
        <v>0</v>
      </c>
      <c r="D80" s="81" t="s">
        <v>541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46" t="s">
        <v>34</v>
      </c>
      <c r="B84" s="549"/>
      <c r="C84" s="550"/>
      <c r="D84" s="97">
        <f>SUM(B67:C83)</f>
        <v>22</v>
      </c>
    </row>
    <row r="85" spans="1:7" x14ac:dyDescent="0.3">
      <c r="A85" s="546" t="s">
        <v>251</v>
      </c>
      <c r="B85" s="549"/>
      <c r="C85" s="550"/>
      <c r="D85" s="21">
        <f>D84/(COUNT(B67:C83)*2)</f>
        <v>0.84615384615384615</v>
      </c>
    </row>
    <row r="86" spans="1:7" s="10" customFormat="1" x14ac:dyDescent="0.3">
      <c r="A86" s="14"/>
      <c r="B86" s="15"/>
      <c r="C86" s="15"/>
      <c r="D86" s="16"/>
      <c r="G86" s="93"/>
    </row>
    <row r="87" spans="1:7" ht="19.5" x14ac:dyDescent="0.4">
      <c r="A87" s="554" t="s">
        <v>172</v>
      </c>
      <c r="B87" s="555"/>
      <c r="C87" s="555"/>
      <c r="D87" s="555"/>
      <c r="E87" s="555"/>
      <c r="F87" s="555"/>
    </row>
    <row r="88" spans="1:7" ht="39" customHeight="1" x14ac:dyDescent="0.4">
      <c r="A88" s="36" t="s">
        <v>229</v>
      </c>
      <c r="B88" s="78">
        <v>2</v>
      </c>
      <c r="C88" s="69"/>
      <c r="D88" s="70"/>
      <c r="E88" s="63"/>
      <c r="F88" s="62"/>
    </row>
    <row r="89" spans="1:7" ht="152.25" customHeight="1" x14ac:dyDescent="0.4">
      <c r="A89" s="7" t="s">
        <v>228</v>
      </c>
      <c r="B89" s="78">
        <v>1</v>
      </c>
      <c r="C89" s="69"/>
      <c r="D89" s="63" t="s">
        <v>544</v>
      </c>
      <c r="E89" s="81" t="s">
        <v>545</v>
      </c>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66.75" customHeight="1" x14ac:dyDescent="0.4">
      <c r="A92" s="8" t="s">
        <v>207</v>
      </c>
      <c r="B92" s="78">
        <v>2</v>
      </c>
      <c r="C92" s="69"/>
      <c r="D92" s="420"/>
      <c r="E92" s="81"/>
      <c r="F92" s="62"/>
    </row>
    <row r="93" spans="1:7" ht="36" x14ac:dyDescent="0.35">
      <c r="A93" s="32" t="s">
        <v>191</v>
      </c>
      <c r="B93" s="78">
        <v>2</v>
      </c>
      <c r="C93" s="88" t="str">
        <f>IF(B93=0, -5, "0")</f>
        <v>0</v>
      </c>
      <c r="D93" s="432" t="s">
        <v>546</v>
      </c>
      <c r="E93" s="62"/>
      <c r="F93" s="62"/>
    </row>
    <row r="94" spans="1:7" ht="18" x14ac:dyDescent="0.35">
      <c r="A94" s="28" t="s">
        <v>196</v>
      </c>
      <c r="B94" s="78">
        <v>2</v>
      </c>
      <c r="C94" s="88" t="str">
        <f>IF(B94=0, -5, "0")</f>
        <v>0</v>
      </c>
      <c r="D94" s="63" t="s">
        <v>547</v>
      </c>
      <c r="E94" s="62"/>
      <c r="F94" s="62"/>
    </row>
    <row r="95" spans="1:7" ht="82.5" x14ac:dyDescent="0.3">
      <c r="A95" s="8" t="s">
        <v>138</v>
      </c>
      <c r="B95" s="78">
        <v>1</v>
      </c>
      <c r="C95" s="62"/>
      <c r="D95" s="81" t="s">
        <v>607</v>
      </c>
      <c r="E95" s="63" t="s">
        <v>548</v>
      </c>
      <c r="F95" s="62"/>
    </row>
    <row r="96" spans="1:7" x14ac:dyDescent="0.3">
      <c r="A96" s="13" t="s">
        <v>238</v>
      </c>
      <c r="B96" s="78">
        <v>2</v>
      </c>
      <c r="C96" s="62"/>
      <c r="D96" s="63"/>
      <c r="E96" s="62"/>
      <c r="F96" s="62"/>
    </row>
    <row r="97" spans="1:7" x14ac:dyDescent="0.3">
      <c r="A97" s="13" t="s">
        <v>239</v>
      </c>
      <c r="B97" s="78">
        <v>2</v>
      </c>
      <c r="C97" s="62"/>
      <c r="D97" s="81"/>
      <c r="E97" s="63"/>
      <c r="F97" s="62"/>
    </row>
    <row r="98" spans="1:7" x14ac:dyDescent="0.3">
      <c r="A98" s="7" t="s">
        <v>115</v>
      </c>
      <c r="B98" s="78">
        <v>2</v>
      </c>
      <c r="C98" s="62"/>
      <c r="D98" s="63"/>
      <c r="E98" s="63"/>
      <c r="F98" s="62"/>
    </row>
    <row r="99" spans="1:7" ht="36" x14ac:dyDescent="0.35">
      <c r="A99" s="32" t="s">
        <v>163</v>
      </c>
      <c r="B99" s="78">
        <v>2</v>
      </c>
      <c r="C99" s="88" t="str">
        <f>IF(B99=0, -5, "0")</f>
        <v>0</v>
      </c>
      <c r="D99" s="63" t="s">
        <v>549</v>
      </c>
      <c r="E99" s="62"/>
      <c r="F99" s="62"/>
    </row>
    <row r="100" spans="1:7" ht="18" x14ac:dyDescent="0.35">
      <c r="A100" s="31" t="s">
        <v>253</v>
      </c>
      <c r="B100" s="78">
        <v>2</v>
      </c>
      <c r="C100" s="88" t="str">
        <f>IF(B100=0, -5, "0")</f>
        <v>0</v>
      </c>
      <c r="D100" s="63"/>
      <c r="E100" s="63"/>
      <c r="F100" s="62"/>
    </row>
    <row r="101" spans="1:7" x14ac:dyDescent="0.3">
      <c r="A101" s="37" t="s">
        <v>193</v>
      </c>
      <c r="B101" s="78">
        <v>2</v>
      </c>
      <c r="C101" s="62"/>
      <c r="D101" s="63"/>
      <c r="E101" s="62"/>
      <c r="F101" s="62"/>
    </row>
    <row r="102" spans="1:7" x14ac:dyDescent="0.3">
      <c r="A102" s="546" t="s">
        <v>34</v>
      </c>
      <c r="B102" s="549"/>
      <c r="C102" s="550"/>
      <c r="D102" s="97">
        <f>SUM(B88:C101)</f>
        <v>26</v>
      </c>
    </row>
    <row r="103" spans="1:7" x14ac:dyDescent="0.3">
      <c r="A103" s="546" t="s">
        <v>251</v>
      </c>
      <c r="B103" s="549"/>
      <c r="C103" s="550"/>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4" t="s">
        <v>173</v>
      </c>
      <c r="B106" s="555"/>
      <c r="C106" s="555"/>
      <c r="D106" s="555"/>
      <c r="E106" s="555"/>
      <c r="F106" s="555"/>
      <c r="G106" s="93"/>
    </row>
    <row r="107" spans="1:7" s="10" customFormat="1" ht="51" x14ac:dyDescent="0.4">
      <c r="A107" s="36" t="s">
        <v>230</v>
      </c>
      <c r="B107" s="78">
        <v>1</v>
      </c>
      <c r="C107" s="69"/>
      <c r="D107" s="433" t="s">
        <v>550</v>
      </c>
      <c r="E107" s="63" t="s">
        <v>551</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433"/>
      <c r="E111" s="63"/>
      <c r="F111" s="62"/>
      <c r="G111" s="93"/>
    </row>
    <row r="112" spans="1:7" s="10" customFormat="1" ht="36" x14ac:dyDescent="0.35">
      <c r="A112" s="32" t="s">
        <v>191</v>
      </c>
      <c r="B112" s="78">
        <v>2</v>
      </c>
      <c r="C112" s="88" t="str">
        <f>IF(B112=0, -5, "0")</f>
        <v>0</v>
      </c>
      <c r="D112" s="94" t="s">
        <v>552</v>
      </c>
      <c r="E112" s="62"/>
      <c r="F112" s="62"/>
      <c r="G112" s="93"/>
    </row>
    <row r="113" spans="1:7" s="10" customFormat="1" x14ac:dyDescent="0.3">
      <c r="A113" s="9" t="s">
        <v>138</v>
      </c>
      <c r="B113" s="78">
        <v>2</v>
      </c>
      <c r="C113" s="62"/>
      <c r="D113" s="420"/>
      <c r="E113" s="63"/>
      <c r="F113" s="62"/>
      <c r="G113" s="93"/>
    </row>
    <row r="114" spans="1:7" s="10" customFormat="1" x14ac:dyDescent="0.3">
      <c r="A114" s="44" t="s">
        <v>238</v>
      </c>
      <c r="B114" s="78">
        <v>2</v>
      </c>
      <c r="C114" s="62"/>
      <c r="D114" s="63"/>
      <c r="E114" s="62"/>
      <c r="F114" s="62"/>
      <c r="G114" s="93"/>
    </row>
    <row r="115" spans="1:7" s="10" customFormat="1" ht="50.25" x14ac:dyDescent="0.35">
      <c r="A115" s="32" t="s">
        <v>268</v>
      </c>
      <c r="B115" s="78">
        <v>2</v>
      </c>
      <c r="C115" s="88" t="str">
        <f>IF(B115=0, -5, "0")</f>
        <v>0</v>
      </c>
      <c r="D115" s="63" t="s">
        <v>553</v>
      </c>
      <c r="E115" s="62"/>
      <c r="F115" s="62"/>
      <c r="G115" s="93"/>
    </row>
    <row r="116" spans="1:7" s="10" customFormat="1" ht="33.75" x14ac:dyDescent="0.35">
      <c r="A116" s="32" t="s">
        <v>272</v>
      </c>
      <c r="B116" s="78">
        <v>2</v>
      </c>
      <c r="C116" s="88" t="str">
        <f>IF(B116=0, -5, "0")</f>
        <v>0</v>
      </c>
      <c r="D116" s="63" t="s">
        <v>554</v>
      </c>
      <c r="E116" s="62"/>
      <c r="F116" s="62"/>
      <c r="G116" s="93"/>
    </row>
    <row r="117" spans="1:7" s="10" customFormat="1" ht="66" x14ac:dyDescent="0.3">
      <c r="A117" s="37" t="s">
        <v>193</v>
      </c>
      <c r="B117" s="78">
        <v>1</v>
      </c>
      <c r="C117" s="62"/>
      <c r="D117" s="63" t="s">
        <v>555</v>
      </c>
      <c r="E117" s="63" t="s">
        <v>556</v>
      </c>
      <c r="F117" s="62"/>
      <c r="G117" s="93"/>
    </row>
    <row r="118" spans="1:7" s="10" customFormat="1" x14ac:dyDescent="0.3">
      <c r="A118" s="546" t="s">
        <v>34</v>
      </c>
      <c r="B118" s="549"/>
      <c r="C118" s="550"/>
      <c r="D118" s="97">
        <f>SUM(B107:C117)</f>
        <v>20</v>
      </c>
      <c r="E118" s="3"/>
      <c r="F118" s="3"/>
      <c r="G118" s="93"/>
    </row>
    <row r="119" spans="1:7" s="10" customFormat="1" x14ac:dyDescent="0.3">
      <c r="A119" s="546" t="s">
        <v>251</v>
      </c>
      <c r="B119" s="549"/>
      <c r="C119" s="550"/>
      <c r="D119" s="21">
        <f>D118/(COUNT(B107:C117)*2)</f>
        <v>0.90909090909090906</v>
      </c>
      <c r="E119" s="3"/>
      <c r="F119" s="3"/>
      <c r="G119" s="93"/>
    </row>
    <row r="120" spans="1:7" s="10" customFormat="1" x14ac:dyDescent="0.3">
      <c r="A120" s="14"/>
      <c r="B120" s="15"/>
      <c r="C120" s="15"/>
      <c r="D120" s="16"/>
      <c r="G120" s="93"/>
    </row>
    <row r="121" spans="1:7" ht="19.5" x14ac:dyDescent="0.4">
      <c r="A121" s="554" t="s">
        <v>156</v>
      </c>
      <c r="B121" s="555"/>
      <c r="C121" s="555"/>
      <c r="D121" s="555"/>
      <c r="E121" s="555"/>
      <c r="F121" s="555"/>
    </row>
    <row r="122" spans="1:7" x14ac:dyDescent="0.3">
      <c r="A122" s="30" t="s">
        <v>231</v>
      </c>
      <c r="B122" s="79">
        <v>2</v>
      </c>
      <c r="C122" s="62"/>
      <c r="D122" s="81"/>
      <c r="E122" s="81"/>
      <c r="F122" s="62"/>
    </row>
    <row r="123" spans="1:7" ht="49.5" x14ac:dyDescent="0.3">
      <c r="A123" s="30" t="s">
        <v>228</v>
      </c>
      <c r="B123" s="79">
        <v>1</v>
      </c>
      <c r="C123" s="62"/>
      <c r="D123" s="63" t="s">
        <v>608</v>
      </c>
      <c r="E123" s="63" t="s">
        <v>557</v>
      </c>
      <c r="F123" s="62"/>
    </row>
    <row r="124" spans="1:7" ht="19.5" x14ac:dyDescent="0.4">
      <c r="A124" s="7" t="s">
        <v>249</v>
      </c>
      <c r="B124" s="79">
        <v>2</v>
      </c>
      <c r="C124" s="69"/>
      <c r="D124" s="63"/>
      <c r="E124" s="63"/>
      <c r="F124" s="62"/>
    </row>
    <row r="125" spans="1:7" ht="19.5" x14ac:dyDescent="0.4">
      <c r="A125" s="8" t="s">
        <v>206</v>
      </c>
      <c r="B125" s="79">
        <v>2</v>
      </c>
      <c r="C125" s="69"/>
      <c r="D125" s="81"/>
      <c r="E125" s="63"/>
      <c r="F125" s="62"/>
    </row>
    <row r="126" spans="1:7" ht="51" x14ac:dyDescent="0.4">
      <c r="A126" s="7" t="s">
        <v>248</v>
      </c>
      <c r="B126" s="79">
        <v>1</v>
      </c>
      <c r="C126" s="69"/>
      <c r="D126" s="420" t="s">
        <v>561</v>
      </c>
      <c r="E126" s="63" t="s">
        <v>562</v>
      </c>
      <c r="F126" s="62"/>
    </row>
    <row r="127" spans="1:7" ht="36" x14ac:dyDescent="0.35">
      <c r="A127" s="29" t="s">
        <v>174</v>
      </c>
      <c r="B127" s="79">
        <v>2</v>
      </c>
      <c r="C127" s="88" t="str">
        <f>IF(B127=0, -5, "0")</f>
        <v>0</v>
      </c>
      <c r="D127" s="420" t="s">
        <v>558</v>
      </c>
      <c r="E127" s="70"/>
      <c r="F127" s="62"/>
    </row>
    <row r="128" spans="1:7" ht="50.25" x14ac:dyDescent="0.35">
      <c r="A128" s="28" t="s">
        <v>197</v>
      </c>
      <c r="B128" s="79">
        <v>0</v>
      </c>
      <c r="C128" s="88">
        <f>IF(B128=0, -5, "0")</f>
        <v>-5</v>
      </c>
      <c r="D128" s="63" t="s">
        <v>559</v>
      </c>
      <c r="E128" s="63" t="s">
        <v>560</v>
      </c>
      <c r="F128" s="62"/>
    </row>
    <row r="129" spans="1:7" ht="33.75" customHeight="1" x14ac:dyDescent="0.3">
      <c r="A129" s="8" t="s">
        <v>139</v>
      </c>
      <c r="B129" s="79">
        <v>2</v>
      </c>
      <c r="C129" s="89"/>
      <c r="D129" s="81"/>
      <c r="E129" s="81"/>
      <c r="F129" s="62"/>
    </row>
    <row r="130" spans="1:7" ht="49.5" customHeight="1" x14ac:dyDescent="0.35">
      <c r="A130" s="29" t="s">
        <v>164</v>
      </c>
      <c r="B130" s="79">
        <v>2</v>
      </c>
      <c r="C130" s="88" t="str">
        <f>IF(B130=0, -5, "0")</f>
        <v>0</v>
      </c>
      <c r="D130" s="63" t="s">
        <v>563</v>
      </c>
      <c r="E130" s="63"/>
      <c r="F130" s="62"/>
    </row>
    <row r="131" spans="1:7" x14ac:dyDescent="0.3">
      <c r="A131" s="11" t="s">
        <v>232</v>
      </c>
      <c r="B131" s="79">
        <v>2</v>
      </c>
      <c r="C131" s="89"/>
      <c r="D131" s="63"/>
      <c r="E131" s="63"/>
      <c r="F131" s="62"/>
    </row>
    <row r="132" spans="1:7" ht="50.25" x14ac:dyDescent="0.35">
      <c r="A132" s="31" t="s">
        <v>272</v>
      </c>
      <c r="B132" s="79">
        <v>0</v>
      </c>
      <c r="C132" s="88">
        <f>IF(B132=0, -5, "0")</f>
        <v>-5</v>
      </c>
      <c r="D132" s="81" t="s">
        <v>564</v>
      </c>
      <c r="E132" s="63" t="s">
        <v>565</v>
      </c>
      <c r="F132" s="62"/>
    </row>
    <row r="133" spans="1:7" x14ac:dyDescent="0.3">
      <c r="A133" s="546" t="s">
        <v>34</v>
      </c>
      <c r="B133" s="549"/>
      <c r="C133" s="550"/>
      <c r="D133" s="97">
        <f>SUM(B122:C132)</f>
        <v>6</v>
      </c>
    </row>
    <row r="134" spans="1:7" x14ac:dyDescent="0.3">
      <c r="A134" s="546" t="s">
        <v>251</v>
      </c>
      <c r="B134" s="549"/>
      <c r="C134" s="550"/>
      <c r="D134" s="20">
        <f>D133/(COUNT(B122:C132)*2)</f>
        <v>0.23076923076923078</v>
      </c>
    </row>
    <row r="135" spans="1:7" s="10" customFormat="1" x14ac:dyDescent="0.3">
      <c r="A135" s="14"/>
      <c r="B135" s="15"/>
      <c r="C135" s="15"/>
      <c r="D135" s="19"/>
      <c r="G135" s="93"/>
    </row>
    <row r="136" spans="1:7" ht="19.5" x14ac:dyDescent="0.4">
      <c r="A136" s="554" t="s">
        <v>61</v>
      </c>
      <c r="B136" s="555"/>
      <c r="C136" s="555"/>
      <c r="D136" s="555"/>
      <c r="E136" s="555"/>
      <c r="F136" s="555"/>
    </row>
    <row r="137" spans="1:7" ht="19.5" x14ac:dyDescent="0.4">
      <c r="A137" s="11" t="s">
        <v>258</v>
      </c>
      <c r="B137" s="78">
        <v>2</v>
      </c>
      <c r="C137" s="69"/>
      <c r="D137" s="258"/>
      <c r="E137" s="62"/>
      <c r="F137" s="62"/>
    </row>
    <row r="138" spans="1:7" ht="18" x14ac:dyDescent="0.35">
      <c r="A138" s="28" t="s">
        <v>108</v>
      </c>
      <c r="B138" s="78">
        <v>2</v>
      </c>
      <c r="C138" s="88" t="str">
        <f>IF(B138=0, -5, "0")</f>
        <v>0</v>
      </c>
      <c r="D138" s="81" t="s">
        <v>566</v>
      </c>
      <c r="E138" s="62"/>
      <c r="F138" s="62"/>
    </row>
    <row r="139" spans="1:7" ht="21.75" customHeight="1" x14ac:dyDescent="0.3">
      <c r="A139" s="9" t="s">
        <v>233</v>
      </c>
      <c r="B139" s="78">
        <v>2</v>
      </c>
      <c r="C139" s="63"/>
      <c r="D139" s="81"/>
      <c r="E139" s="420"/>
      <c r="F139" s="62"/>
    </row>
    <row r="140" spans="1:7" x14ac:dyDescent="0.3">
      <c r="A140" s="38" t="s">
        <v>234</v>
      </c>
      <c r="B140" s="78">
        <v>2</v>
      </c>
      <c r="C140" s="63"/>
      <c r="D140" s="63"/>
      <c r="E140" s="63"/>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1.75" customHeight="1" x14ac:dyDescent="0.35">
      <c r="A145" s="28" t="s">
        <v>165</v>
      </c>
      <c r="B145" s="78">
        <v>2</v>
      </c>
      <c r="C145" s="88" t="str">
        <f>IF(B145=0, -5, "0")</f>
        <v>0</v>
      </c>
      <c r="D145" s="422" t="s">
        <v>567</v>
      </c>
      <c r="E145" s="62"/>
      <c r="F145" s="62"/>
    </row>
    <row r="146" spans="1:7" x14ac:dyDescent="0.3">
      <c r="A146" s="11" t="s">
        <v>82</v>
      </c>
      <c r="B146" s="78">
        <v>2</v>
      </c>
      <c r="C146" s="63"/>
      <c r="D146" s="66"/>
      <c r="E146" s="62"/>
      <c r="F146" s="62"/>
    </row>
    <row r="147" spans="1:7" ht="49.5" x14ac:dyDescent="0.3">
      <c r="A147" s="36" t="s">
        <v>175</v>
      </c>
      <c r="B147" s="78">
        <v>1</v>
      </c>
      <c r="C147" s="63"/>
      <c r="D147" s="63" t="s">
        <v>568</v>
      </c>
      <c r="E147" s="63" t="s">
        <v>569</v>
      </c>
      <c r="F147" s="62"/>
    </row>
    <row r="148" spans="1:7" x14ac:dyDescent="0.3">
      <c r="A148" s="7" t="s">
        <v>261</v>
      </c>
      <c r="B148" s="78">
        <v>2</v>
      </c>
      <c r="C148" s="63"/>
      <c r="D148" s="83"/>
      <c r="E148" s="62"/>
      <c r="F148" s="62"/>
    </row>
    <row r="149" spans="1:7" x14ac:dyDescent="0.3">
      <c r="A149" s="546" t="s">
        <v>34</v>
      </c>
      <c r="B149" s="549"/>
      <c r="C149" s="550"/>
      <c r="D149" s="97">
        <f>SUM(B137:C148)</f>
        <v>23</v>
      </c>
    </row>
    <row r="150" spans="1:7" x14ac:dyDescent="0.3">
      <c r="A150" s="546" t="s">
        <v>251</v>
      </c>
      <c r="B150" s="549"/>
      <c r="C150" s="550"/>
      <c r="D150" s="21">
        <f>D149/(COUNT(B137:C148)*2)</f>
        <v>0.95833333333333337</v>
      </c>
    </row>
    <row r="151" spans="1:7" s="10" customFormat="1" x14ac:dyDescent="0.3">
      <c r="A151" s="14"/>
      <c r="B151" s="15"/>
      <c r="C151" s="15"/>
      <c r="D151" s="16"/>
      <c r="G151" s="93"/>
    </row>
    <row r="152" spans="1:7" ht="19.5" x14ac:dyDescent="0.4">
      <c r="A152" s="554" t="s">
        <v>178</v>
      </c>
      <c r="B152" s="555"/>
      <c r="C152" s="555"/>
      <c r="D152" s="555"/>
      <c r="E152" s="555"/>
      <c r="F152" s="555"/>
    </row>
    <row r="153" spans="1:7" ht="39" customHeight="1" x14ac:dyDescent="0.3">
      <c r="A153" s="36" t="s">
        <v>235</v>
      </c>
      <c r="B153" s="62">
        <v>1</v>
      </c>
      <c r="C153" s="62"/>
      <c r="D153" s="81" t="s">
        <v>572</v>
      </c>
      <c r="E153" s="63" t="s">
        <v>573</v>
      </c>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49.5" x14ac:dyDescent="0.35">
      <c r="A156" s="28" t="s">
        <v>263</v>
      </c>
      <c r="B156" s="265">
        <v>1</v>
      </c>
      <c r="C156" s="88" t="str">
        <f>IF(B156=0, -5, "0")</f>
        <v>0</v>
      </c>
      <c r="D156" s="63" t="s">
        <v>570</v>
      </c>
      <c r="E156" s="81" t="s">
        <v>571</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46" t="s">
        <v>34</v>
      </c>
      <c r="B161" s="547"/>
      <c r="C161" s="548"/>
      <c r="D161" s="99">
        <f>SUM(B153:C160)</f>
        <v>14</v>
      </c>
    </row>
    <row r="162" spans="1:7" x14ac:dyDescent="0.3">
      <c r="A162" s="546" t="s">
        <v>251</v>
      </c>
      <c r="B162" s="549"/>
      <c r="C162" s="550"/>
      <c r="D162" s="21">
        <f>D161/(COUNT(B153:C160)*2)</f>
        <v>0.875</v>
      </c>
    </row>
    <row r="163" spans="1:7" s="10" customFormat="1" x14ac:dyDescent="0.3">
      <c r="A163" s="14"/>
      <c r="B163" s="15"/>
      <c r="C163" s="17"/>
      <c r="D163" s="18"/>
      <c r="G163" s="93"/>
    </row>
    <row r="164" spans="1:7" ht="19.5" x14ac:dyDescent="0.4">
      <c r="A164" s="554" t="s">
        <v>64</v>
      </c>
      <c r="B164" s="555"/>
      <c r="C164" s="555"/>
      <c r="D164" s="555"/>
      <c r="E164" s="555"/>
      <c r="F164" s="555"/>
    </row>
    <row r="165" spans="1:7" ht="18" x14ac:dyDescent="0.35">
      <c r="A165" s="28" t="s">
        <v>242</v>
      </c>
      <c r="B165" s="62">
        <v>2</v>
      </c>
      <c r="C165" s="88" t="str">
        <f>IF(B165=0, -5, "0")</f>
        <v>0</v>
      </c>
      <c r="D165" s="62"/>
      <c r="E165" s="62"/>
      <c r="F165" s="62"/>
    </row>
    <row r="166" spans="1:7" ht="36" customHeight="1" x14ac:dyDescent="0.3">
      <c r="A166" s="7" t="s">
        <v>243</v>
      </c>
      <c r="B166" s="265">
        <v>2</v>
      </c>
      <c r="C166" s="62"/>
      <c r="D166" s="81"/>
      <c r="E166" s="63"/>
      <c r="F166" s="62"/>
    </row>
    <row r="167" spans="1:7" ht="66" x14ac:dyDescent="0.3">
      <c r="A167" s="30" t="s">
        <v>176</v>
      </c>
      <c r="B167" s="265">
        <v>0</v>
      </c>
      <c r="C167" s="62"/>
      <c r="D167" s="63" t="s">
        <v>574</v>
      </c>
      <c r="E167" s="81" t="s">
        <v>480</v>
      </c>
      <c r="F167" s="62"/>
    </row>
    <row r="168" spans="1:7" ht="49.5" x14ac:dyDescent="0.3">
      <c r="A168" s="7" t="s">
        <v>73</v>
      </c>
      <c r="B168" s="265">
        <v>1</v>
      </c>
      <c r="C168" s="62"/>
      <c r="D168" s="63" t="s">
        <v>606</v>
      </c>
      <c r="E168" s="63" t="s">
        <v>575</v>
      </c>
      <c r="F168" s="62"/>
    </row>
    <row r="169" spans="1:7" x14ac:dyDescent="0.3">
      <c r="A169" s="546" t="s">
        <v>34</v>
      </c>
      <c r="B169" s="549"/>
      <c r="C169" s="550"/>
      <c r="D169" s="97">
        <f>SUM(B165:C168)</f>
        <v>5</v>
      </c>
    </row>
    <row r="170" spans="1:7" x14ac:dyDescent="0.3">
      <c r="A170" s="546" t="s">
        <v>251</v>
      </c>
      <c r="B170" s="549"/>
      <c r="C170" s="550"/>
      <c r="D170" s="21">
        <f>D169/(COUNT(B165:C168)*2)</f>
        <v>0.625</v>
      </c>
    </row>
    <row r="171" spans="1:7" s="10" customFormat="1" x14ac:dyDescent="0.3">
      <c r="A171" s="14"/>
      <c r="B171" s="15"/>
      <c r="C171" s="15"/>
      <c r="D171" s="16"/>
      <c r="G171" s="93"/>
    </row>
    <row r="172" spans="1:7" ht="19.5" x14ac:dyDescent="0.4">
      <c r="A172" s="560" t="s">
        <v>15</v>
      </c>
      <c r="B172" s="561"/>
      <c r="C172" s="561"/>
      <c r="D172" s="561"/>
      <c r="E172" s="561"/>
      <c r="F172" s="561"/>
    </row>
    <row r="173" spans="1:7" x14ac:dyDescent="0.3">
      <c r="A173" s="8" t="s">
        <v>152</v>
      </c>
      <c r="B173" s="62">
        <v>2</v>
      </c>
      <c r="C173" s="62"/>
      <c r="D173" s="63"/>
      <c r="E173" s="63"/>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46" t="s">
        <v>34</v>
      </c>
      <c r="B177" s="549"/>
      <c r="C177" s="550"/>
      <c r="D177" s="97">
        <f>SUM(B173:C176)</f>
        <v>8</v>
      </c>
    </row>
    <row r="178" spans="1:7" x14ac:dyDescent="0.3">
      <c r="A178" s="546" t="s">
        <v>251</v>
      </c>
      <c r="B178" s="549"/>
      <c r="C178" s="550"/>
      <c r="D178" s="21">
        <f>D177/(COUNT(B173:C176)*2)</f>
        <v>1</v>
      </c>
    </row>
    <row r="179" spans="1:7" s="10" customFormat="1" x14ac:dyDescent="0.3">
      <c r="A179" s="14"/>
      <c r="B179" s="15"/>
      <c r="C179" s="15"/>
      <c r="D179" s="16"/>
      <c r="G179" s="93"/>
    </row>
    <row r="180" spans="1:7" ht="19.5" x14ac:dyDescent="0.4">
      <c r="A180" s="554" t="s">
        <v>65</v>
      </c>
      <c r="B180" s="555"/>
      <c r="C180" s="555"/>
      <c r="D180" s="555"/>
      <c r="E180" s="555"/>
      <c r="F180" s="555"/>
    </row>
    <row r="181" spans="1:7" x14ac:dyDescent="0.3">
      <c r="A181" s="30" t="s">
        <v>270</v>
      </c>
      <c r="B181" s="62">
        <v>2</v>
      </c>
      <c r="C181" s="62"/>
      <c r="D181" s="63"/>
      <c r="E181" s="63"/>
      <c r="F181" s="62"/>
    </row>
    <row r="182" spans="1:7" ht="49.5" x14ac:dyDescent="0.3">
      <c r="A182" s="38" t="s">
        <v>181</v>
      </c>
      <c r="B182" s="265">
        <v>1</v>
      </c>
      <c r="C182" s="62"/>
      <c r="D182" s="63" t="s">
        <v>576</v>
      </c>
      <c r="E182" s="63" t="s">
        <v>486</v>
      </c>
      <c r="F182" s="62"/>
    </row>
    <row r="183" spans="1:7" ht="51.75" customHeight="1" x14ac:dyDescent="0.3">
      <c r="A183" s="7" t="s">
        <v>75</v>
      </c>
      <c r="B183" s="265">
        <v>1</v>
      </c>
      <c r="C183" s="62"/>
      <c r="D183" s="81" t="s">
        <v>577</v>
      </c>
      <c r="E183" s="63"/>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46" t="s">
        <v>34</v>
      </c>
      <c r="B186" s="549"/>
      <c r="C186" s="550"/>
      <c r="D186" s="97">
        <f>SUM(B181:C185)</f>
        <v>8</v>
      </c>
    </row>
    <row r="187" spans="1:7" x14ac:dyDescent="0.3">
      <c r="A187" s="546" t="s">
        <v>251</v>
      </c>
      <c r="B187" s="549"/>
      <c r="C187" s="550"/>
      <c r="D187" s="21">
        <f>D186/(COUNT(B181:C185)*2)</f>
        <v>0.8</v>
      </c>
    </row>
    <row r="188" spans="1:7" s="10" customFormat="1" x14ac:dyDescent="0.3">
      <c r="A188" s="14"/>
      <c r="B188" s="15"/>
      <c r="C188" s="15"/>
      <c r="D188" s="16"/>
      <c r="G188" s="93"/>
    </row>
    <row r="189" spans="1:7" ht="19.5" x14ac:dyDescent="0.4">
      <c r="A189" s="554" t="s">
        <v>177</v>
      </c>
      <c r="B189" s="555"/>
      <c r="C189" s="555"/>
      <c r="D189" s="555"/>
      <c r="E189" s="555"/>
      <c r="F189" s="555"/>
    </row>
    <row r="190" spans="1:7" ht="49.5" x14ac:dyDescent="0.3">
      <c r="A190" s="30" t="s">
        <v>309</v>
      </c>
      <c r="B190" s="62">
        <v>1</v>
      </c>
      <c r="C190" s="62"/>
      <c r="D190" s="81" t="s">
        <v>482</v>
      </c>
      <c r="E190" s="63" t="s">
        <v>481</v>
      </c>
      <c r="F190" s="62"/>
      <c r="G190" s="3"/>
    </row>
    <row r="191" spans="1:7" ht="18" x14ac:dyDescent="0.35">
      <c r="A191" s="100" t="s">
        <v>271</v>
      </c>
      <c r="B191" s="265" t="s">
        <v>30</v>
      </c>
      <c r="C191" s="88" t="str">
        <f>IF(B191=0, -5, "0")</f>
        <v>0</v>
      </c>
      <c r="D191" s="62"/>
      <c r="E191" s="62"/>
      <c r="F191" s="62"/>
    </row>
    <row r="192" spans="1:7" ht="50.25" customHeight="1" x14ac:dyDescent="0.3">
      <c r="A192" s="8" t="s">
        <v>267</v>
      </c>
      <c r="B192" s="265">
        <v>1</v>
      </c>
      <c r="C192" s="62"/>
      <c r="D192" s="81" t="s">
        <v>578</v>
      </c>
      <c r="E192" s="81" t="s">
        <v>487</v>
      </c>
      <c r="F192" s="62"/>
    </row>
    <row r="193" spans="1:6" x14ac:dyDescent="0.3">
      <c r="A193" s="39" t="s">
        <v>159</v>
      </c>
      <c r="B193" s="265">
        <v>2</v>
      </c>
      <c r="C193" s="62"/>
      <c r="D193" s="62"/>
      <c r="E193" s="62"/>
      <c r="F193" s="62"/>
    </row>
    <row r="194" spans="1:6" x14ac:dyDescent="0.3">
      <c r="A194" s="546" t="s">
        <v>34</v>
      </c>
      <c r="B194" s="549"/>
      <c r="C194" s="550"/>
      <c r="D194" s="40">
        <f>SUM(B190:C193)</f>
        <v>4</v>
      </c>
    </row>
    <row r="195" spans="1:6" x14ac:dyDescent="0.3">
      <c r="A195" s="546" t="s">
        <v>251</v>
      </c>
      <c r="B195" s="549"/>
      <c r="C195" s="550"/>
      <c r="D195" s="21">
        <f>D194/(COUNT(B190:C193)*2)</f>
        <v>0.66666666666666663</v>
      </c>
    </row>
    <row r="197" spans="1:6" ht="18" x14ac:dyDescent="0.35">
      <c r="A197" s="43" t="s">
        <v>422</v>
      </c>
      <c r="B197" s="42"/>
      <c r="C197" s="42"/>
      <c r="D197" s="104">
        <v>0.41660000000000003</v>
      </c>
      <c r="E197" s="101"/>
      <c r="F197" s="102"/>
    </row>
    <row r="198" spans="1:6" ht="22.5" x14ac:dyDescent="0.3">
      <c r="A198" s="23" t="s">
        <v>423</v>
      </c>
      <c r="B198" s="24"/>
      <c r="C198" s="25"/>
      <c r="D198" s="26">
        <f>SUM(D194,D186,D177,D169,D161,D63,D52,D33,D22,D118,D149,D133,D102,D84,D42)</f>
        <v>190</v>
      </c>
    </row>
    <row r="199" spans="1:6" ht="22.5" x14ac:dyDescent="0.3">
      <c r="A199" s="23" t="s">
        <v>276</v>
      </c>
      <c r="B199" s="24"/>
      <c r="C199" s="25"/>
      <c r="D199" s="27">
        <f>D198/(COUNT(B190:C193,B181:C185,B173:C176,B165:C168,B153:C160,B56:C62,B46:C51,B26:C32,B17:C21,B107:C117,B137:C148,B122:C132,B88:C101,B67:C83,B37:C41)*2)</f>
        <v>0.81896551724137934</v>
      </c>
    </row>
  </sheetData>
  <sheetProtection algorithmName="SHA-512" hashValue="qET92Ost1K8S9QHjWqSm8167QsYG4Z+YxhtHpKik1uvw9b0rs4/4/J/zlChai7PbL0txKaSZFv3EPglfs09ORA==" saltValue="wZFRcda9dcYXzEQc5+1zh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37:B41 B17:B21 B26:B32 B190:B193 B46:B51 B181:B185 B67:B83 B88:B101 B107:B117 B56:B62 B122:B132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8"/>
      <c r="E1" s="468"/>
      <c r="F1" s="468"/>
      <c r="G1" s="46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9" t="s">
        <v>151</v>
      </c>
      <c r="B7" s="469"/>
      <c r="C7" s="469"/>
      <c r="D7" s="469"/>
      <c r="E7" s="469"/>
      <c r="F7" s="469"/>
      <c r="G7" s="111"/>
    </row>
    <row r="8" spans="1:7" ht="22.5" x14ac:dyDescent="0.45">
      <c r="A8" s="470" t="str">
        <f>'Page de garde'!D18</f>
        <v>Lac 2</v>
      </c>
      <c r="B8" s="470"/>
      <c r="C8" s="470"/>
      <c r="D8" s="470"/>
      <c r="E8" s="470"/>
      <c r="F8" s="470"/>
      <c r="G8" s="111"/>
    </row>
    <row r="9" spans="1:7" ht="22.5" x14ac:dyDescent="0.45">
      <c r="A9" s="112" t="s">
        <v>39</v>
      </c>
      <c r="B9" s="471"/>
      <c r="C9" s="471"/>
      <c r="D9" s="471"/>
      <c r="E9" s="471"/>
      <c r="F9" s="471"/>
      <c r="G9" s="111"/>
    </row>
    <row r="10" spans="1:7" ht="22.5" x14ac:dyDescent="0.45">
      <c r="A10" s="113" t="s">
        <v>41</v>
      </c>
      <c r="B10" s="472"/>
      <c r="C10" s="472"/>
      <c r="D10" s="472"/>
      <c r="E10" s="472"/>
      <c r="F10" s="472"/>
      <c r="G10" s="111"/>
    </row>
    <row r="11" spans="1:7" ht="22.5" x14ac:dyDescent="0.45">
      <c r="A11" s="112" t="s">
        <v>40</v>
      </c>
      <c r="B11" s="467"/>
      <c r="C11" s="467"/>
      <c r="D11" s="467"/>
      <c r="E11" s="467"/>
      <c r="F11" s="467"/>
      <c r="G11" s="111"/>
    </row>
    <row r="12" spans="1:7" ht="22.5" x14ac:dyDescent="0.45">
      <c r="A12" s="112" t="s">
        <v>200</v>
      </c>
      <c r="B12" s="473" t="e">
        <f>D730</f>
        <v>#DIV/0!</v>
      </c>
      <c r="C12" s="473"/>
      <c r="D12" s="473"/>
      <c r="E12" s="473"/>
      <c r="F12" s="473"/>
      <c r="G12" s="111"/>
    </row>
    <row r="13" spans="1:7" ht="22.5" x14ac:dyDescent="0.45">
      <c r="A13" s="110"/>
      <c r="B13" s="108"/>
      <c r="C13" s="108"/>
      <c r="D13" s="468"/>
      <c r="E13" s="468"/>
      <c r="F13" s="468"/>
      <c r="G13" s="46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6" t="s">
        <v>28</v>
      </c>
      <c r="B17" s="457" t="s">
        <v>29</v>
      </c>
      <c r="C17" s="457"/>
      <c r="D17" s="457" t="s">
        <v>42</v>
      </c>
      <c r="E17" s="447" t="s">
        <v>266</v>
      </c>
      <c r="F17" s="447" t="s">
        <v>300</v>
      </c>
      <c r="G17" s="114"/>
    </row>
    <row r="18" spans="1:8" ht="16.5" customHeight="1" x14ac:dyDescent="0.4">
      <c r="A18" s="456"/>
      <c r="B18" s="118" t="s">
        <v>32</v>
      </c>
      <c r="C18" s="118" t="s">
        <v>31</v>
      </c>
      <c r="D18" s="457"/>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2" t="s">
        <v>16</v>
      </c>
      <c r="B29" s="563"/>
      <c r="C29" s="563"/>
      <c r="D29" s="563"/>
      <c r="E29" s="563"/>
      <c r="F29" s="563"/>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2" t="s">
        <v>311</v>
      </c>
      <c r="B38" s="563"/>
      <c r="C38" s="563"/>
      <c r="D38" s="563"/>
      <c r="E38" s="563"/>
      <c r="F38" s="563"/>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0"/>
      <c r="B49" s="450"/>
      <c r="C49" s="450"/>
      <c r="D49" s="450"/>
      <c r="E49" s="450"/>
      <c r="F49" s="450"/>
      <c r="G49" s="45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6" t="s">
        <v>28</v>
      </c>
      <c r="B52" s="457" t="s">
        <v>29</v>
      </c>
      <c r="C52" s="457"/>
      <c r="D52" s="457" t="s">
        <v>42</v>
      </c>
      <c r="E52" s="447" t="s">
        <v>266</v>
      </c>
      <c r="F52" s="447" t="s">
        <v>302</v>
      </c>
      <c r="G52" s="129"/>
    </row>
    <row r="53" spans="1:7" ht="21" x14ac:dyDescent="0.4">
      <c r="A53" s="456"/>
      <c r="B53" s="118" t="s">
        <v>32</v>
      </c>
      <c r="C53" s="118" t="s">
        <v>31</v>
      </c>
      <c r="D53" s="457"/>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5"/>
      <c r="B64" s="526"/>
      <c r="C64" s="526"/>
      <c r="D64" s="526"/>
      <c r="E64" s="526"/>
      <c r="F64" s="526"/>
      <c r="G64" s="526"/>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5"/>
      <c r="B83" s="475"/>
      <c r="C83" s="475"/>
      <c r="D83" s="475"/>
      <c r="E83" s="475"/>
      <c r="F83" s="475"/>
      <c r="G83" s="475"/>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9"/>
      <c r="B103" s="527"/>
      <c r="C103" s="527"/>
      <c r="D103" s="527"/>
      <c r="E103" s="527"/>
      <c r="F103" s="533"/>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4"/>
      <c r="B111" s="535"/>
      <c r="C111" s="535"/>
      <c r="D111" s="535"/>
      <c r="E111" s="535"/>
      <c r="F111" s="536"/>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7"/>
      <c r="B120" s="527"/>
      <c r="C120" s="527"/>
      <c r="D120" s="527"/>
      <c r="E120" s="527"/>
      <c r="F120" s="527"/>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8"/>
      <c r="B132" s="528"/>
      <c r="C132" s="528"/>
      <c r="D132" s="528"/>
      <c r="E132" s="528"/>
      <c r="F132" s="528"/>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6" t="s">
        <v>28</v>
      </c>
      <c r="B135" s="457" t="s">
        <v>29</v>
      </c>
      <c r="C135" s="457"/>
      <c r="D135" s="457" t="s">
        <v>42</v>
      </c>
      <c r="E135" s="447" t="s">
        <v>266</v>
      </c>
      <c r="F135" s="447" t="s">
        <v>302</v>
      </c>
    </row>
    <row r="136" spans="1:16384" s="326" customFormat="1" ht="22.5" customHeight="1" x14ac:dyDescent="0.25">
      <c r="A136" s="456"/>
      <c r="B136" s="118" t="s">
        <v>32</v>
      </c>
      <c r="C136" s="118" t="s">
        <v>31</v>
      </c>
      <c r="D136" s="457"/>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8" t="s">
        <v>350</v>
      </c>
      <c r="B147" s="488"/>
      <c r="C147" s="488"/>
      <c r="D147" s="488"/>
      <c r="E147" s="488"/>
      <c r="F147" s="48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9"/>
      <c r="B165" s="527"/>
      <c r="C165" s="527"/>
      <c r="D165" s="527"/>
      <c r="E165" s="527"/>
      <c r="F165" s="527"/>
      <c r="G165" s="114"/>
    </row>
    <row r="166" spans="1:7" ht="32.25" customHeight="1" x14ac:dyDescent="0.4">
      <c r="A166" s="463" t="s">
        <v>462</v>
      </c>
      <c r="B166" s="463"/>
      <c r="C166" s="463"/>
      <c r="D166" s="463"/>
      <c r="E166" s="463"/>
      <c r="F166" s="46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0"/>
      <c r="B176" s="531"/>
      <c r="C176" s="531"/>
      <c r="D176" s="531"/>
      <c r="E176" s="531"/>
      <c r="F176" s="531"/>
      <c r="G176" s="114"/>
    </row>
    <row r="177" spans="1:7" ht="32.25" customHeight="1" x14ac:dyDescent="0.4">
      <c r="A177" s="463" t="s">
        <v>311</v>
      </c>
      <c r="B177" s="463"/>
      <c r="C177" s="463"/>
      <c r="D177" s="463"/>
      <c r="E177" s="463"/>
      <c r="F177" s="46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89"/>
      <c r="C186" s="49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2"/>
      <c r="B188" s="532"/>
      <c r="C188" s="532"/>
      <c r="D188" s="532"/>
      <c r="E188" s="532"/>
      <c r="F188" s="532"/>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6" t="s">
        <v>28</v>
      </c>
      <c r="B191" s="457" t="s">
        <v>29</v>
      </c>
      <c r="C191" s="457"/>
      <c r="D191" s="457" t="s">
        <v>42</v>
      </c>
      <c r="E191" s="447" t="s">
        <v>266</v>
      </c>
      <c r="F191" s="447" t="s">
        <v>302</v>
      </c>
      <c r="G191" s="114"/>
    </row>
    <row r="192" spans="1:7" ht="21" x14ac:dyDescent="0.4">
      <c r="A192" s="456"/>
      <c r="B192" s="118" t="s">
        <v>32</v>
      </c>
      <c r="C192" s="118" t="s">
        <v>31</v>
      </c>
      <c r="D192" s="457"/>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0"/>
      <c r="B205" s="450"/>
      <c r="C205" s="450"/>
      <c r="D205" s="450"/>
      <c r="E205" s="450"/>
      <c r="F205" s="45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0"/>
      <c r="B229" s="450"/>
      <c r="C229" s="450"/>
      <c r="D229" s="450"/>
      <c r="E229" s="450"/>
      <c r="F229" s="45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3" t="s">
        <v>311</v>
      </c>
      <c r="B236" s="454"/>
      <c r="C236" s="454"/>
      <c r="D236" s="45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0"/>
      <c r="B250" s="450"/>
      <c r="C250" s="450"/>
      <c r="D250" s="450"/>
      <c r="E250" s="450"/>
      <c r="F250" s="45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6" t="s">
        <v>28</v>
      </c>
      <c r="B253" s="457" t="s">
        <v>29</v>
      </c>
      <c r="C253" s="457"/>
      <c r="D253" s="457" t="s">
        <v>42</v>
      </c>
      <c r="E253" s="447" t="s">
        <v>266</v>
      </c>
      <c r="F253" s="447" t="s">
        <v>302</v>
      </c>
      <c r="G253" s="129"/>
    </row>
    <row r="254" spans="1:7" ht="21" x14ac:dyDescent="0.4">
      <c r="A254" s="456"/>
      <c r="B254" s="118" t="s">
        <v>32</v>
      </c>
      <c r="C254" s="118" t="s">
        <v>31</v>
      </c>
      <c r="D254" s="457"/>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0"/>
      <c r="B290" s="500"/>
      <c r="C290" s="500"/>
      <c r="D290" s="500"/>
      <c r="E290" s="500"/>
      <c r="F290" s="500"/>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6" t="s">
        <v>28</v>
      </c>
      <c r="B308" s="457" t="s">
        <v>29</v>
      </c>
      <c r="C308" s="457"/>
      <c r="D308" s="457" t="s">
        <v>42</v>
      </c>
      <c r="E308" s="447" t="s">
        <v>266</v>
      </c>
      <c r="F308" s="447" t="s">
        <v>302</v>
      </c>
      <c r="G308" s="129"/>
    </row>
    <row r="309" spans="1:7" ht="21" x14ac:dyDescent="0.4">
      <c r="A309" s="456"/>
      <c r="B309" s="118" t="s">
        <v>32</v>
      </c>
      <c r="C309" s="118" t="s">
        <v>31</v>
      </c>
      <c r="D309" s="457"/>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2"/>
      <c r="B357" s="452"/>
      <c r="C357" s="452"/>
      <c r="D357" s="452"/>
      <c r="E357" s="452"/>
      <c r="F357" s="452"/>
      <c r="G357" s="452"/>
    </row>
    <row r="358" spans="1:7" ht="32.25" customHeight="1" x14ac:dyDescent="0.4">
      <c r="A358" s="478" t="s">
        <v>311</v>
      </c>
      <c r="B358" s="478"/>
      <c r="C358" s="478"/>
      <c r="D358" s="478"/>
      <c r="E358" s="478"/>
      <c r="F358" s="47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6" t="s">
        <v>28</v>
      </c>
      <c r="B375" s="457" t="s">
        <v>29</v>
      </c>
      <c r="C375" s="457"/>
      <c r="D375" s="457" t="s">
        <v>42</v>
      </c>
      <c r="E375" s="447" t="s">
        <v>266</v>
      </c>
      <c r="F375" s="447" t="s">
        <v>302</v>
      </c>
      <c r="G375" s="173"/>
    </row>
    <row r="376" spans="1:7" s="260" customFormat="1" ht="21" x14ac:dyDescent="0.4">
      <c r="A376" s="456"/>
      <c r="B376" s="118" t="s">
        <v>32</v>
      </c>
      <c r="C376" s="118" t="s">
        <v>31</v>
      </c>
      <c r="D376" s="457"/>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4"/>
      <c r="B415" s="475"/>
      <c r="C415" s="475"/>
      <c r="D415" s="475"/>
      <c r="E415" s="475"/>
      <c r="F415" s="475"/>
      <c r="G415" s="475"/>
    </row>
    <row r="416" spans="1:7" s="260" customFormat="1" ht="24.75" x14ac:dyDescent="0.4">
      <c r="A416" s="443" t="s">
        <v>320</v>
      </c>
      <c r="B416" s="443"/>
      <c r="C416" s="443"/>
      <c r="D416" s="443"/>
      <c r="E416" s="443"/>
      <c r="F416" s="44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6" t="s">
        <v>28</v>
      </c>
      <c r="B433" s="457" t="s">
        <v>29</v>
      </c>
      <c r="C433" s="457"/>
      <c r="D433" s="457" t="s">
        <v>42</v>
      </c>
      <c r="E433" s="447" t="s">
        <v>266</v>
      </c>
      <c r="F433" s="447" t="s">
        <v>302</v>
      </c>
      <c r="G433" s="129"/>
    </row>
    <row r="434" spans="1:7" ht="21" x14ac:dyDescent="0.4">
      <c r="A434" s="456"/>
      <c r="B434" s="118" t="s">
        <v>32</v>
      </c>
      <c r="C434" s="118" t="s">
        <v>31</v>
      </c>
      <c r="D434" s="457"/>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3" t="s">
        <v>311</v>
      </c>
      <c r="B464" s="443"/>
      <c r="C464" s="443"/>
      <c r="D464" s="443"/>
      <c r="E464" s="443"/>
      <c r="F464" s="44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1" t="s">
        <v>425</v>
      </c>
      <c r="B478" s="481"/>
      <c r="C478" s="481"/>
      <c r="D478" s="481"/>
      <c r="E478" s="481"/>
      <c r="F478" s="481"/>
      <c r="G478" s="114"/>
    </row>
    <row r="479" spans="1:7" ht="21" customHeight="1" x14ac:dyDescent="0.4">
      <c r="A479" s="234">
        <f>B11</f>
        <v>0</v>
      </c>
      <c r="F479" s="258"/>
      <c r="G479" s="114"/>
    </row>
    <row r="480" spans="1:7" ht="21" x14ac:dyDescent="0.4">
      <c r="A480" s="444" t="s">
        <v>28</v>
      </c>
      <c r="B480" s="445" t="s">
        <v>29</v>
      </c>
      <c r="C480" s="445"/>
      <c r="D480" s="445" t="s">
        <v>42</v>
      </c>
      <c r="E480" s="446" t="s">
        <v>266</v>
      </c>
      <c r="F480" s="446" t="s">
        <v>302</v>
      </c>
      <c r="G480" s="114"/>
    </row>
    <row r="481" spans="1:7" ht="21" x14ac:dyDescent="0.4">
      <c r="A481" s="444"/>
      <c r="B481" s="320" t="s">
        <v>32</v>
      </c>
      <c r="C481" s="320" t="s">
        <v>31</v>
      </c>
      <c r="D481" s="445"/>
      <c r="E481" s="446"/>
      <c r="F481" s="446"/>
      <c r="G481" s="114"/>
    </row>
    <row r="482" spans="1:7" s="260" customFormat="1" ht="22.5" x14ac:dyDescent="0.4">
      <c r="A482" s="367"/>
      <c r="B482" s="368"/>
      <c r="C482" s="368"/>
      <c r="D482" s="368"/>
      <c r="E482" s="354"/>
      <c r="F482" s="354"/>
      <c r="G482" s="173"/>
    </row>
    <row r="483" spans="1:7" s="260" customFormat="1" ht="24.75" x14ac:dyDescent="0.4">
      <c r="A483" s="520" t="s">
        <v>52</v>
      </c>
      <c r="B483" s="520"/>
      <c r="C483" s="520"/>
      <c r="D483" s="520"/>
      <c r="E483" s="520"/>
      <c r="F483" s="52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8" t="s">
        <v>463</v>
      </c>
      <c r="B491" s="519"/>
      <c r="C491" s="519"/>
      <c r="D491" s="519"/>
      <c r="E491" s="519"/>
      <c r="F491" s="51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6"/>
      <c r="B517" s="476"/>
      <c r="C517" s="476"/>
      <c r="D517" s="476"/>
      <c r="E517" s="476"/>
      <c r="F517" s="476"/>
      <c r="G517" s="476"/>
    </row>
    <row r="518" spans="1:7" ht="26.25" customHeight="1" x14ac:dyDescent="0.5">
      <c r="A518" s="369" t="s">
        <v>311</v>
      </c>
      <c r="B518" s="477"/>
      <c r="C518" s="477"/>
      <c r="D518" s="477"/>
      <c r="E518" s="477"/>
      <c r="F518" s="47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2" t="s">
        <v>97</v>
      </c>
      <c r="B530" s="482"/>
      <c r="C530" s="482"/>
      <c r="D530" s="482"/>
      <c r="E530" s="482"/>
      <c r="F530" s="482"/>
      <c r="G530" s="114"/>
    </row>
    <row r="531" spans="1:7" ht="22.5" customHeight="1" x14ac:dyDescent="0.4">
      <c r="A531" s="234">
        <f>B11</f>
        <v>0</v>
      </c>
      <c r="B531" s="114"/>
      <c r="C531" s="135"/>
      <c r="D531" s="137"/>
      <c r="E531" s="137"/>
      <c r="F531" s="137"/>
      <c r="G531" s="114"/>
    </row>
    <row r="532" spans="1:7" ht="21" x14ac:dyDescent="0.4">
      <c r="A532" s="495" t="s">
        <v>28</v>
      </c>
      <c r="B532" s="483" t="s">
        <v>29</v>
      </c>
      <c r="C532" s="497"/>
      <c r="D532" s="457" t="s">
        <v>42</v>
      </c>
      <c r="E532" s="447" t="s">
        <v>266</v>
      </c>
      <c r="F532" s="447" t="s">
        <v>302</v>
      </c>
      <c r="G532" s="114"/>
    </row>
    <row r="533" spans="1:7" ht="21" x14ac:dyDescent="0.4">
      <c r="A533" s="496"/>
      <c r="B533" s="315" t="s">
        <v>32</v>
      </c>
      <c r="C533" s="316" t="s">
        <v>31</v>
      </c>
      <c r="D533" s="457"/>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479"/>
      <c r="D535" s="479"/>
      <c r="E535" s="479"/>
      <c r="F535" s="48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7">
        <f>SUM(B536:C541)</f>
        <v>0</v>
      </c>
      <c r="E542" s="248"/>
      <c r="F542" s="248"/>
      <c r="G542" s="114"/>
    </row>
    <row r="543" spans="1:7" ht="21" customHeight="1" x14ac:dyDescent="0.4">
      <c r="A543" s="464" t="s">
        <v>33</v>
      </c>
      <c r="B543" s="465"/>
      <c r="C543" s="466"/>
      <c r="D543" s="388" t="e">
        <f>D542/(COUNT(B536:C541)*2)</f>
        <v>#DIV/0!</v>
      </c>
      <c r="E543" s="248"/>
      <c r="F543" s="248"/>
      <c r="G543" s="114"/>
    </row>
    <row r="544" spans="1:7" ht="21" x14ac:dyDescent="0.4">
      <c r="A544" s="450"/>
      <c r="B544" s="450"/>
      <c r="C544" s="450"/>
      <c r="D544" s="450"/>
      <c r="E544" s="450"/>
      <c r="F544" s="45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1"/>
      <c r="B556" s="452"/>
      <c r="C556" s="452"/>
      <c r="D556" s="452"/>
      <c r="E556" s="452"/>
      <c r="F556" s="452"/>
      <c r="G556" s="452"/>
    </row>
    <row r="557" spans="1:7" ht="35.25" customHeight="1" x14ac:dyDescent="0.4">
      <c r="A557" s="371" t="s">
        <v>311</v>
      </c>
      <c r="B557" s="337"/>
      <c r="C557" s="516"/>
      <c r="D557" s="516"/>
      <c r="E557" s="516"/>
      <c r="F557" s="51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0"/>
      <c r="B572" s="450"/>
      <c r="C572" s="450"/>
      <c r="D572" s="450"/>
      <c r="E572" s="450"/>
      <c r="F572" s="450"/>
      <c r="G572" s="114"/>
    </row>
    <row r="573" spans="1:7" ht="22.5" x14ac:dyDescent="0.45">
      <c r="A573" s="442" t="s">
        <v>19</v>
      </c>
      <c r="B573" s="442"/>
      <c r="C573" s="442"/>
      <c r="D573" s="442"/>
      <c r="E573" s="442"/>
      <c r="F573" s="442"/>
      <c r="G573" s="114"/>
    </row>
    <row r="574" spans="1:7" ht="22.5" x14ac:dyDescent="0.4">
      <c r="A574" s="243">
        <f>B11</f>
        <v>0</v>
      </c>
      <c r="B574" s="114"/>
      <c r="C574" s="135"/>
      <c r="D574" s="356"/>
      <c r="E574" s="356"/>
      <c r="F574" s="356"/>
      <c r="G574" s="114"/>
    </row>
    <row r="575" spans="1:7" ht="21" x14ac:dyDescent="0.4">
      <c r="A575" s="444" t="s">
        <v>28</v>
      </c>
      <c r="B575" s="445" t="s">
        <v>29</v>
      </c>
      <c r="C575" s="445"/>
      <c r="D575" s="445" t="s">
        <v>42</v>
      </c>
      <c r="E575" s="446" t="s">
        <v>266</v>
      </c>
      <c r="F575" s="446" t="s">
        <v>302</v>
      </c>
      <c r="G575" s="114"/>
    </row>
    <row r="576" spans="1:7" ht="21" x14ac:dyDescent="0.4">
      <c r="A576" s="444"/>
      <c r="B576" s="320" t="s">
        <v>32</v>
      </c>
      <c r="C576" s="320" t="s">
        <v>31</v>
      </c>
      <c r="D576" s="445"/>
      <c r="E576" s="446"/>
      <c r="F576" s="446"/>
      <c r="G576" s="129"/>
    </row>
    <row r="577" spans="1:7" s="80" customFormat="1" ht="22.5" x14ac:dyDescent="0.4">
      <c r="A577" s="372"/>
      <c r="B577" s="373"/>
      <c r="C577" s="373"/>
      <c r="D577" s="373"/>
      <c r="E577" s="341"/>
      <c r="F577" s="374"/>
      <c r="G577" s="129"/>
    </row>
    <row r="578" spans="1:7" ht="24.75" x14ac:dyDescent="0.4">
      <c r="A578" s="504" t="s">
        <v>10</v>
      </c>
      <c r="B578" s="505"/>
      <c r="C578" s="505"/>
      <c r="D578" s="505"/>
      <c r="E578" s="505"/>
      <c r="F578" s="50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7" t="s">
        <v>23</v>
      </c>
      <c r="B591" s="508"/>
      <c r="C591" s="508"/>
      <c r="D591" s="508"/>
      <c r="E591" s="508"/>
      <c r="F591" s="50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3" t="s">
        <v>170</v>
      </c>
      <c r="B610" s="514"/>
      <c r="C610" s="515"/>
      <c r="D610" s="154" t="e">
        <f>D609/(COUNT(B579:C587,B592:C605)*2)</f>
        <v>#DIV/0!</v>
      </c>
      <c r="E610" s="108"/>
      <c r="F610" s="114"/>
      <c r="G610" s="129"/>
    </row>
    <row r="611" spans="1:7" ht="21" x14ac:dyDescent="0.4">
      <c r="A611" s="155"/>
      <c r="B611" s="114"/>
      <c r="C611" s="135"/>
      <c r="G611" s="129"/>
    </row>
    <row r="612" spans="1:7" ht="19.5" customHeight="1" x14ac:dyDescent="0.45">
      <c r="A612" s="442" t="s">
        <v>8</v>
      </c>
      <c r="B612" s="442"/>
      <c r="C612" s="442"/>
      <c r="D612" s="442"/>
      <c r="E612" s="442"/>
      <c r="F612" s="442"/>
      <c r="G612" s="129"/>
    </row>
    <row r="613" spans="1:7" ht="22.5" x14ac:dyDescent="0.4">
      <c r="A613" s="156">
        <f>B11</f>
        <v>0</v>
      </c>
      <c r="B613" s="114"/>
      <c r="C613" s="135"/>
      <c r="D613" s="137"/>
      <c r="E613" s="137"/>
      <c r="F613" s="137"/>
      <c r="G613" s="114"/>
    </row>
    <row r="614" spans="1:7" ht="21" x14ac:dyDescent="0.4">
      <c r="A614" s="456" t="s">
        <v>28</v>
      </c>
      <c r="B614" s="457" t="s">
        <v>29</v>
      </c>
      <c r="C614" s="457"/>
      <c r="D614" s="457" t="s">
        <v>42</v>
      </c>
      <c r="E614" s="447" t="s">
        <v>266</v>
      </c>
      <c r="F614" s="447" t="s">
        <v>302</v>
      </c>
      <c r="G614" s="114"/>
    </row>
    <row r="615" spans="1:7" ht="18.75" customHeight="1" x14ac:dyDescent="0.4">
      <c r="A615" s="456"/>
      <c r="B615" s="118" t="s">
        <v>32</v>
      </c>
      <c r="C615" s="118" t="s">
        <v>31</v>
      </c>
      <c r="D615" s="457"/>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502"/>
      <c r="D617" s="502"/>
      <c r="E617" s="502"/>
      <c r="F617" s="50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99"/>
      <c r="F627" s="500"/>
      <c r="G627" s="129"/>
    </row>
    <row r="628" spans="1:7" ht="21" x14ac:dyDescent="0.4">
      <c r="A628" s="448" t="s">
        <v>33</v>
      </c>
      <c r="B628" s="448"/>
      <c r="C628" s="448"/>
      <c r="D628" s="388" t="e">
        <f>D627/(COUNT(B618:C626)*2)</f>
        <v>#DIV/0!</v>
      </c>
      <c r="E628" s="501"/>
      <c r="F628" s="476"/>
      <c r="G628" s="129"/>
    </row>
    <row r="629" spans="1:7" ht="21" x14ac:dyDescent="0.4">
      <c r="A629" s="325"/>
      <c r="B629" s="135"/>
      <c r="C629" s="498"/>
      <c r="D629" s="498"/>
      <c r="E629" s="498"/>
      <c r="F629" s="49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4" t="s">
        <v>34</v>
      </c>
      <c r="B639" s="465"/>
      <c r="C639" s="46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2"/>
      <c r="D642" s="502"/>
      <c r="E642" s="502"/>
      <c r="F642" s="50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502"/>
      <c r="C653" s="502"/>
      <c r="D653" s="502"/>
      <c r="E653" s="502"/>
      <c r="F653" s="50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2" t="s">
        <v>356</v>
      </c>
      <c r="B676" s="442"/>
      <c r="C676" s="442"/>
      <c r="D676" s="442"/>
      <c r="E676" s="442"/>
      <c r="F676" s="442"/>
      <c r="G676" s="114"/>
    </row>
    <row r="677" spans="1:7" ht="21" x14ac:dyDescent="0.4">
      <c r="A677" s="243">
        <f>B11</f>
        <v>0</v>
      </c>
      <c r="B677" s="114"/>
      <c r="C677" s="135"/>
      <c r="D677" s="135"/>
      <c r="E677" s="328"/>
      <c r="F677" s="135"/>
      <c r="G677" s="114"/>
    </row>
    <row r="678" spans="1:7" ht="21.75" customHeight="1" x14ac:dyDescent="0.4">
      <c r="A678" s="456" t="s">
        <v>28</v>
      </c>
      <c r="B678" s="457" t="s">
        <v>29</v>
      </c>
      <c r="C678" s="457"/>
      <c r="D678" s="457" t="s">
        <v>42</v>
      </c>
      <c r="E678" s="447" t="s">
        <v>266</v>
      </c>
      <c r="F678" s="447" t="s">
        <v>302</v>
      </c>
      <c r="G678" s="129"/>
    </row>
    <row r="679" spans="1:7" ht="21" x14ac:dyDescent="0.4">
      <c r="A679" s="456"/>
      <c r="B679" s="118" t="s">
        <v>32</v>
      </c>
      <c r="C679" s="118" t="s">
        <v>31</v>
      </c>
      <c r="D679" s="457"/>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459</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523" t="s">
        <v>28</v>
      </c>
      <c r="B706" s="483" t="s">
        <v>29</v>
      </c>
      <c r="C706" s="483"/>
      <c r="D706" s="457" t="s">
        <v>42</v>
      </c>
      <c r="E706" s="447" t="s">
        <v>266</v>
      </c>
      <c r="F706" s="447" t="s">
        <v>302</v>
      </c>
      <c r="G706" s="274"/>
    </row>
    <row r="707" spans="1:7" ht="21" x14ac:dyDescent="0.4">
      <c r="A707" s="524"/>
      <c r="B707" s="383" t="s">
        <v>32</v>
      </c>
      <c r="C707" s="383" t="s">
        <v>31</v>
      </c>
      <c r="D707" s="457"/>
      <c r="E707" s="447"/>
      <c r="F707" s="447"/>
      <c r="G707" s="274"/>
    </row>
    <row r="708" spans="1:7" s="80" customFormat="1" ht="22.5" x14ac:dyDescent="0.4">
      <c r="A708" s="360"/>
      <c r="B708" s="361"/>
      <c r="C708" s="361"/>
      <c r="D708" s="361"/>
      <c r="E708" s="362"/>
      <c r="F708" s="362"/>
      <c r="G708" s="129"/>
    </row>
    <row r="709" spans="1:7" ht="24.75" x14ac:dyDescent="0.4">
      <c r="A709" s="510" t="s">
        <v>306</v>
      </c>
      <c r="B709" s="511"/>
      <c r="C709" s="511"/>
      <c r="D709" s="511"/>
      <c r="E709" s="511"/>
      <c r="F709" s="512"/>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1"/>
      <c r="C715" s="522"/>
      <c r="D715" s="247">
        <f>SUM(B710:C714)</f>
        <v>0</v>
      </c>
      <c r="E715" s="225"/>
      <c r="F715" s="173"/>
      <c r="G715" s="114"/>
    </row>
    <row r="716" spans="1:7" ht="21" x14ac:dyDescent="0.4">
      <c r="A716" s="130" t="s">
        <v>33</v>
      </c>
      <c r="B716" s="521"/>
      <c r="C716" s="522"/>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0" t="s">
        <v>307</v>
      </c>
      <c r="B718" s="511"/>
      <c r="C718" s="511"/>
      <c r="D718" s="511"/>
      <c r="E718" s="511"/>
      <c r="F718" s="512"/>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9"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8"/>
      <c r="E1" s="538"/>
      <c r="F1" s="538"/>
      <c r="G1" s="538"/>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9" t="s">
        <v>46</v>
      </c>
      <c r="B6" s="539"/>
      <c r="C6" s="539"/>
      <c r="D6" s="539"/>
      <c r="E6" s="539"/>
      <c r="F6" s="539"/>
      <c r="G6" s="92"/>
    </row>
    <row r="7" spans="1:7" s="258" customFormat="1" ht="21.75" customHeight="1" x14ac:dyDescent="0.45">
      <c r="A7" s="540" t="str">
        <f>'Page de garde'!D18</f>
        <v>Lac 2</v>
      </c>
      <c r="B7" s="540"/>
      <c r="C7" s="540"/>
      <c r="D7" s="540"/>
      <c r="E7" s="540"/>
      <c r="F7" s="540"/>
      <c r="G7" s="92"/>
    </row>
    <row r="8" spans="1:7" s="258" customFormat="1" ht="24" x14ac:dyDescent="0.45">
      <c r="A8" s="4" t="s">
        <v>39</v>
      </c>
      <c r="B8" s="541" t="str">
        <f>'A1 Exploitation'!B9:F9</f>
        <v>Dr Raja Bouhalfaya</v>
      </c>
      <c r="C8" s="541"/>
      <c r="D8" s="541"/>
      <c r="E8" s="541"/>
      <c r="F8" s="541"/>
      <c r="G8" s="92"/>
    </row>
    <row r="9" spans="1:7" s="258" customFormat="1" ht="24" x14ac:dyDescent="0.45">
      <c r="A9" s="5" t="s">
        <v>41</v>
      </c>
      <c r="B9" s="542" t="str">
        <f>'A1 Exploitation'!B10:F10</f>
        <v>Directeur du magasin et chefs rayons</v>
      </c>
      <c r="C9" s="542"/>
      <c r="D9" s="542"/>
      <c r="E9" s="542"/>
      <c r="F9" s="542"/>
      <c r="G9" s="92"/>
    </row>
    <row r="10" spans="1:7" s="258" customFormat="1" ht="24" x14ac:dyDescent="0.45">
      <c r="A10" s="4" t="s">
        <v>40</v>
      </c>
      <c r="B10" s="537">
        <f>'A1 Exploitation'!B11:F11</f>
        <v>43529</v>
      </c>
      <c r="C10" s="537"/>
      <c r="D10" s="537"/>
      <c r="E10" s="537"/>
      <c r="F10" s="537"/>
      <c r="G10" s="92"/>
    </row>
    <row r="11" spans="1:7" s="258" customFormat="1" ht="24" x14ac:dyDescent="0.45">
      <c r="A11" s="4" t="s">
        <v>250</v>
      </c>
      <c r="B11" s="543" t="e">
        <f>D199</f>
        <v>#DIV/0!</v>
      </c>
      <c r="C11" s="543"/>
      <c r="D11" s="543"/>
      <c r="E11" s="543"/>
      <c r="F11" s="543"/>
      <c r="G11" s="92"/>
    </row>
    <row r="12" spans="1:7" s="258" customFormat="1" ht="22.5" x14ac:dyDescent="0.45">
      <c r="A12" s="1"/>
      <c r="D12" s="468"/>
      <c r="E12" s="468"/>
      <c r="F12" s="468"/>
      <c r="G12" s="468"/>
    </row>
    <row r="13" spans="1:7" s="258" customFormat="1" ht="11.25" customHeight="1" x14ac:dyDescent="0.3">
      <c r="A13" s="544" t="s">
        <v>28</v>
      </c>
      <c r="B13" s="545" t="s">
        <v>29</v>
      </c>
      <c r="C13" s="545"/>
      <c r="D13" s="545" t="s">
        <v>42</v>
      </c>
      <c r="E13" s="545" t="s">
        <v>160</v>
      </c>
      <c r="F13" s="545" t="s">
        <v>161</v>
      </c>
      <c r="G13" s="80"/>
    </row>
    <row r="14" spans="1:7" s="258" customFormat="1" ht="12.75" customHeight="1" x14ac:dyDescent="0.3">
      <c r="A14" s="544"/>
      <c r="B14" s="22" t="s">
        <v>32</v>
      </c>
      <c r="C14" s="22" t="s">
        <v>31</v>
      </c>
      <c r="D14" s="545"/>
      <c r="E14" s="545"/>
      <c r="F14" s="545"/>
      <c r="G14" s="94"/>
    </row>
    <row r="15" spans="1:7" x14ac:dyDescent="0.3">
      <c r="A15" s="558"/>
      <c r="B15" s="559"/>
      <c r="C15" s="559"/>
      <c r="D15" s="559"/>
      <c r="E15" s="559"/>
      <c r="F15" s="559"/>
    </row>
    <row r="16" spans="1:7" ht="19.5" x14ac:dyDescent="0.4">
      <c r="A16" s="551" t="s">
        <v>0</v>
      </c>
      <c r="B16" s="552"/>
      <c r="C16" s="552"/>
      <c r="D16" s="552"/>
      <c r="E16" s="552"/>
      <c r="F16" s="552"/>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3" t="s">
        <v>34</v>
      </c>
      <c r="B22" s="547"/>
      <c r="C22" s="548"/>
      <c r="D22" s="381">
        <f>SUM(B17:C21)</f>
        <v>0</v>
      </c>
    </row>
    <row r="23" spans="1:7" x14ac:dyDescent="0.3">
      <c r="A23" s="546" t="s">
        <v>251</v>
      </c>
      <c r="B23" s="549"/>
      <c r="C23" s="550"/>
      <c r="D23" s="21" t="e">
        <f>D22/(COUNT(B17:C21)*2)</f>
        <v>#DIV/0!</v>
      </c>
    </row>
    <row r="24" spans="1:7" s="10" customFormat="1" x14ac:dyDescent="0.3">
      <c r="A24" s="14"/>
      <c r="B24" s="15"/>
      <c r="C24" s="15"/>
      <c r="D24" s="16"/>
      <c r="G24" s="93"/>
    </row>
    <row r="25" spans="1:7" ht="19.5" x14ac:dyDescent="0.4">
      <c r="A25" s="554" t="s">
        <v>4</v>
      </c>
      <c r="B25" s="555"/>
      <c r="C25" s="555"/>
      <c r="D25" s="555"/>
      <c r="E25" s="555"/>
      <c r="F25" s="55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6" t="s">
        <v>34</v>
      </c>
      <c r="B33" s="549"/>
      <c r="C33" s="550"/>
      <c r="D33" s="380">
        <f>SUM(B26:C32)</f>
        <v>0</v>
      </c>
    </row>
    <row r="34" spans="1:7" x14ac:dyDescent="0.3">
      <c r="A34" s="546" t="s">
        <v>251</v>
      </c>
      <c r="B34" s="549"/>
      <c r="C34" s="550"/>
      <c r="D34" s="21" t="e">
        <f>D33/(COUNT(B26:C32)*2)</f>
        <v>#DIV/0!</v>
      </c>
    </row>
    <row r="35" spans="1:7" s="10" customFormat="1" x14ac:dyDescent="0.3">
      <c r="A35" s="14"/>
      <c r="B35" s="15"/>
      <c r="C35" s="15"/>
      <c r="D35" s="16"/>
      <c r="G35" s="93"/>
    </row>
    <row r="36" spans="1:7" s="10" customFormat="1" ht="19.5" x14ac:dyDescent="0.4">
      <c r="A36" s="554" t="s">
        <v>180</v>
      </c>
      <c r="B36" s="555"/>
      <c r="C36" s="555"/>
      <c r="D36" s="555"/>
      <c r="E36" s="555"/>
      <c r="F36" s="55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6" t="s">
        <v>34</v>
      </c>
      <c r="B42" s="549"/>
      <c r="C42" s="550"/>
      <c r="D42" s="380">
        <f>SUM(B37:C41)</f>
        <v>0</v>
      </c>
      <c r="E42" s="259"/>
      <c r="F42" s="259"/>
      <c r="G42" s="93"/>
    </row>
    <row r="43" spans="1:7" s="10" customFormat="1" x14ac:dyDescent="0.3">
      <c r="A43" s="546" t="s">
        <v>251</v>
      </c>
      <c r="B43" s="549"/>
      <c r="C43" s="550"/>
      <c r="D43" s="21" t="e">
        <f>D42/(COUNT(B37:C41)*2)</f>
        <v>#DIV/0!</v>
      </c>
      <c r="E43" s="259"/>
      <c r="F43" s="259"/>
      <c r="G43" s="93"/>
    </row>
    <row r="44" spans="1:7" s="10" customFormat="1" x14ac:dyDescent="0.3">
      <c r="A44" s="33"/>
      <c r="B44" s="34"/>
      <c r="C44" s="34"/>
      <c r="D44" s="35"/>
      <c r="G44" s="93"/>
    </row>
    <row r="45" spans="1:7" ht="19.5" x14ac:dyDescent="0.4">
      <c r="A45" s="556" t="s">
        <v>19</v>
      </c>
      <c r="B45" s="557"/>
      <c r="C45" s="557"/>
      <c r="D45" s="557"/>
      <c r="E45" s="557"/>
      <c r="F45" s="55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6" t="s">
        <v>34</v>
      </c>
      <c r="B52" s="549"/>
      <c r="C52" s="550"/>
      <c r="D52" s="380">
        <f>SUM(B46:C51)</f>
        <v>0</v>
      </c>
    </row>
    <row r="53" spans="1:7" x14ac:dyDescent="0.3">
      <c r="A53" s="546" t="s">
        <v>251</v>
      </c>
      <c r="B53" s="549"/>
      <c r="C53" s="550"/>
      <c r="D53" s="21" t="e">
        <f>D52/(COUNT(B46:C51)*2)</f>
        <v>#DIV/0!</v>
      </c>
    </row>
    <row r="54" spans="1:7" s="10" customFormat="1" x14ac:dyDescent="0.3">
      <c r="A54" s="14"/>
      <c r="B54" s="15"/>
      <c r="C54" s="15"/>
      <c r="D54" s="16"/>
      <c r="G54" s="93"/>
    </row>
    <row r="55" spans="1:7" ht="19.5" x14ac:dyDescent="0.4">
      <c r="A55" s="554" t="s">
        <v>8</v>
      </c>
      <c r="B55" s="555"/>
      <c r="C55" s="555"/>
      <c r="D55" s="555"/>
      <c r="E55" s="555"/>
      <c r="F55" s="55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6" t="s">
        <v>34</v>
      </c>
      <c r="B63" s="549"/>
      <c r="C63" s="550"/>
      <c r="D63" s="380">
        <f>SUM(B56:C62)</f>
        <v>0</v>
      </c>
    </row>
    <row r="64" spans="1:7" x14ac:dyDescent="0.3">
      <c r="A64" s="546" t="s">
        <v>251</v>
      </c>
      <c r="B64" s="549"/>
      <c r="C64" s="550"/>
      <c r="D64" s="21" t="e">
        <f>D63/(COUNT(B56:C62)*2)</f>
        <v>#DIV/0!</v>
      </c>
    </row>
    <row r="65" spans="1:7" s="10" customFormat="1" x14ac:dyDescent="0.3">
      <c r="A65" s="14"/>
      <c r="B65" s="15"/>
      <c r="C65" s="15"/>
      <c r="D65" s="16"/>
      <c r="G65" s="93"/>
    </row>
    <row r="66" spans="1:7" ht="19.5" x14ac:dyDescent="0.4">
      <c r="A66" s="554" t="s">
        <v>111</v>
      </c>
      <c r="B66" s="555"/>
      <c r="C66" s="555"/>
      <c r="D66" s="555"/>
      <c r="E66" s="555"/>
      <c r="F66" s="55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6" t="s">
        <v>34</v>
      </c>
      <c r="B84" s="549"/>
      <c r="C84" s="550"/>
      <c r="D84" s="380">
        <f>SUM(B67:C83)</f>
        <v>0</v>
      </c>
    </row>
    <row r="85" spans="1:7" x14ac:dyDescent="0.3">
      <c r="A85" s="546" t="s">
        <v>251</v>
      </c>
      <c r="B85" s="549"/>
      <c r="C85" s="550"/>
      <c r="D85" s="21" t="e">
        <f>D84/(COUNT(B67:C83)*2)</f>
        <v>#DIV/0!</v>
      </c>
    </row>
    <row r="86" spans="1:7" s="10" customFormat="1" x14ac:dyDescent="0.3">
      <c r="A86" s="14"/>
      <c r="B86" s="15"/>
      <c r="C86" s="15"/>
      <c r="D86" s="16"/>
      <c r="G86" s="93"/>
    </row>
    <row r="87" spans="1:7" ht="19.5" x14ac:dyDescent="0.4">
      <c r="A87" s="554" t="s">
        <v>172</v>
      </c>
      <c r="B87" s="555"/>
      <c r="C87" s="555"/>
      <c r="D87" s="555"/>
      <c r="E87" s="555"/>
      <c r="F87" s="55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6" t="s">
        <v>34</v>
      </c>
      <c r="B102" s="549"/>
      <c r="C102" s="550"/>
      <c r="D102" s="380">
        <f>SUM(B88:C101)</f>
        <v>0</v>
      </c>
    </row>
    <row r="103" spans="1:7" x14ac:dyDescent="0.3">
      <c r="A103" s="546" t="s">
        <v>251</v>
      </c>
      <c r="B103" s="549"/>
      <c r="C103" s="550"/>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4" t="s">
        <v>173</v>
      </c>
      <c r="B106" s="555"/>
      <c r="C106" s="555"/>
      <c r="D106" s="555"/>
      <c r="E106" s="555"/>
      <c r="F106" s="55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6" t="s">
        <v>34</v>
      </c>
      <c r="B118" s="549"/>
      <c r="C118" s="550"/>
      <c r="D118" s="380">
        <f>SUM(B107:C117)</f>
        <v>0</v>
      </c>
      <c r="E118" s="259"/>
      <c r="F118" s="259"/>
      <c r="G118" s="93"/>
    </row>
    <row r="119" spans="1:7" s="10" customFormat="1" x14ac:dyDescent="0.3">
      <c r="A119" s="546" t="s">
        <v>251</v>
      </c>
      <c r="B119" s="549"/>
      <c r="C119" s="550"/>
      <c r="D119" s="21" t="e">
        <f>D118/(COUNT(B107:C117)*2)</f>
        <v>#DIV/0!</v>
      </c>
      <c r="E119" s="259"/>
      <c r="F119" s="259"/>
      <c r="G119" s="93"/>
    </row>
    <row r="120" spans="1:7" s="10" customFormat="1" x14ac:dyDescent="0.3">
      <c r="A120" s="14"/>
      <c r="B120" s="15"/>
      <c r="C120" s="15"/>
      <c r="D120" s="16"/>
      <c r="G120" s="93"/>
    </row>
    <row r="121" spans="1:7" ht="19.5" x14ac:dyDescent="0.4">
      <c r="A121" s="554" t="s">
        <v>156</v>
      </c>
      <c r="B121" s="555"/>
      <c r="C121" s="555"/>
      <c r="D121" s="555"/>
      <c r="E121" s="555"/>
      <c r="F121" s="55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9"/>
      <c r="C133" s="550"/>
      <c r="D133" s="380">
        <f>SUM(B122:C132)</f>
        <v>0</v>
      </c>
    </row>
    <row r="134" spans="1:7" x14ac:dyDescent="0.3">
      <c r="A134" s="546" t="s">
        <v>251</v>
      </c>
      <c r="B134" s="549"/>
      <c r="C134" s="550"/>
      <c r="D134" s="20" t="e">
        <f>D133/(COUNT(B122:C132)*2)</f>
        <v>#DIV/0!</v>
      </c>
    </row>
    <row r="135" spans="1:7" s="10" customFormat="1" x14ac:dyDescent="0.3">
      <c r="A135" s="14"/>
      <c r="B135" s="15"/>
      <c r="C135" s="15"/>
      <c r="D135" s="19"/>
      <c r="G135" s="93"/>
    </row>
    <row r="136" spans="1:7" ht="19.5" x14ac:dyDescent="0.4">
      <c r="A136" s="554" t="s">
        <v>61</v>
      </c>
      <c r="B136" s="555"/>
      <c r="C136" s="555"/>
      <c r="D136" s="555"/>
      <c r="E136" s="555"/>
      <c r="F136" s="55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6" t="s">
        <v>34</v>
      </c>
      <c r="B149" s="549"/>
      <c r="C149" s="550"/>
      <c r="D149" s="380">
        <f>SUM(B137:C148)</f>
        <v>0</v>
      </c>
    </row>
    <row r="150" spans="1:7" x14ac:dyDescent="0.3">
      <c r="A150" s="546" t="s">
        <v>251</v>
      </c>
      <c r="B150" s="549"/>
      <c r="C150" s="550"/>
      <c r="D150" s="21" t="e">
        <f>D149/(COUNT(B137:C148)*2)</f>
        <v>#DIV/0!</v>
      </c>
    </row>
    <row r="151" spans="1:7" s="10" customFormat="1" x14ac:dyDescent="0.3">
      <c r="A151" s="14"/>
      <c r="B151" s="15"/>
      <c r="C151" s="15"/>
      <c r="D151" s="16"/>
      <c r="G151" s="93"/>
    </row>
    <row r="152" spans="1:7" ht="19.5" x14ac:dyDescent="0.4">
      <c r="A152" s="554" t="s">
        <v>178</v>
      </c>
      <c r="B152" s="555"/>
      <c r="C152" s="555"/>
      <c r="D152" s="555"/>
      <c r="E152" s="555"/>
      <c r="F152" s="55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6" t="s">
        <v>34</v>
      </c>
      <c r="B161" s="547"/>
      <c r="C161" s="548"/>
      <c r="D161" s="381">
        <f>SUM(B153:C160)</f>
        <v>0</v>
      </c>
    </row>
    <row r="162" spans="1:7" x14ac:dyDescent="0.3">
      <c r="A162" s="546" t="s">
        <v>251</v>
      </c>
      <c r="B162" s="549"/>
      <c r="C162" s="550"/>
      <c r="D162" s="21" t="e">
        <f>D161/(COUNT(B153:C160)*2)</f>
        <v>#DIV/0!</v>
      </c>
    </row>
    <row r="163" spans="1:7" s="10" customFormat="1" x14ac:dyDescent="0.3">
      <c r="A163" s="14"/>
      <c r="B163" s="15"/>
      <c r="C163" s="17"/>
      <c r="D163" s="18"/>
      <c r="G163" s="93"/>
    </row>
    <row r="164" spans="1:7" ht="19.5" x14ac:dyDescent="0.4">
      <c r="A164" s="554" t="s">
        <v>64</v>
      </c>
      <c r="B164" s="555"/>
      <c r="C164" s="555"/>
      <c r="D164" s="555"/>
      <c r="E164" s="555"/>
      <c r="F164" s="55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6" t="s">
        <v>34</v>
      </c>
      <c r="B169" s="549"/>
      <c r="C169" s="550"/>
      <c r="D169" s="380">
        <f>SUM(B165:C168)</f>
        <v>0</v>
      </c>
    </row>
    <row r="170" spans="1:7" x14ac:dyDescent="0.3">
      <c r="A170" s="546" t="s">
        <v>251</v>
      </c>
      <c r="B170" s="549"/>
      <c r="C170" s="550"/>
      <c r="D170" s="21" t="e">
        <f>D169/(COUNT(B165:C168)*2)</f>
        <v>#DIV/0!</v>
      </c>
    </row>
    <row r="171" spans="1:7" s="10" customFormat="1" x14ac:dyDescent="0.3">
      <c r="A171" s="14"/>
      <c r="B171" s="15"/>
      <c r="C171" s="15"/>
      <c r="D171" s="16"/>
      <c r="G171" s="93"/>
    </row>
    <row r="172" spans="1:7" ht="19.5" x14ac:dyDescent="0.4">
      <c r="A172" s="560" t="s">
        <v>15</v>
      </c>
      <c r="B172" s="561"/>
      <c r="C172" s="561"/>
      <c r="D172" s="561"/>
      <c r="E172" s="561"/>
      <c r="F172" s="561"/>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6" t="s">
        <v>34</v>
      </c>
      <c r="B177" s="549"/>
      <c r="C177" s="550"/>
      <c r="D177" s="380">
        <f>SUM(B173:C176)</f>
        <v>0</v>
      </c>
    </row>
    <row r="178" spans="1:7" x14ac:dyDescent="0.3">
      <c r="A178" s="546" t="s">
        <v>251</v>
      </c>
      <c r="B178" s="549"/>
      <c r="C178" s="550"/>
      <c r="D178" s="21" t="e">
        <f>D177/(COUNT(B173:C176)*2)</f>
        <v>#DIV/0!</v>
      </c>
    </row>
    <row r="179" spans="1:7" s="10" customFormat="1" x14ac:dyDescent="0.3">
      <c r="A179" s="14"/>
      <c r="B179" s="15"/>
      <c r="C179" s="15"/>
      <c r="D179" s="16"/>
      <c r="G179" s="93"/>
    </row>
    <row r="180" spans="1:7" ht="19.5" x14ac:dyDescent="0.4">
      <c r="A180" s="554" t="s">
        <v>65</v>
      </c>
      <c r="B180" s="555"/>
      <c r="C180" s="555"/>
      <c r="D180" s="555"/>
      <c r="E180" s="555"/>
      <c r="F180" s="55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6" t="s">
        <v>34</v>
      </c>
      <c r="B186" s="549"/>
      <c r="C186" s="550"/>
      <c r="D186" s="380">
        <f>SUM(B181:C185)</f>
        <v>0</v>
      </c>
    </row>
    <row r="187" spans="1:7" x14ac:dyDescent="0.3">
      <c r="A187" s="546" t="s">
        <v>251</v>
      </c>
      <c r="B187" s="549"/>
      <c r="C187" s="550"/>
      <c r="D187" s="21" t="e">
        <f>D186/(COUNT(B181:C185)*2)</f>
        <v>#DIV/0!</v>
      </c>
    </row>
    <row r="188" spans="1:7" s="10" customFormat="1" x14ac:dyDescent="0.3">
      <c r="A188" s="14"/>
      <c r="B188" s="15"/>
      <c r="C188" s="15"/>
      <c r="D188" s="16"/>
      <c r="G188" s="93"/>
    </row>
    <row r="189" spans="1:7" ht="19.5" x14ac:dyDescent="0.4">
      <c r="A189" s="554" t="s">
        <v>177</v>
      </c>
      <c r="B189" s="555"/>
      <c r="C189" s="555"/>
      <c r="D189" s="555"/>
      <c r="E189" s="555"/>
      <c r="F189" s="55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6" t="s">
        <v>34</v>
      </c>
      <c r="B194" s="549"/>
      <c r="C194" s="550"/>
      <c r="D194" s="40">
        <f>SUM(B190:C193)</f>
        <v>0</v>
      </c>
    </row>
    <row r="195" spans="1:6" x14ac:dyDescent="0.3">
      <c r="A195" s="546" t="s">
        <v>251</v>
      </c>
      <c r="B195" s="549"/>
      <c r="C195" s="550"/>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8"/>
      <c r="E1" s="468"/>
      <c r="F1" s="468"/>
      <c r="G1" s="46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9" t="s">
        <v>151</v>
      </c>
      <c r="B7" s="469"/>
      <c r="C7" s="469"/>
      <c r="D7" s="469"/>
      <c r="E7" s="469"/>
      <c r="F7" s="469"/>
      <c r="G7" s="111"/>
    </row>
    <row r="8" spans="1:7" ht="22.5" x14ac:dyDescent="0.45">
      <c r="A8" s="470" t="str">
        <f>'Page de garde'!D18</f>
        <v>Lac 2</v>
      </c>
      <c r="B8" s="470"/>
      <c r="C8" s="470"/>
      <c r="D8" s="470"/>
      <c r="E8" s="470"/>
      <c r="F8" s="470"/>
      <c r="G8" s="111"/>
    </row>
    <row r="9" spans="1:7" ht="22.5" x14ac:dyDescent="0.45">
      <c r="A9" s="112" t="s">
        <v>39</v>
      </c>
      <c r="B9" s="471"/>
      <c r="C9" s="471"/>
      <c r="D9" s="471"/>
      <c r="E9" s="471"/>
      <c r="F9" s="471"/>
      <c r="G9" s="111"/>
    </row>
    <row r="10" spans="1:7" ht="22.5" x14ac:dyDescent="0.45">
      <c r="A10" s="113" t="s">
        <v>41</v>
      </c>
      <c r="B10" s="472"/>
      <c r="C10" s="472"/>
      <c r="D10" s="472"/>
      <c r="E10" s="472"/>
      <c r="F10" s="472"/>
      <c r="G10" s="111"/>
    </row>
    <row r="11" spans="1:7" ht="22.5" x14ac:dyDescent="0.45">
      <c r="A11" s="112" t="s">
        <v>40</v>
      </c>
      <c r="B11" s="467"/>
      <c r="C11" s="467"/>
      <c r="D11" s="467"/>
      <c r="E11" s="467"/>
      <c r="F11" s="467"/>
      <c r="G11" s="111"/>
    </row>
    <row r="12" spans="1:7" ht="22.5" x14ac:dyDescent="0.45">
      <c r="A12" s="112" t="s">
        <v>200</v>
      </c>
      <c r="B12" s="473" t="e">
        <f>D730</f>
        <v>#DIV/0!</v>
      </c>
      <c r="C12" s="473"/>
      <c r="D12" s="473"/>
      <c r="E12" s="473"/>
      <c r="F12" s="473"/>
      <c r="G12" s="111"/>
    </row>
    <row r="13" spans="1:7" ht="22.5" x14ac:dyDescent="0.45">
      <c r="A13" s="110"/>
      <c r="B13" s="108"/>
      <c r="C13" s="108"/>
      <c r="D13" s="468"/>
      <c r="E13" s="468"/>
      <c r="F13" s="468"/>
      <c r="G13" s="46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6" t="s">
        <v>28</v>
      </c>
      <c r="B17" s="457" t="s">
        <v>29</v>
      </c>
      <c r="C17" s="457"/>
      <c r="D17" s="457" t="s">
        <v>42</v>
      </c>
      <c r="E17" s="447" t="s">
        <v>266</v>
      </c>
      <c r="F17" s="447" t="s">
        <v>300</v>
      </c>
      <c r="G17" s="114"/>
    </row>
    <row r="18" spans="1:8" ht="16.5" customHeight="1" x14ac:dyDescent="0.4">
      <c r="A18" s="456"/>
      <c r="B18" s="118" t="s">
        <v>32</v>
      </c>
      <c r="C18" s="118" t="s">
        <v>31</v>
      </c>
      <c r="D18" s="457"/>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2" t="s">
        <v>16</v>
      </c>
      <c r="B29" s="563"/>
      <c r="C29" s="563"/>
      <c r="D29" s="563"/>
      <c r="E29" s="563"/>
      <c r="F29" s="563"/>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2" t="s">
        <v>311</v>
      </c>
      <c r="B38" s="563"/>
      <c r="C38" s="563"/>
      <c r="D38" s="563"/>
      <c r="E38" s="563"/>
      <c r="F38" s="563"/>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0"/>
      <c r="B49" s="450"/>
      <c r="C49" s="450"/>
      <c r="D49" s="450"/>
      <c r="E49" s="450"/>
      <c r="F49" s="450"/>
      <c r="G49" s="45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6" t="s">
        <v>28</v>
      </c>
      <c r="B52" s="457" t="s">
        <v>29</v>
      </c>
      <c r="C52" s="457"/>
      <c r="D52" s="457" t="s">
        <v>42</v>
      </c>
      <c r="E52" s="447" t="s">
        <v>266</v>
      </c>
      <c r="F52" s="447" t="s">
        <v>302</v>
      </c>
      <c r="G52" s="129"/>
    </row>
    <row r="53" spans="1:7" ht="21" x14ac:dyDescent="0.4">
      <c r="A53" s="456"/>
      <c r="B53" s="118" t="s">
        <v>32</v>
      </c>
      <c r="C53" s="118" t="s">
        <v>31</v>
      </c>
      <c r="D53" s="457"/>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5"/>
      <c r="B64" s="526"/>
      <c r="C64" s="526"/>
      <c r="D64" s="526"/>
      <c r="E64" s="526"/>
      <c r="F64" s="526"/>
      <c r="G64" s="526"/>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5"/>
      <c r="B83" s="475"/>
      <c r="C83" s="475"/>
      <c r="D83" s="475"/>
      <c r="E83" s="475"/>
      <c r="F83" s="475"/>
      <c r="G83" s="475"/>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9"/>
      <c r="B103" s="527"/>
      <c r="C103" s="527"/>
      <c r="D103" s="527"/>
      <c r="E103" s="527"/>
      <c r="F103" s="533"/>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4"/>
      <c r="B111" s="535"/>
      <c r="C111" s="535"/>
      <c r="D111" s="535"/>
      <c r="E111" s="535"/>
      <c r="F111" s="536"/>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7"/>
      <c r="B120" s="527"/>
      <c r="C120" s="527"/>
      <c r="D120" s="527"/>
      <c r="E120" s="527"/>
      <c r="F120" s="527"/>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8"/>
      <c r="B132" s="528"/>
      <c r="C132" s="528"/>
      <c r="D132" s="528"/>
      <c r="E132" s="528"/>
      <c r="F132" s="528"/>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6" t="s">
        <v>28</v>
      </c>
      <c r="B135" s="457" t="s">
        <v>29</v>
      </c>
      <c r="C135" s="457"/>
      <c r="D135" s="457" t="s">
        <v>42</v>
      </c>
      <c r="E135" s="447" t="s">
        <v>266</v>
      </c>
      <c r="F135" s="447" t="s">
        <v>302</v>
      </c>
    </row>
    <row r="136" spans="1:16384" s="326" customFormat="1" ht="22.5" customHeight="1" x14ac:dyDescent="0.25">
      <c r="A136" s="456"/>
      <c r="B136" s="118" t="s">
        <v>32</v>
      </c>
      <c r="C136" s="118" t="s">
        <v>31</v>
      </c>
      <c r="D136" s="457"/>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8" t="s">
        <v>350</v>
      </c>
      <c r="B147" s="488"/>
      <c r="C147" s="488"/>
      <c r="D147" s="488"/>
      <c r="E147" s="488"/>
      <c r="F147" s="48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9"/>
      <c r="B165" s="527"/>
      <c r="C165" s="527"/>
      <c r="D165" s="527"/>
      <c r="E165" s="527"/>
      <c r="F165" s="527"/>
      <c r="G165" s="114"/>
    </row>
    <row r="166" spans="1:7" ht="32.25" customHeight="1" x14ac:dyDescent="0.4">
      <c r="A166" s="463" t="s">
        <v>462</v>
      </c>
      <c r="B166" s="463"/>
      <c r="C166" s="463"/>
      <c r="D166" s="463"/>
      <c r="E166" s="463"/>
      <c r="F166" s="46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0"/>
      <c r="B176" s="531"/>
      <c r="C176" s="531"/>
      <c r="D176" s="531"/>
      <c r="E176" s="531"/>
      <c r="F176" s="531"/>
      <c r="G176" s="114"/>
    </row>
    <row r="177" spans="1:7" ht="32.25" customHeight="1" x14ac:dyDescent="0.4">
      <c r="A177" s="463" t="s">
        <v>311</v>
      </c>
      <c r="B177" s="463"/>
      <c r="C177" s="463"/>
      <c r="D177" s="463"/>
      <c r="E177" s="463"/>
      <c r="F177" s="46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9"/>
      <c r="C186" s="49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2"/>
      <c r="B188" s="532"/>
      <c r="C188" s="532"/>
      <c r="D188" s="532"/>
      <c r="E188" s="532"/>
      <c r="F188" s="532"/>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6" t="s">
        <v>28</v>
      </c>
      <c r="B191" s="457" t="s">
        <v>29</v>
      </c>
      <c r="C191" s="457"/>
      <c r="D191" s="457" t="s">
        <v>42</v>
      </c>
      <c r="E191" s="447" t="s">
        <v>266</v>
      </c>
      <c r="F191" s="447" t="s">
        <v>302</v>
      </c>
      <c r="G191" s="114"/>
    </row>
    <row r="192" spans="1:7" ht="21" x14ac:dyDescent="0.4">
      <c r="A192" s="456"/>
      <c r="B192" s="118" t="s">
        <v>32</v>
      </c>
      <c r="C192" s="118" t="s">
        <v>31</v>
      </c>
      <c r="D192" s="457"/>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0"/>
      <c r="B205" s="450"/>
      <c r="C205" s="450"/>
      <c r="D205" s="450"/>
      <c r="E205" s="450"/>
      <c r="F205" s="45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0"/>
      <c r="B229" s="450"/>
      <c r="C229" s="450"/>
      <c r="D229" s="450"/>
      <c r="E229" s="450"/>
      <c r="F229" s="45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3" t="s">
        <v>311</v>
      </c>
      <c r="B236" s="454"/>
      <c r="C236" s="454"/>
      <c r="D236" s="45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0"/>
      <c r="B250" s="450"/>
      <c r="C250" s="450"/>
      <c r="D250" s="450"/>
      <c r="E250" s="450"/>
      <c r="F250" s="45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6" t="s">
        <v>28</v>
      </c>
      <c r="B253" s="457" t="s">
        <v>29</v>
      </c>
      <c r="C253" s="457"/>
      <c r="D253" s="457" t="s">
        <v>42</v>
      </c>
      <c r="E253" s="447" t="s">
        <v>266</v>
      </c>
      <c r="F253" s="447" t="s">
        <v>302</v>
      </c>
      <c r="G253" s="129"/>
    </row>
    <row r="254" spans="1:7" ht="21" x14ac:dyDescent="0.4">
      <c r="A254" s="456"/>
      <c r="B254" s="118" t="s">
        <v>32</v>
      </c>
      <c r="C254" s="118" t="s">
        <v>31</v>
      </c>
      <c r="D254" s="457"/>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0"/>
      <c r="B290" s="500"/>
      <c r="C290" s="500"/>
      <c r="D290" s="500"/>
      <c r="E290" s="500"/>
      <c r="F290" s="500"/>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6" t="s">
        <v>28</v>
      </c>
      <c r="B308" s="457" t="s">
        <v>29</v>
      </c>
      <c r="C308" s="457"/>
      <c r="D308" s="457" t="s">
        <v>42</v>
      </c>
      <c r="E308" s="447" t="s">
        <v>266</v>
      </c>
      <c r="F308" s="447" t="s">
        <v>302</v>
      </c>
      <c r="G308" s="129"/>
    </row>
    <row r="309" spans="1:7" ht="21" x14ac:dyDescent="0.4">
      <c r="A309" s="456"/>
      <c r="B309" s="118" t="s">
        <v>32</v>
      </c>
      <c r="C309" s="118" t="s">
        <v>31</v>
      </c>
      <c r="D309" s="457"/>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2"/>
      <c r="B357" s="452"/>
      <c r="C357" s="452"/>
      <c r="D357" s="452"/>
      <c r="E357" s="452"/>
      <c r="F357" s="452"/>
      <c r="G357" s="452"/>
    </row>
    <row r="358" spans="1:7" ht="32.25" customHeight="1" x14ac:dyDescent="0.4">
      <c r="A358" s="478" t="s">
        <v>311</v>
      </c>
      <c r="B358" s="478"/>
      <c r="C358" s="478"/>
      <c r="D358" s="478"/>
      <c r="E358" s="478"/>
      <c r="F358" s="47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6" t="s">
        <v>28</v>
      </c>
      <c r="B375" s="457" t="s">
        <v>29</v>
      </c>
      <c r="C375" s="457"/>
      <c r="D375" s="457" t="s">
        <v>42</v>
      </c>
      <c r="E375" s="447" t="s">
        <v>266</v>
      </c>
      <c r="F375" s="447" t="s">
        <v>302</v>
      </c>
      <c r="G375" s="173"/>
    </row>
    <row r="376" spans="1:7" s="260" customFormat="1" ht="21" x14ac:dyDescent="0.4">
      <c r="A376" s="456"/>
      <c r="B376" s="118" t="s">
        <v>32</v>
      </c>
      <c r="C376" s="118" t="s">
        <v>31</v>
      </c>
      <c r="D376" s="457"/>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4"/>
      <c r="B415" s="475"/>
      <c r="C415" s="475"/>
      <c r="D415" s="475"/>
      <c r="E415" s="475"/>
      <c r="F415" s="475"/>
      <c r="G415" s="475"/>
    </row>
    <row r="416" spans="1:7" s="260" customFormat="1" ht="24.75" x14ac:dyDescent="0.4">
      <c r="A416" s="443" t="s">
        <v>320</v>
      </c>
      <c r="B416" s="443"/>
      <c r="C416" s="443"/>
      <c r="D416" s="443"/>
      <c r="E416" s="443"/>
      <c r="F416" s="44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6" t="s">
        <v>28</v>
      </c>
      <c r="B433" s="457" t="s">
        <v>29</v>
      </c>
      <c r="C433" s="457"/>
      <c r="D433" s="457" t="s">
        <v>42</v>
      </c>
      <c r="E433" s="447" t="s">
        <v>266</v>
      </c>
      <c r="F433" s="447" t="s">
        <v>302</v>
      </c>
      <c r="G433" s="129"/>
    </row>
    <row r="434" spans="1:7" ht="21" x14ac:dyDescent="0.4">
      <c r="A434" s="456"/>
      <c r="B434" s="118" t="s">
        <v>32</v>
      </c>
      <c r="C434" s="118" t="s">
        <v>31</v>
      </c>
      <c r="D434" s="457"/>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3" t="s">
        <v>311</v>
      </c>
      <c r="B464" s="443"/>
      <c r="C464" s="443"/>
      <c r="D464" s="443"/>
      <c r="E464" s="443"/>
      <c r="F464" s="44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1" t="s">
        <v>425</v>
      </c>
      <c r="B478" s="481"/>
      <c r="C478" s="481"/>
      <c r="D478" s="481"/>
      <c r="E478" s="481"/>
      <c r="F478" s="481"/>
      <c r="G478" s="114"/>
    </row>
    <row r="479" spans="1:7" ht="21" customHeight="1" x14ac:dyDescent="0.4">
      <c r="A479" s="234">
        <f>B11</f>
        <v>0</v>
      </c>
      <c r="F479" s="258"/>
      <c r="G479" s="114"/>
    </row>
    <row r="480" spans="1:7" ht="21" x14ac:dyDescent="0.4">
      <c r="A480" s="444" t="s">
        <v>28</v>
      </c>
      <c r="B480" s="445" t="s">
        <v>29</v>
      </c>
      <c r="C480" s="445"/>
      <c r="D480" s="445" t="s">
        <v>42</v>
      </c>
      <c r="E480" s="446" t="s">
        <v>266</v>
      </c>
      <c r="F480" s="446" t="s">
        <v>302</v>
      </c>
      <c r="G480" s="114"/>
    </row>
    <row r="481" spans="1:7" ht="21" x14ac:dyDescent="0.4">
      <c r="A481" s="444"/>
      <c r="B481" s="320" t="s">
        <v>32</v>
      </c>
      <c r="C481" s="320" t="s">
        <v>31</v>
      </c>
      <c r="D481" s="445"/>
      <c r="E481" s="446"/>
      <c r="F481" s="446"/>
      <c r="G481" s="114"/>
    </row>
    <row r="482" spans="1:7" s="260" customFormat="1" ht="22.5" x14ac:dyDescent="0.4">
      <c r="A482" s="367"/>
      <c r="B482" s="368"/>
      <c r="C482" s="368"/>
      <c r="D482" s="368"/>
      <c r="E482" s="354"/>
      <c r="F482" s="354"/>
      <c r="G482" s="173"/>
    </row>
    <row r="483" spans="1:7" s="260" customFormat="1" ht="24.75" x14ac:dyDescent="0.4">
      <c r="A483" s="520" t="s">
        <v>52</v>
      </c>
      <c r="B483" s="520"/>
      <c r="C483" s="520"/>
      <c r="D483" s="520"/>
      <c r="E483" s="520"/>
      <c r="F483" s="52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8" t="s">
        <v>463</v>
      </c>
      <c r="B491" s="519"/>
      <c r="C491" s="519"/>
      <c r="D491" s="519"/>
      <c r="E491" s="519"/>
      <c r="F491" s="51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6"/>
      <c r="B517" s="476"/>
      <c r="C517" s="476"/>
      <c r="D517" s="476"/>
      <c r="E517" s="476"/>
      <c r="F517" s="476"/>
      <c r="G517" s="476"/>
    </row>
    <row r="518" spans="1:7" ht="26.25" customHeight="1" x14ac:dyDescent="0.5">
      <c r="A518" s="369" t="s">
        <v>311</v>
      </c>
      <c r="B518" s="477"/>
      <c r="C518" s="477"/>
      <c r="D518" s="477"/>
      <c r="E518" s="477"/>
      <c r="F518" s="47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2" t="s">
        <v>97</v>
      </c>
      <c r="B530" s="482"/>
      <c r="C530" s="482"/>
      <c r="D530" s="482"/>
      <c r="E530" s="482"/>
      <c r="F530" s="482"/>
      <c r="G530" s="114"/>
    </row>
    <row r="531" spans="1:7" ht="22.5" customHeight="1" x14ac:dyDescent="0.4">
      <c r="A531" s="234">
        <f>B11</f>
        <v>0</v>
      </c>
      <c r="B531" s="114"/>
      <c r="C531" s="135"/>
      <c r="D531" s="137"/>
      <c r="E531" s="137"/>
      <c r="F531" s="137"/>
      <c r="G531" s="114"/>
    </row>
    <row r="532" spans="1:7" ht="21" x14ac:dyDescent="0.4">
      <c r="A532" s="495" t="s">
        <v>28</v>
      </c>
      <c r="B532" s="483" t="s">
        <v>29</v>
      </c>
      <c r="C532" s="497"/>
      <c r="D532" s="457" t="s">
        <v>42</v>
      </c>
      <c r="E532" s="447" t="s">
        <v>266</v>
      </c>
      <c r="F532" s="447" t="s">
        <v>302</v>
      </c>
      <c r="G532" s="114"/>
    </row>
    <row r="533" spans="1:7" ht="21" x14ac:dyDescent="0.4">
      <c r="A533" s="496"/>
      <c r="B533" s="315" t="s">
        <v>32</v>
      </c>
      <c r="C533" s="316" t="s">
        <v>31</v>
      </c>
      <c r="D533" s="457"/>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479"/>
      <c r="D535" s="479"/>
      <c r="E535" s="479"/>
      <c r="F535" s="48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7">
        <f>SUM(B536:C541)</f>
        <v>0</v>
      </c>
      <c r="E542" s="248"/>
      <c r="F542" s="248"/>
      <c r="G542" s="114"/>
    </row>
    <row r="543" spans="1:7" ht="21" customHeight="1" x14ac:dyDescent="0.4">
      <c r="A543" s="464" t="s">
        <v>33</v>
      </c>
      <c r="B543" s="465"/>
      <c r="C543" s="466"/>
      <c r="D543" s="388" t="e">
        <f>D542/(COUNT(B536:C541)*2)</f>
        <v>#DIV/0!</v>
      </c>
      <c r="E543" s="248"/>
      <c r="F543" s="248"/>
      <c r="G543" s="114"/>
    </row>
    <row r="544" spans="1:7" ht="21" x14ac:dyDescent="0.4">
      <c r="A544" s="450"/>
      <c r="B544" s="450"/>
      <c r="C544" s="450"/>
      <c r="D544" s="450"/>
      <c r="E544" s="450"/>
      <c r="F544" s="45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1"/>
      <c r="B556" s="452"/>
      <c r="C556" s="452"/>
      <c r="D556" s="452"/>
      <c r="E556" s="452"/>
      <c r="F556" s="452"/>
      <c r="G556" s="452"/>
    </row>
    <row r="557" spans="1:7" ht="35.25" customHeight="1" x14ac:dyDescent="0.4">
      <c r="A557" s="371" t="s">
        <v>311</v>
      </c>
      <c r="B557" s="337"/>
      <c r="C557" s="516"/>
      <c r="D557" s="516"/>
      <c r="E557" s="516"/>
      <c r="F557" s="51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0"/>
      <c r="B572" s="450"/>
      <c r="C572" s="450"/>
      <c r="D572" s="450"/>
      <c r="E572" s="450"/>
      <c r="F572" s="450"/>
      <c r="G572" s="114"/>
    </row>
    <row r="573" spans="1:7" ht="22.5" x14ac:dyDescent="0.45">
      <c r="A573" s="442" t="s">
        <v>19</v>
      </c>
      <c r="B573" s="442"/>
      <c r="C573" s="442"/>
      <c r="D573" s="442"/>
      <c r="E573" s="442"/>
      <c r="F573" s="442"/>
      <c r="G573" s="114"/>
    </row>
    <row r="574" spans="1:7" ht="22.5" x14ac:dyDescent="0.4">
      <c r="A574" s="243">
        <f>B11</f>
        <v>0</v>
      </c>
      <c r="B574" s="114"/>
      <c r="C574" s="135"/>
      <c r="D574" s="356"/>
      <c r="E574" s="356"/>
      <c r="F574" s="356"/>
      <c r="G574" s="114"/>
    </row>
    <row r="575" spans="1:7" ht="21" x14ac:dyDescent="0.4">
      <c r="A575" s="444" t="s">
        <v>28</v>
      </c>
      <c r="B575" s="445" t="s">
        <v>29</v>
      </c>
      <c r="C575" s="445"/>
      <c r="D575" s="445" t="s">
        <v>42</v>
      </c>
      <c r="E575" s="446" t="s">
        <v>266</v>
      </c>
      <c r="F575" s="446" t="s">
        <v>302</v>
      </c>
      <c r="G575" s="114"/>
    </row>
    <row r="576" spans="1:7" ht="21" x14ac:dyDescent="0.4">
      <c r="A576" s="444"/>
      <c r="B576" s="320" t="s">
        <v>32</v>
      </c>
      <c r="C576" s="320" t="s">
        <v>31</v>
      </c>
      <c r="D576" s="445"/>
      <c r="E576" s="446"/>
      <c r="F576" s="446"/>
      <c r="G576" s="129"/>
    </row>
    <row r="577" spans="1:7" s="80" customFormat="1" ht="22.5" x14ac:dyDescent="0.4">
      <c r="A577" s="372"/>
      <c r="B577" s="373"/>
      <c r="C577" s="373"/>
      <c r="D577" s="373"/>
      <c r="E577" s="341"/>
      <c r="F577" s="374"/>
      <c r="G577" s="129"/>
    </row>
    <row r="578" spans="1:7" ht="24.75" x14ac:dyDescent="0.4">
      <c r="A578" s="504" t="s">
        <v>10</v>
      </c>
      <c r="B578" s="505"/>
      <c r="C578" s="505"/>
      <c r="D578" s="505"/>
      <c r="E578" s="505"/>
      <c r="F578" s="50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7" t="s">
        <v>23</v>
      </c>
      <c r="B591" s="508"/>
      <c r="C591" s="508"/>
      <c r="D591" s="508"/>
      <c r="E591" s="508"/>
      <c r="F591" s="50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3" t="s">
        <v>170</v>
      </c>
      <c r="B610" s="514"/>
      <c r="C610" s="515"/>
      <c r="D610" s="154" t="e">
        <f>D609/(COUNT(B579:C587,B592:C605)*2)</f>
        <v>#DIV/0!</v>
      </c>
      <c r="E610" s="108"/>
      <c r="F610" s="114"/>
      <c r="G610" s="129"/>
    </row>
    <row r="611" spans="1:7" ht="21" x14ac:dyDescent="0.4">
      <c r="A611" s="155"/>
      <c r="B611" s="114"/>
      <c r="C611" s="135"/>
      <c r="G611" s="129"/>
    </row>
    <row r="612" spans="1:7" ht="19.5" customHeight="1" x14ac:dyDescent="0.45">
      <c r="A612" s="442" t="s">
        <v>8</v>
      </c>
      <c r="B612" s="442"/>
      <c r="C612" s="442"/>
      <c r="D612" s="442"/>
      <c r="E612" s="442"/>
      <c r="F612" s="442"/>
      <c r="G612" s="129"/>
    </row>
    <row r="613" spans="1:7" ht="22.5" x14ac:dyDescent="0.4">
      <c r="A613" s="156">
        <f>B11</f>
        <v>0</v>
      </c>
      <c r="B613" s="114"/>
      <c r="C613" s="135"/>
      <c r="D613" s="137"/>
      <c r="E613" s="137"/>
      <c r="F613" s="137"/>
      <c r="G613" s="114"/>
    </row>
    <row r="614" spans="1:7" ht="21" x14ac:dyDescent="0.4">
      <c r="A614" s="456" t="s">
        <v>28</v>
      </c>
      <c r="B614" s="457" t="s">
        <v>29</v>
      </c>
      <c r="C614" s="457"/>
      <c r="D614" s="457" t="s">
        <v>42</v>
      </c>
      <c r="E614" s="447" t="s">
        <v>266</v>
      </c>
      <c r="F614" s="447" t="s">
        <v>302</v>
      </c>
      <c r="G614" s="114"/>
    </row>
    <row r="615" spans="1:7" ht="18.75" customHeight="1" x14ac:dyDescent="0.4">
      <c r="A615" s="456"/>
      <c r="B615" s="118" t="s">
        <v>32</v>
      </c>
      <c r="C615" s="118" t="s">
        <v>31</v>
      </c>
      <c r="D615" s="457"/>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502"/>
      <c r="D617" s="502"/>
      <c r="E617" s="502"/>
      <c r="F617" s="50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99"/>
      <c r="F627" s="500"/>
      <c r="G627" s="129"/>
    </row>
    <row r="628" spans="1:7" ht="21" x14ac:dyDescent="0.4">
      <c r="A628" s="448" t="s">
        <v>33</v>
      </c>
      <c r="B628" s="448"/>
      <c r="C628" s="448"/>
      <c r="D628" s="388" t="e">
        <f>D627/(COUNT(B618:C626)*2)</f>
        <v>#DIV/0!</v>
      </c>
      <c r="E628" s="501"/>
      <c r="F628" s="476"/>
      <c r="G628" s="129"/>
    </row>
    <row r="629" spans="1:7" ht="21" x14ac:dyDescent="0.4">
      <c r="A629" s="325"/>
      <c r="B629" s="135"/>
      <c r="C629" s="498"/>
      <c r="D629" s="498"/>
      <c r="E629" s="498"/>
      <c r="F629" s="49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4" t="s">
        <v>34</v>
      </c>
      <c r="B639" s="465"/>
      <c r="C639" s="46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2"/>
      <c r="D642" s="502"/>
      <c r="E642" s="502"/>
      <c r="F642" s="50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502"/>
      <c r="C653" s="502"/>
      <c r="D653" s="502"/>
      <c r="E653" s="502"/>
      <c r="F653" s="50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2" t="s">
        <v>356</v>
      </c>
      <c r="B676" s="442"/>
      <c r="C676" s="442"/>
      <c r="D676" s="442"/>
      <c r="E676" s="442"/>
      <c r="F676" s="442"/>
      <c r="G676" s="114"/>
    </row>
    <row r="677" spans="1:7" ht="21" x14ac:dyDescent="0.4">
      <c r="A677" s="243">
        <f>B11</f>
        <v>0</v>
      </c>
      <c r="B677" s="114"/>
      <c r="C677" s="135"/>
      <c r="D677" s="135"/>
      <c r="E677" s="328"/>
      <c r="F677" s="135"/>
      <c r="G677" s="114"/>
    </row>
    <row r="678" spans="1:7" ht="21.75" customHeight="1" x14ac:dyDescent="0.4">
      <c r="A678" s="456" t="s">
        <v>28</v>
      </c>
      <c r="B678" s="457" t="s">
        <v>29</v>
      </c>
      <c r="C678" s="457"/>
      <c r="D678" s="457" t="s">
        <v>42</v>
      </c>
      <c r="E678" s="447" t="s">
        <v>266</v>
      </c>
      <c r="F678" s="447" t="s">
        <v>302</v>
      </c>
      <c r="G678" s="129"/>
    </row>
    <row r="679" spans="1:7" ht="21" x14ac:dyDescent="0.4">
      <c r="A679" s="456"/>
      <c r="B679" s="118" t="s">
        <v>32</v>
      </c>
      <c r="C679" s="118" t="s">
        <v>31</v>
      </c>
      <c r="D679" s="457"/>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459</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523" t="s">
        <v>28</v>
      </c>
      <c r="B706" s="483" t="s">
        <v>29</v>
      </c>
      <c r="C706" s="483"/>
      <c r="D706" s="457" t="s">
        <v>42</v>
      </c>
      <c r="E706" s="447" t="s">
        <v>266</v>
      </c>
      <c r="F706" s="447" t="s">
        <v>302</v>
      </c>
      <c r="G706" s="274"/>
    </row>
    <row r="707" spans="1:7" ht="21" x14ac:dyDescent="0.4">
      <c r="A707" s="524"/>
      <c r="B707" s="383" t="s">
        <v>32</v>
      </c>
      <c r="C707" s="383" t="s">
        <v>31</v>
      </c>
      <c r="D707" s="457"/>
      <c r="E707" s="447"/>
      <c r="F707" s="447"/>
      <c r="G707" s="274"/>
    </row>
    <row r="708" spans="1:7" s="80" customFormat="1" ht="22.5" x14ac:dyDescent="0.4">
      <c r="A708" s="360"/>
      <c r="B708" s="361"/>
      <c r="C708" s="361"/>
      <c r="D708" s="361"/>
      <c r="E708" s="362"/>
      <c r="F708" s="362"/>
      <c r="G708" s="129"/>
    </row>
    <row r="709" spans="1:7" ht="24.75" x14ac:dyDescent="0.4">
      <c r="A709" s="510" t="s">
        <v>306</v>
      </c>
      <c r="B709" s="511"/>
      <c r="C709" s="511"/>
      <c r="D709" s="511"/>
      <c r="E709" s="511"/>
      <c r="F709" s="512"/>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1"/>
      <c r="C715" s="522"/>
      <c r="D715" s="247">
        <f>SUM(B710:C714)</f>
        <v>0</v>
      </c>
      <c r="E715" s="225"/>
      <c r="F715" s="173"/>
      <c r="G715" s="114"/>
    </row>
    <row r="716" spans="1:7" ht="21" x14ac:dyDescent="0.4">
      <c r="A716" s="130" t="s">
        <v>33</v>
      </c>
      <c r="B716" s="521"/>
      <c r="C716" s="522"/>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0" t="s">
        <v>307</v>
      </c>
      <c r="B718" s="511"/>
      <c r="C718" s="511"/>
      <c r="D718" s="511"/>
      <c r="E718" s="511"/>
      <c r="F718" s="512"/>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8"/>
      <c r="E1" s="538"/>
      <c r="F1" s="538"/>
      <c r="G1" s="538"/>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9" t="s">
        <v>46</v>
      </c>
      <c r="B6" s="539"/>
      <c r="C6" s="539"/>
      <c r="D6" s="539"/>
      <c r="E6" s="539"/>
      <c r="F6" s="539"/>
      <c r="G6" s="92"/>
    </row>
    <row r="7" spans="1:7" s="258" customFormat="1" ht="21.75" customHeight="1" x14ac:dyDescent="0.45">
      <c r="A7" s="540" t="str">
        <f>'Page de garde'!D18</f>
        <v>Lac 2</v>
      </c>
      <c r="B7" s="540"/>
      <c r="C7" s="540"/>
      <c r="D7" s="540"/>
      <c r="E7" s="540"/>
      <c r="F7" s="540"/>
      <c r="G7" s="92"/>
    </row>
    <row r="8" spans="1:7" s="258" customFormat="1" ht="24" x14ac:dyDescent="0.45">
      <c r="A8" s="4" t="s">
        <v>39</v>
      </c>
      <c r="B8" s="541" t="str">
        <f>'A1 Exploitation'!B9:F9</f>
        <v>Dr Raja Bouhalfaya</v>
      </c>
      <c r="C8" s="541"/>
      <c r="D8" s="541"/>
      <c r="E8" s="541"/>
      <c r="F8" s="541"/>
      <c r="G8" s="92"/>
    </row>
    <row r="9" spans="1:7" s="258" customFormat="1" ht="24" x14ac:dyDescent="0.45">
      <c r="A9" s="5" t="s">
        <v>41</v>
      </c>
      <c r="B9" s="542" t="str">
        <f>'A1 Exploitation'!B10:F10</f>
        <v>Directeur du magasin et chefs rayons</v>
      </c>
      <c r="C9" s="542"/>
      <c r="D9" s="542"/>
      <c r="E9" s="542"/>
      <c r="F9" s="542"/>
      <c r="G9" s="92"/>
    </row>
    <row r="10" spans="1:7" s="258" customFormat="1" ht="24" x14ac:dyDescent="0.45">
      <c r="A10" s="4" t="s">
        <v>40</v>
      </c>
      <c r="B10" s="537">
        <f>'A1 Exploitation'!B11:F11</f>
        <v>43529</v>
      </c>
      <c r="C10" s="537"/>
      <c r="D10" s="537"/>
      <c r="E10" s="537"/>
      <c r="F10" s="537"/>
      <c r="G10" s="92"/>
    </row>
    <row r="11" spans="1:7" s="258" customFormat="1" ht="24" x14ac:dyDescent="0.45">
      <c r="A11" s="4" t="s">
        <v>250</v>
      </c>
      <c r="B11" s="543" t="e">
        <f>D199</f>
        <v>#DIV/0!</v>
      </c>
      <c r="C11" s="543"/>
      <c r="D11" s="543"/>
      <c r="E11" s="543"/>
      <c r="F11" s="543"/>
      <c r="G11" s="92"/>
    </row>
    <row r="12" spans="1:7" s="258" customFormat="1" ht="22.5" x14ac:dyDescent="0.45">
      <c r="A12" s="1"/>
      <c r="D12" s="468"/>
      <c r="E12" s="468"/>
      <c r="F12" s="468"/>
      <c r="G12" s="468"/>
    </row>
    <row r="13" spans="1:7" s="258" customFormat="1" ht="11.25" customHeight="1" x14ac:dyDescent="0.3">
      <c r="A13" s="544" t="s">
        <v>28</v>
      </c>
      <c r="B13" s="545" t="s">
        <v>29</v>
      </c>
      <c r="C13" s="545"/>
      <c r="D13" s="545" t="s">
        <v>42</v>
      </c>
      <c r="E13" s="545" t="s">
        <v>160</v>
      </c>
      <c r="F13" s="545" t="s">
        <v>161</v>
      </c>
      <c r="G13" s="80"/>
    </row>
    <row r="14" spans="1:7" s="258" customFormat="1" ht="12.75" customHeight="1" x14ac:dyDescent="0.3">
      <c r="A14" s="544"/>
      <c r="B14" s="22" t="s">
        <v>32</v>
      </c>
      <c r="C14" s="22" t="s">
        <v>31</v>
      </c>
      <c r="D14" s="545"/>
      <c r="E14" s="545"/>
      <c r="F14" s="545"/>
      <c r="G14" s="94"/>
    </row>
    <row r="15" spans="1:7" x14ac:dyDescent="0.3">
      <c r="A15" s="558"/>
      <c r="B15" s="559"/>
      <c r="C15" s="559"/>
      <c r="D15" s="559"/>
      <c r="E15" s="559"/>
      <c r="F15" s="559"/>
    </row>
    <row r="16" spans="1:7" ht="19.5" x14ac:dyDescent="0.4">
      <c r="A16" s="551" t="s">
        <v>0</v>
      </c>
      <c r="B16" s="552"/>
      <c r="C16" s="552"/>
      <c r="D16" s="552"/>
      <c r="E16" s="552"/>
      <c r="F16" s="552"/>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3" t="s">
        <v>34</v>
      </c>
      <c r="B22" s="547"/>
      <c r="C22" s="548"/>
      <c r="D22" s="381">
        <f>SUM(B17:C21)</f>
        <v>0</v>
      </c>
    </row>
    <row r="23" spans="1:7" x14ac:dyDescent="0.3">
      <c r="A23" s="546" t="s">
        <v>251</v>
      </c>
      <c r="B23" s="549"/>
      <c r="C23" s="550"/>
      <c r="D23" s="21" t="e">
        <f>D22/(COUNT(B17:C21)*2)</f>
        <v>#DIV/0!</v>
      </c>
    </row>
    <row r="24" spans="1:7" s="10" customFormat="1" x14ac:dyDescent="0.3">
      <c r="A24" s="14"/>
      <c r="B24" s="15"/>
      <c r="C24" s="15"/>
      <c r="D24" s="16"/>
      <c r="G24" s="93"/>
    </row>
    <row r="25" spans="1:7" ht="19.5" x14ac:dyDescent="0.4">
      <c r="A25" s="554" t="s">
        <v>4</v>
      </c>
      <c r="B25" s="555"/>
      <c r="C25" s="555"/>
      <c r="D25" s="555"/>
      <c r="E25" s="555"/>
      <c r="F25" s="55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6" t="s">
        <v>34</v>
      </c>
      <c r="B33" s="549"/>
      <c r="C33" s="550"/>
      <c r="D33" s="380">
        <f>SUM(B26:C32)</f>
        <v>0</v>
      </c>
    </row>
    <row r="34" spans="1:7" x14ac:dyDescent="0.3">
      <c r="A34" s="546" t="s">
        <v>251</v>
      </c>
      <c r="B34" s="549"/>
      <c r="C34" s="550"/>
      <c r="D34" s="21" t="e">
        <f>D33/(COUNT(B26:C32)*2)</f>
        <v>#DIV/0!</v>
      </c>
    </row>
    <row r="35" spans="1:7" s="10" customFormat="1" x14ac:dyDescent="0.3">
      <c r="A35" s="14"/>
      <c r="B35" s="15"/>
      <c r="C35" s="15"/>
      <c r="D35" s="16"/>
      <c r="G35" s="93"/>
    </row>
    <row r="36" spans="1:7" s="10" customFormat="1" ht="19.5" x14ac:dyDescent="0.4">
      <c r="A36" s="554" t="s">
        <v>180</v>
      </c>
      <c r="B36" s="555"/>
      <c r="C36" s="555"/>
      <c r="D36" s="555"/>
      <c r="E36" s="555"/>
      <c r="F36" s="55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6" t="s">
        <v>34</v>
      </c>
      <c r="B42" s="549"/>
      <c r="C42" s="550"/>
      <c r="D42" s="380">
        <f>SUM(B37:C41)</f>
        <v>0</v>
      </c>
      <c r="E42" s="259"/>
      <c r="F42" s="259"/>
      <c r="G42" s="93"/>
    </row>
    <row r="43" spans="1:7" s="10" customFormat="1" x14ac:dyDescent="0.3">
      <c r="A43" s="546" t="s">
        <v>251</v>
      </c>
      <c r="B43" s="549"/>
      <c r="C43" s="550"/>
      <c r="D43" s="21" t="e">
        <f>D42/(COUNT(B37:C41)*2)</f>
        <v>#DIV/0!</v>
      </c>
      <c r="E43" s="259"/>
      <c r="F43" s="259"/>
      <c r="G43" s="93"/>
    </row>
    <row r="44" spans="1:7" s="10" customFormat="1" x14ac:dyDescent="0.3">
      <c r="A44" s="33"/>
      <c r="B44" s="34"/>
      <c r="C44" s="34"/>
      <c r="D44" s="35"/>
      <c r="G44" s="93"/>
    </row>
    <row r="45" spans="1:7" ht="19.5" x14ac:dyDescent="0.4">
      <c r="A45" s="556" t="s">
        <v>19</v>
      </c>
      <c r="B45" s="557"/>
      <c r="C45" s="557"/>
      <c r="D45" s="557"/>
      <c r="E45" s="557"/>
      <c r="F45" s="55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6" t="s">
        <v>34</v>
      </c>
      <c r="B52" s="549"/>
      <c r="C52" s="550"/>
      <c r="D52" s="380">
        <f>SUM(B46:C51)</f>
        <v>0</v>
      </c>
    </row>
    <row r="53" spans="1:7" x14ac:dyDescent="0.3">
      <c r="A53" s="546" t="s">
        <v>251</v>
      </c>
      <c r="B53" s="549"/>
      <c r="C53" s="550"/>
      <c r="D53" s="21" t="e">
        <f>D52/(COUNT(B46:C51)*2)</f>
        <v>#DIV/0!</v>
      </c>
    </row>
    <row r="54" spans="1:7" s="10" customFormat="1" x14ac:dyDescent="0.3">
      <c r="A54" s="14"/>
      <c r="B54" s="15"/>
      <c r="C54" s="15"/>
      <c r="D54" s="16"/>
      <c r="G54" s="93"/>
    </row>
    <row r="55" spans="1:7" ht="19.5" x14ac:dyDescent="0.4">
      <c r="A55" s="554" t="s">
        <v>8</v>
      </c>
      <c r="B55" s="555"/>
      <c r="C55" s="555"/>
      <c r="D55" s="555"/>
      <c r="E55" s="555"/>
      <c r="F55" s="55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6" t="s">
        <v>34</v>
      </c>
      <c r="B63" s="549"/>
      <c r="C63" s="550"/>
      <c r="D63" s="380">
        <f>SUM(B56:C62)</f>
        <v>0</v>
      </c>
    </row>
    <row r="64" spans="1:7" x14ac:dyDescent="0.3">
      <c r="A64" s="546" t="s">
        <v>251</v>
      </c>
      <c r="B64" s="549"/>
      <c r="C64" s="550"/>
      <c r="D64" s="21" t="e">
        <f>D63/(COUNT(B56:C62)*2)</f>
        <v>#DIV/0!</v>
      </c>
    </row>
    <row r="65" spans="1:7" s="10" customFormat="1" x14ac:dyDescent="0.3">
      <c r="A65" s="14"/>
      <c r="B65" s="15"/>
      <c r="C65" s="15"/>
      <c r="D65" s="16"/>
      <c r="G65" s="93"/>
    </row>
    <row r="66" spans="1:7" ht="19.5" x14ac:dyDescent="0.4">
      <c r="A66" s="554" t="s">
        <v>111</v>
      </c>
      <c r="B66" s="555"/>
      <c r="C66" s="555"/>
      <c r="D66" s="555"/>
      <c r="E66" s="555"/>
      <c r="F66" s="55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6" t="s">
        <v>34</v>
      </c>
      <c r="B84" s="549"/>
      <c r="C84" s="550"/>
      <c r="D84" s="380">
        <f>SUM(B67:C83)</f>
        <v>0</v>
      </c>
    </row>
    <row r="85" spans="1:7" x14ac:dyDescent="0.3">
      <c r="A85" s="546" t="s">
        <v>251</v>
      </c>
      <c r="B85" s="549"/>
      <c r="C85" s="550"/>
      <c r="D85" s="21" t="e">
        <f>D84/(COUNT(B67:C83)*2)</f>
        <v>#DIV/0!</v>
      </c>
    </row>
    <row r="86" spans="1:7" s="10" customFormat="1" x14ac:dyDescent="0.3">
      <c r="A86" s="14"/>
      <c r="B86" s="15"/>
      <c r="C86" s="15"/>
      <c r="D86" s="16"/>
      <c r="G86" s="93"/>
    </row>
    <row r="87" spans="1:7" ht="19.5" x14ac:dyDescent="0.4">
      <c r="A87" s="554" t="s">
        <v>172</v>
      </c>
      <c r="B87" s="555"/>
      <c r="C87" s="555"/>
      <c r="D87" s="555"/>
      <c r="E87" s="555"/>
      <c r="F87" s="55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6" t="s">
        <v>34</v>
      </c>
      <c r="B102" s="549"/>
      <c r="C102" s="550"/>
      <c r="D102" s="380">
        <f>SUM(B88:C101)</f>
        <v>0</v>
      </c>
    </row>
    <row r="103" spans="1:7" x14ac:dyDescent="0.3">
      <c r="A103" s="546" t="s">
        <v>251</v>
      </c>
      <c r="B103" s="549"/>
      <c r="C103" s="550"/>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4" t="s">
        <v>173</v>
      </c>
      <c r="B106" s="555"/>
      <c r="C106" s="555"/>
      <c r="D106" s="555"/>
      <c r="E106" s="555"/>
      <c r="F106" s="55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6" t="s">
        <v>34</v>
      </c>
      <c r="B118" s="549"/>
      <c r="C118" s="550"/>
      <c r="D118" s="380">
        <f>SUM(B107:C117)</f>
        <v>0</v>
      </c>
      <c r="E118" s="259"/>
      <c r="F118" s="259"/>
      <c r="G118" s="93"/>
    </row>
    <row r="119" spans="1:7" s="10" customFormat="1" x14ac:dyDescent="0.3">
      <c r="A119" s="546" t="s">
        <v>251</v>
      </c>
      <c r="B119" s="549"/>
      <c r="C119" s="550"/>
      <c r="D119" s="21" t="e">
        <f>D118/(COUNT(B107:C117)*2)</f>
        <v>#DIV/0!</v>
      </c>
      <c r="E119" s="259"/>
      <c r="F119" s="259"/>
      <c r="G119" s="93"/>
    </row>
    <row r="120" spans="1:7" s="10" customFormat="1" x14ac:dyDescent="0.3">
      <c r="A120" s="14"/>
      <c r="B120" s="15"/>
      <c r="C120" s="15"/>
      <c r="D120" s="16"/>
      <c r="G120" s="93"/>
    </row>
    <row r="121" spans="1:7" ht="19.5" x14ac:dyDescent="0.4">
      <c r="A121" s="554" t="s">
        <v>156</v>
      </c>
      <c r="B121" s="555"/>
      <c r="C121" s="555"/>
      <c r="D121" s="555"/>
      <c r="E121" s="555"/>
      <c r="F121" s="55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9"/>
      <c r="C133" s="550"/>
      <c r="D133" s="380">
        <f>SUM(B122:C132)</f>
        <v>0</v>
      </c>
    </row>
    <row r="134" spans="1:7" x14ac:dyDescent="0.3">
      <c r="A134" s="546" t="s">
        <v>251</v>
      </c>
      <c r="B134" s="549"/>
      <c r="C134" s="550"/>
      <c r="D134" s="20" t="e">
        <f>D133/(COUNT(B122:C132)*2)</f>
        <v>#DIV/0!</v>
      </c>
    </row>
    <row r="135" spans="1:7" s="10" customFormat="1" x14ac:dyDescent="0.3">
      <c r="A135" s="14"/>
      <c r="B135" s="15"/>
      <c r="C135" s="15"/>
      <c r="D135" s="19"/>
      <c r="G135" s="93"/>
    </row>
    <row r="136" spans="1:7" ht="19.5" x14ac:dyDescent="0.4">
      <c r="A136" s="554" t="s">
        <v>61</v>
      </c>
      <c r="B136" s="555"/>
      <c r="C136" s="555"/>
      <c r="D136" s="555"/>
      <c r="E136" s="555"/>
      <c r="F136" s="55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6" t="s">
        <v>34</v>
      </c>
      <c r="B149" s="549"/>
      <c r="C149" s="550"/>
      <c r="D149" s="380">
        <f>SUM(B137:C148)</f>
        <v>0</v>
      </c>
    </row>
    <row r="150" spans="1:7" x14ac:dyDescent="0.3">
      <c r="A150" s="546" t="s">
        <v>251</v>
      </c>
      <c r="B150" s="549"/>
      <c r="C150" s="550"/>
      <c r="D150" s="21" t="e">
        <f>D149/(COUNT(B137:C148)*2)</f>
        <v>#DIV/0!</v>
      </c>
    </row>
    <row r="151" spans="1:7" s="10" customFormat="1" x14ac:dyDescent="0.3">
      <c r="A151" s="14"/>
      <c r="B151" s="15"/>
      <c r="C151" s="15"/>
      <c r="D151" s="16"/>
      <c r="G151" s="93"/>
    </row>
    <row r="152" spans="1:7" ht="19.5" x14ac:dyDescent="0.4">
      <c r="A152" s="554" t="s">
        <v>178</v>
      </c>
      <c r="B152" s="555"/>
      <c r="C152" s="555"/>
      <c r="D152" s="555"/>
      <c r="E152" s="555"/>
      <c r="F152" s="55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6" t="s">
        <v>34</v>
      </c>
      <c r="B161" s="547"/>
      <c r="C161" s="548"/>
      <c r="D161" s="381">
        <f>SUM(B153:C160)</f>
        <v>0</v>
      </c>
    </row>
    <row r="162" spans="1:7" x14ac:dyDescent="0.3">
      <c r="A162" s="546" t="s">
        <v>251</v>
      </c>
      <c r="B162" s="549"/>
      <c r="C162" s="550"/>
      <c r="D162" s="21" t="e">
        <f>D161/(COUNT(B153:C160)*2)</f>
        <v>#DIV/0!</v>
      </c>
    </row>
    <row r="163" spans="1:7" s="10" customFormat="1" x14ac:dyDescent="0.3">
      <c r="A163" s="14"/>
      <c r="B163" s="15"/>
      <c r="C163" s="17"/>
      <c r="D163" s="18"/>
      <c r="G163" s="93"/>
    </row>
    <row r="164" spans="1:7" ht="19.5" x14ac:dyDescent="0.4">
      <c r="A164" s="554" t="s">
        <v>64</v>
      </c>
      <c r="B164" s="555"/>
      <c r="C164" s="555"/>
      <c r="D164" s="555"/>
      <c r="E164" s="555"/>
      <c r="F164" s="55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6" t="s">
        <v>34</v>
      </c>
      <c r="B169" s="549"/>
      <c r="C169" s="550"/>
      <c r="D169" s="380">
        <f>SUM(B165:C168)</f>
        <v>0</v>
      </c>
    </row>
    <row r="170" spans="1:7" x14ac:dyDescent="0.3">
      <c r="A170" s="546" t="s">
        <v>251</v>
      </c>
      <c r="B170" s="549"/>
      <c r="C170" s="550"/>
      <c r="D170" s="21" t="e">
        <f>D169/(COUNT(B165:C168)*2)</f>
        <v>#DIV/0!</v>
      </c>
    </row>
    <row r="171" spans="1:7" s="10" customFormat="1" x14ac:dyDescent="0.3">
      <c r="A171" s="14"/>
      <c r="B171" s="15"/>
      <c r="C171" s="15"/>
      <c r="D171" s="16"/>
      <c r="G171" s="93"/>
    </row>
    <row r="172" spans="1:7" ht="19.5" x14ac:dyDescent="0.4">
      <c r="A172" s="560" t="s">
        <v>15</v>
      </c>
      <c r="B172" s="561"/>
      <c r="C172" s="561"/>
      <c r="D172" s="561"/>
      <c r="E172" s="561"/>
      <c r="F172" s="561"/>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6" t="s">
        <v>34</v>
      </c>
      <c r="B177" s="549"/>
      <c r="C177" s="550"/>
      <c r="D177" s="380">
        <f>SUM(B173:C176)</f>
        <v>0</v>
      </c>
    </row>
    <row r="178" spans="1:7" x14ac:dyDescent="0.3">
      <c r="A178" s="546" t="s">
        <v>251</v>
      </c>
      <c r="B178" s="549"/>
      <c r="C178" s="550"/>
      <c r="D178" s="21" t="e">
        <f>D177/(COUNT(B173:C176)*2)</f>
        <v>#DIV/0!</v>
      </c>
    </row>
    <row r="179" spans="1:7" s="10" customFormat="1" x14ac:dyDescent="0.3">
      <c r="A179" s="14"/>
      <c r="B179" s="15"/>
      <c r="C179" s="15"/>
      <c r="D179" s="16"/>
      <c r="G179" s="93"/>
    </row>
    <row r="180" spans="1:7" ht="19.5" x14ac:dyDescent="0.4">
      <c r="A180" s="554" t="s">
        <v>65</v>
      </c>
      <c r="B180" s="555"/>
      <c r="C180" s="555"/>
      <c r="D180" s="555"/>
      <c r="E180" s="555"/>
      <c r="F180" s="55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6" t="s">
        <v>34</v>
      </c>
      <c r="B186" s="549"/>
      <c r="C186" s="550"/>
      <c r="D186" s="380">
        <f>SUM(B181:C185)</f>
        <v>0</v>
      </c>
    </row>
    <row r="187" spans="1:7" x14ac:dyDescent="0.3">
      <c r="A187" s="546" t="s">
        <v>251</v>
      </c>
      <c r="B187" s="549"/>
      <c r="C187" s="550"/>
      <c r="D187" s="21" t="e">
        <f>D186/(COUNT(B181:C185)*2)</f>
        <v>#DIV/0!</v>
      </c>
    </row>
    <row r="188" spans="1:7" s="10" customFormat="1" x14ac:dyDescent="0.3">
      <c r="A188" s="14"/>
      <c r="B188" s="15"/>
      <c r="C188" s="15"/>
      <c r="D188" s="16"/>
      <c r="G188" s="93"/>
    </row>
    <row r="189" spans="1:7" ht="19.5" x14ac:dyDescent="0.4">
      <c r="A189" s="554" t="s">
        <v>177</v>
      </c>
      <c r="B189" s="555"/>
      <c r="C189" s="555"/>
      <c r="D189" s="555"/>
      <c r="E189" s="555"/>
      <c r="F189" s="55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6" t="s">
        <v>34</v>
      </c>
      <c r="B194" s="549"/>
      <c r="C194" s="550"/>
      <c r="D194" s="40">
        <f>SUM(B190:C193)</f>
        <v>0</v>
      </c>
    </row>
    <row r="195" spans="1:6" x14ac:dyDescent="0.3">
      <c r="A195" s="546" t="s">
        <v>251</v>
      </c>
      <c r="B195" s="549"/>
      <c r="C195" s="550"/>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8"/>
      <c r="E1" s="468"/>
      <c r="F1" s="468"/>
      <c r="G1" s="468"/>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9" t="s">
        <v>151</v>
      </c>
      <c r="B7" s="469"/>
      <c r="C7" s="469"/>
      <c r="D7" s="469"/>
      <c r="E7" s="469"/>
      <c r="F7" s="469"/>
      <c r="G7" s="111"/>
    </row>
    <row r="8" spans="1:7" ht="22.5" x14ac:dyDescent="0.45">
      <c r="A8" s="470" t="str">
        <f>'Page de garde'!D18</f>
        <v>Lac 2</v>
      </c>
      <c r="B8" s="470"/>
      <c r="C8" s="470"/>
      <c r="D8" s="470"/>
      <c r="E8" s="470"/>
      <c r="F8" s="470"/>
      <c r="G8" s="111"/>
    </row>
    <row r="9" spans="1:7" ht="22.5" x14ac:dyDescent="0.45">
      <c r="A9" s="112" t="s">
        <v>39</v>
      </c>
      <c r="B9" s="471"/>
      <c r="C9" s="471"/>
      <c r="D9" s="471"/>
      <c r="E9" s="471"/>
      <c r="F9" s="471"/>
      <c r="G9" s="111"/>
    </row>
    <row r="10" spans="1:7" ht="22.5" x14ac:dyDescent="0.45">
      <c r="A10" s="113" t="s">
        <v>41</v>
      </c>
      <c r="B10" s="472"/>
      <c r="C10" s="472"/>
      <c r="D10" s="472"/>
      <c r="E10" s="472"/>
      <c r="F10" s="472"/>
      <c r="G10" s="111"/>
    </row>
    <row r="11" spans="1:7" ht="22.5" x14ac:dyDescent="0.45">
      <c r="A11" s="112" t="s">
        <v>40</v>
      </c>
      <c r="B11" s="467"/>
      <c r="C11" s="467"/>
      <c r="D11" s="467"/>
      <c r="E11" s="467"/>
      <c r="F11" s="467"/>
      <c r="G11" s="111"/>
    </row>
    <row r="12" spans="1:7" ht="22.5" x14ac:dyDescent="0.45">
      <c r="A12" s="112" t="s">
        <v>200</v>
      </c>
      <c r="B12" s="473" t="e">
        <f>D730</f>
        <v>#DIV/0!</v>
      </c>
      <c r="C12" s="473"/>
      <c r="D12" s="473"/>
      <c r="E12" s="473"/>
      <c r="F12" s="473"/>
      <c r="G12" s="111"/>
    </row>
    <row r="13" spans="1:7" ht="22.5" x14ac:dyDescent="0.45">
      <c r="A13" s="110"/>
      <c r="B13" s="108"/>
      <c r="C13" s="108"/>
      <c r="D13" s="468"/>
      <c r="E13" s="468"/>
      <c r="F13" s="468"/>
      <c r="G13" s="468"/>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6" t="s">
        <v>28</v>
      </c>
      <c r="B17" s="457" t="s">
        <v>29</v>
      </c>
      <c r="C17" s="457"/>
      <c r="D17" s="457" t="s">
        <v>42</v>
      </c>
      <c r="E17" s="447" t="s">
        <v>266</v>
      </c>
      <c r="F17" s="447" t="s">
        <v>300</v>
      </c>
      <c r="G17" s="114"/>
    </row>
    <row r="18" spans="1:8" ht="16.5" customHeight="1" x14ac:dyDescent="0.4">
      <c r="A18" s="456"/>
      <c r="B18" s="118" t="s">
        <v>32</v>
      </c>
      <c r="C18" s="118" t="s">
        <v>31</v>
      </c>
      <c r="D18" s="457"/>
      <c r="E18" s="447"/>
      <c r="F18" s="44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2" t="s">
        <v>16</v>
      </c>
      <c r="B29" s="563"/>
      <c r="C29" s="563"/>
      <c r="D29" s="563"/>
      <c r="E29" s="563"/>
      <c r="F29" s="563"/>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2" t="s">
        <v>311</v>
      </c>
      <c r="B38" s="563"/>
      <c r="C38" s="563"/>
      <c r="D38" s="563"/>
      <c r="E38" s="563"/>
      <c r="F38" s="563"/>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0"/>
      <c r="B49" s="450"/>
      <c r="C49" s="450"/>
      <c r="D49" s="450"/>
      <c r="E49" s="450"/>
      <c r="F49" s="450"/>
      <c r="G49" s="45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6" t="s">
        <v>28</v>
      </c>
      <c r="B52" s="457" t="s">
        <v>29</v>
      </c>
      <c r="C52" s="457"/>
      <c r="D52" s="457" t="s">
        <v>42</v>
      </c>
      <c r="E52" s="447" t="s">
        <v>266</v>
      </c>
      <c r="F52" s="447" t="s">
        <v>302</v>
      </c>
      <c r="G52" s="129"/>
    </row>
    <row r="53" spans="1:7" ht="21" x14ac:dyDescent="0.4">
      <c r="A53" s="456"/>
      <c r="B53" s="118" t="s">
        <v>32</v>
      </c>
      <c r="C53" s="118" t="s">
        <v>31</v>
      </c>
      <c r="D53" s="457"/>
      <c r="E53" s="447"/>
      <c r="F53" s="44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5"/>
      <c r="B64" s="526"/>
      <c r="C64" s="526"/>
      <c r="D64" s="526"/>
      <c r="E64" s="526"/>
      <c r="F64" s="526"/>
      <c r="G64" s="526"/>
    </row>
    <row r="65" spans="1:7" ht="43.5" customHeight="1" x14ac:dyDescent="0.4">
      <c r="A65" s="459" t="s">
        <v>351</v>
      </c>
      <c r="B65" s="459"/>
      <c r="C65" s="459"/>
      <c r="D65" s="459"/>
      <c r="E65" s="459"/>
      <c r="F65" s="45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5"/>
      <c r="B83" s="475"/>
      <c r="C83" s="475"/>
      <c r="D83" s="475"/>
      <c r="E83" s="475"/>
      <c r="F83" s="475"/>
      <c r="G83" s="475"/>
    </row>
    <row r="84" spans="1:7" ht="45" customHeight="1" x14ac:dyDescent="0.45">
      <c r="A84" s="460" t="s">
        <v>352</v>
      </c>
      <c r="B84" s="460"/>
      <c r="C84" s="460"/>
      <c r="D84" s="460"/>
      <c r="E84" s="460"/>
      <c r="F84" s="46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9"/>
      <c r="B103" s="527"/>
      <c r="C103" s="527"/>
      <c r="D103" s="527"/>
      <c r="E103" s="527"/>
      <c r="F103" s="533"/>
      <c r="G103" s="173"/>
    </row>
    <row r="104" spans="1:7" s="80" customFormat="1" ht="46.5" customHeight="1" x14ac:dyDescent="0.4">
      <c r="A104" s="459" t="s">
        <v>353</v>
      </c>
      <c r="B104" s="459"/>
      <c r="C104" s="459"/>
      <c r="D104" s="459"/>
      <c r="E104" s="459"/>
      <c r="F104" s="45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4"/>
      <c r="B111" s="535"/>
      <c r="C111" s="535"/>
      <c r="D111" s="535"/>
      <c r="E111" s="535"/>
      <c r="F111" s="536"/>
      <c r="G111" s="129"/>
    </row>
    <row r="112" spans="1:7" s="80" customFormat="1" ht="39.75" customHeight="1" x14ac:dyDescent="0.4">
      <c r="A112" s="459" t="s">
        <v>390</v>
      </c>
      <c r="B112" s="459"/>
      <c r="C112" s="459"/>
      <c r="D112" s="459"/>
      <c r="E112" s="459"/>
      <c r="F112" s="45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7"/>
      <c r="B120" s="527"/>
      <c r="C120" s="527"/>
      <c r="D120" s="527"/>
      <c r="E120" s="527"/>
      <c r="F120" s="527"/>
      <c r="G120" s="173"/>
    </row>
    <row r="121" spans="1:7" ht="22.5" x14ac:dyDescent="0.4">
      <c r="A121" s="459" t="s">
        <v>311</v>
      </c>
      <c r="B121" s="459"/>
      <c r="C121" s="459"/>
      <c r="D121" s="459"/>
      <c r="E121" s="459"/>
      <c r="F121" s="45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8"/>
      <c r="B132" s="528"/>
      <c r="C132" s="528"/>
      <c r="D132" s="528"/>
      <c r="E132" s="528"/>
      <c r="F132" s="528"/>
      <c r="G132" s="114"/>
    </row>
    <row r="133" spans="1:16384" ht="22.5" customHeight="1" x14ac:dyDescent="0.4">
      <c r="A133" s="461" t="s">
        <v>424</v>
      </c>
      <c r="B133" s="461"/>
      <c r="C133" s="461"/>
      <c r="D133" s="461"/>
      <c r="E133" s="461"/>
      <c r="F133" s="461"/>
      <c r="G133" s="114"/>
    </row>
    <row r="134" spans="1:16384" ht="22.5" customHeight="1" x14ac:dyDescent="0.4">
      <c r="A134" s="462"/>
      <c r="B134" s="462"/>
      <c r="C134" s="462"/>
      <c r="D134" s="462"/>
      <c r="E134" s="462"/>
      <c r="F134" s="462"/>
      <c r="G134" s="114"/>
    </row>
    <row r="135" spans="1:16384" s="326" customFormat="1" ht="22.5" customHeight="1" x14ac:dyDescent="0.25">
      <c r="A135" s="456" t="s">
        <v>28</v>
      </c>
      <c r="B135" s="457" t="s">
        <v>29</v>
      </c>
      <c r="C135" s="457"/>
      <c r="D135" s="457" t="s">
        <v>42</v>
      </c>
      <c r="E135" s="447" t="s">
        <v>266</v>
      </c>
      <c r="F135" s="447" t="s">
        <v>302</v>
      </c>
    </row>
    <row r="136" spans="1:16384" s="326" customFormat="1" ht="22.5" customHeight="1" x14ac:dyDescent="0.25">
      <c r="A136" s="456"/>
      <c r="B136" s="118" t="s">
        <v>32</v>
      </c>
      <c r="C136" s="118" t="s">
        <v>31</v>
      </c>
      <c r="D136" s="457"/>
      <c r="E136" s="447"/>
      <c r="F136" s="44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3" t="s">
        <v>461</v>
      </c>
      <c r="B139" s="463"/>
      <c r="C139" s="463"/>
      <c r="D139" s="463"/>
      <c r="E139" s="463"/>
      <c r="F139" s="46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8" t="s">
        <v>350</v>
      </c>
      <c r="B147" s="488"/>
      <c r="C147" s="488"/>
      <c r="D147" s="488"/>
      <c r="E147" s="488"/>
      <c r="F147" s="48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9"/>
      <c r="B165" s="527"/>
      <c r="C165" s="527"/>
      <c r="D165" s="527"/>
      <c r="E165" s="527"/>
      <c r="F165" s="527"/>
      <c r="G165" s="114"/>
    </row>
    <row r="166" spans="1:7" ht="32.25" customHeight="1" x14ac:dyDescent="0.4">
      <c r="A166" s="463" t="s">
        <v>462</v>
      </c>
      <c r="B166" s="463"/>
      <c r="C166" s="463"/>
      <c r="D166" s="463"/>
      <c r="E166" s="463"/>
      <c r="F166" s="46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0"/>
      <c r="B176" s="531"/>
      <c r="C176" s="531"/>
      <c r="D176" s="531"/>
      <c r="E176" s="531"/>
      <c r="F176" s="531"/>
      <c r="G176" s="114"/>
    </row>
    <row r="177" spans="1:7" ht="32.25" customHeight="1" x14ac:dyDescent="0.4">
      <c r="A177" s="463" t="s">
        <v>311</v>
      </c>
      <c r="B177" s="463"/>
      <c r="C177" s="463"/>
      <c r="D177" s="463"/>
      <c r="E177" s="463"/>
      <c r="F177" s="46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9"/>
      <c r="C186" s="49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2"/>
      <c r="B188" s="532"/>
      <c r="C188" s="532"/>
      <c r="D188" s="532"/>
      <c r="E188" s="532"/>
      <c r="F188" s="532"/>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6" t="s">
        <v>28</v>
      </c>
      <c r="B191" s="457" t="s">
        <v>29</v>
      </c>
      <c r="C191" s="457"/>
      <c r="D191" s="457" t="s">
        <v>42</v>
      </c>
      <c r="E191" s="447" t="s">
        <v>266</v>
      </c>
      <c r="F191" s="447" t="s">
        <v>302</v>
      </c>
      <c r="G191" s="114"/>
    </row>
    <row r="192" spans="1:7" ht="21" x14ac:dyDescent="0.4">
      <c r="A192" s="456"/>
      <c r="B192" s="118" t="s">
        <v>32</v>
      </c>
      <c r="C192" s="118" t="s">
        <v>31</v>
      </c>
      <c r="D192" s="457"/>
      <c r="E192" s="447"/>
      <c r="F192" s="44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0"/>
      <c r="B205" s="450"/>
      <c r="C205" s="450"/>
      <c r="D205" s="450"/>
      <c r="E205" s="450"/>
      <c r="F205" s="45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0"/>
      <c r="B229" s="450"/>
      <c r="C229" s="450"/>
      <c r="D229" s="450"/>
      <c r="E229" s="450"/>
      <c r="F229" s="45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3" t="s">
        <v>311</v>
      </c>
      <c r="B236" s="454"/>
      <c r="C236" s="454"/>
      <c r="D236" s="45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0"/>
      <c r="B250" s="450"/>
      <c r="C250" s="450"/>
      <c r="D250" s="450"/>
      <c r="E250" s="450"/>
      <c r="F250" s="45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6" t="s">
        <v>28</v>
      </c>
      <c r="B253" s="457" t="s">
        <v>29</v>
      </c>
      <c r="C253" s="457"/>
      <c r="D253" s="457" t="s">
        <v>42</v>
      </c>
      <c r="E253" s="447" t="s">
        <v>266</v>
      </c>
      <c r="F253" s="447" t="s">
        <v>302</v>
      </c>
      <c r="G253" s="129"/>
    </row>
    <row r="254" spans="1:7" ht="21" x14ac:dyDescent="0.4">
      <c r="A254" s="456"/>
      <c r="B254" s="118" t="s">
        <v>32</v>
      </c>
      <c r="C254" s="118" t="s">
        <v>31</v>
      </c>
      <c r="D254" s="457"/>
      <c r="E254" s="447"/>
      <c r="F254" s="44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0"/>
      <c r="B290" s="500"/>
      <c r="C290" s="500"/>
      <c r="D290" s="500"/>
      <c r="E290" s="500"/>
      <c r="F290" s="500"/>
      <c r="G290" s="129"/>
    </row>
    <row r="291" spans="1:7" s="80" customFormat="1" ht="31.5" customHeight="1" x14ac:dyDescent="0.4">
      <c r="A291" s="458" t="s">
        <v>311</v>
      </c>
      <c r="B291" s="458"/>
      <c r="C291" s="458"/>
      <c r="D291" s="458"/>
      <c r="E291" s="458"/>
      <c r="F291" s="45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6" t="s">
        <v>28</v>
      </c>
      <c r="B308" s="457" t="s">
        <v>29</v>
      </c>
      <c r="C308" s="457"/>
      <c r="D308" s="457" t="s">
        <v>42</v>
      </c>
      <c r="E308" s="447" t="s">
        <v>266</v>
      </c>
      <c r="F308" s="447" t="s">
        <v>302</v>
      </c>
      <c r="G308" s="129"/>
    </row>
    <row r="309" spans="1:7" ht="21" x14ac:dyDescent="0.4">
      <c r="A309" s="456"/>
      <c r="B309" s="118" t="s">
        <v>32</v>
      </c>
      <c r="C309" s="118" t="s">
        <v>31</v>
      </c>
      <c r="D309" s="457"/>
      <c r="E309" s="447"/>
      <c r="F309" s="44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2"/>
      <c r="B357" s="452"/>
      <c r="C357" s="452"/>
      <c r="D357" s="452"/>
      <c r="E357" s="452"/>
      <c r="F357" s="452"/>
      <c r="G357" s="452"/>
    </row>
    <row r="358" spans="1:7" ht="32.25" customHeight="1" x14ac:dyDescent="0.4">
      <c r="A358" s="478" t="s">
        <v>311</v>
      </c>
      <c r="B358" s="478"/>
      <c r="C358" s="478"/>
      <c r="D358" s="478"/>
      <c r="E358" s="478"/>
      <c r="F358" s="47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6" t="s">
        <v>28</v>
      </c>
      <c r="B375" s="457" t="s">
        <v>29</v>
      </c>
      <c r="C375" s="457"/>
      <c r="D375" s="457" t="s">
        <v>42</v>
      </c>
      <c r="E375" s="447" t="s">
        <v>266</v>
      </c>
      <c r="F375" s="447" t="s">
        <v>302</v>
      </c>
      <c r="G375" s="173"/>
    </row>
    <row r="376" spans="1:7" s="260" customFormat="1" ht="21" x14ac:dyDescent="0.4">
      <c r="A376" s="456"/>
      <c r="B376" s="118" t="s">
        <v>32</v>
      </c>
      <c r="C376" s="118" t="s">
        <v>31</v>
      </c>
      <c r="D376" s="457"/>
      <c r="E376" s="447"/>
      <c r="F376" s="44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4"/>
      <c r="B415" s="475"/>
      <c r="C415" s="475"/>
      <c r="D415" s="475"/>
      <c r="E415" s="475"/>
      <c r="F415" s="475"/>
      <c r="G415" s="475"/>
    </row>
    <row r="416" spans="1:7" s="260" customFormat="1" ht="24.75" x14ac:dyDescent="0.4">
      <c r="A416" s="443" t="s">
        <v>320</v>
      </c>
      <c r="B416" s="443"/>
      <c r="C416" s="443"/>
      <c r="D416" s="443"/>
      <c r="E416" s="443"/>
      <c r="F416" s="44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6" t="s">
        <v>28</v>
      </c>
      <c r="B433" s="457" t="s">
        <v>29</v>
      </c>
      <c r="C433" s="457"/>
      <c r="D433" s="457" t="s">
        <v>42</v>
      </c>
      <c r="E433" s="447" t="s">
        <v>266</v>
      </c>
      <c r="F433" s="447" t="s">
        <v>302</v>
      </c>
      <c r="G433" s="129"/>
    </row>
    <row r="434" spans="1:7" ht="21" x14ac:dyDescent="0.4">
      <c r="A434" s="456"/>
      <c r="B434" s="118" t="s">
        <v>32</v>
      </c>
      <c r="C434" s="118" t="s">
        <v>31</v>
      </c>
      <c r="D434" s="457"/>
      <c r="E434" s="447"/>
      <c r="F434" s="44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3" t="s">
        <v>311</v>
      </c>
      <c r="B464" s="443"/>
      <c r="C464" s="443"/>
      <c r="D464" s="443"/>
      <c r="E464" s="443"/>
      <c r="F464" s="44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1" t="s">
        <v>425</v>
      </c>
      <c r="B478" s="481"/>
      <c r="C478" s="481"/>
      <c r="D478" s="481"/>
      <c r="E478" s="481"/>
      <c r="F478" s="481"/>
      <c r="G478" s="114"/>
    </row>
    <row r="479" spans="1:7" ht="21" customHeight="1" x14ac:dyDescent="0.4">
      <c r="A479" s="234">
        <f>B11</f>
        <v>0</v>
      </c>
      <c r="F479" s="258"/>
      <c r="G479" s="114"/>
    </row>
    <row r="480" spans="1:7" ht="21" x14ac:dyDescent="0.4">
      <c r="A480" s="444" t="s">
        <v>28</v>
      </c>
      <c r="B480" s="445" t="s">
        <v>29</v>
      </c>
      <c r="C480" s="445"/>
      <c r="D480" s="445" t="s">
        <v>42</v>
      </c>
      <c r="E480" s="446" t="s">
        <v>266</v>
      </c>
      <c r="F480" s="446" t="s">
        <v>302</v>
      </c>
      <c r="G480" s="114"/>
    </row>
    <row r="481" spans="1:7" ht="21" x14ac:dyDescent="0.4">
      <c r="A481" s="444"/>
      <c r="B481" s="320" t="s">
        <v>32</v>
      </c>
      <c r="C481" s="320" t="s">
        <v>31</v>
      </c>
      <c r="D481" s="445"/>
      <c r="E481" s="446"/>
      <c r="F481" s="446"/>
      <c r="G481" s="114"/>
    </row>
    <row r="482" spans="1:7" s="260" customFormat="1" ht="22.5" x14ac:dyDescent="0.4">
      <c r="A482" s="367"/>
      <c r="B482" s="368"/>
      <c r="C482" s="368"/>
      <c r="D482" s="368"/>
      <c r="E482" s="354"/>
      <c r="F482" s="354"/>
      <c r="G482" s="173"/>
    </row>
    <row r="483" spans="1:7" s="260" customFormat="1" ht="24.75" x14ac:dyDescent="0.4">
      <c r="A483" s="520" t="s">
        <v>52</v>
      </c>
      <c r="B483" s="520"/>
      <c r="C483" s="520"/>
      <c r="D483" s="520"/>
      <c r="E483" s="520"/>
      <c r="F483" s="52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8" t="s">
        <v>463</v>
      </c>
      <c r="B491" s="519"/>
      <c r="C491" s="519"/>
      <c r="D491" s="519"/>
      <c r="E491" s="519"/>
      <c r="F491" s="51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6"/>
      <c r="B517" s="476"/>
      <c r="C517" s="476"/>
      <c r="D517" s="476"/>
      <c r="E517" s="476"/>
      <c r="F517" s="476"/>
      <c r="G517" s="476"/>
    </row>
    <row r="518" spans="1:7" ht="26.25" customHeight="1" x14ac:dyDescent="0.5">
      <c r="A518" s="369" t="s">
        <v>311</v>
      </c>
      <c r="B518" s="477"/>
      <c r="C518" s="477"/>
      <c r="D518" s="477"/>
      <c r="E518" s="477"/>
      <c r="F518" s="47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2" t="s">
        <v>97</v>
      </c>
      <c r="B530" s="482"/>
      <c r="C530" s="482"/>
      <c r="D530" s="482"/>
      <c r="E530" s="482"/>
      <c r="F530" s="482"/>
      <c r="G530" s="114"/>
    </row>
    <row r="531" spans="1:7" ht="22.5" customHeight="1" x14ac:dyDescent="0.4">
      <c r="A531" s="234">
        <f>B11</f>
        <v>0</v>
      </c>
      <c r="B531" s="114"/>
      <c r="C531" s="135"/>
      <c r="D531" s="137"/>
      <c r="E531" s="137"/>
      <c r="F531" s="137"/>
      <c r="G531" s="114"/>
    </row>
    <row r="532" spans="1:7" ht="21" x14ac:dyDescent="0.4">
      <c r="A532" s="495" t="s">
        <v>28</v>
      </c>
      <c r="B532" s="483" t="s">
        <v>29</v>
      </c>
      <c r="C532" s="497"/>
      <c r="D532" s="457" t="s">
        <v>42</v>
      </c>
      <c r="E532" s="447" t="s">
        <v>266</v>
      </c>
      <c r="F532" s="447" t="s">
        <v>302</v>
      </c>
      <c r="G532" s="114"/>
    </row>
    <row r="533" spans="1:7" ht="21" x14ac:dyDescent="0.4">
      <c r="A533" s="496"/>
      <c r="B533" s="315" t="s">
        <v>32</v>
      </c>
      <c r="C533" s="316" t="s">
        <v>31</v>
      </c>
      <c r="D533" s="457"/>
      <c r="E533" s="447"/>
      <c r="F533" s="447"/>
      <c r="G533" s="114"/>
    </row>
    <row r="534" spans="1:7" s="80" customFormat="1" ht="22.5" x14ac:dyDescent="0.4">
      <c r="A534" s="365"/>
      <c r="B534" s="366"/>
      <c r="C534" s="366"/>
      <c r="D534" s="361"/>
      <c r="E534" s="362"/>
      <c r="F534" s="362"/>
      <c r="G534" s="129"/>
    </row>
    <row r="535" spans="1:7" ht="24.75" x14ac:dyDescent="0.4">
      <c r="A535" s="370" t="s">
        <v>17</v>
      </c>
      <c r="B535" s="317"/>
      <c r="C535" s="479"/>
      <c r="D535" s="479"/>
      <c r="E535" s="479"/>
      <c r="F535" s="48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7">
        <f>SUM(B536:C541)</f>
        <v>0</v>
      </c>
      <c r="E542" s="248"/>
      <c r="F542" s="248"/>
      <c r="G542" s="114"/>
    </row>
    <row r="543" spans="1:7" ht="21" customHeight="1" x14ac:dyDescent="0.4">
      <c r="A543" s="464" t="s">
        <v>33</v>
      </c>
      <c r="B543" s="465"/>
      <c r="C543" s="466"/>
      <c r="D543" s="388" t="e">
        <f>D542/(COUNT(B536:C541)*2)</f>
        <v>#DIV/0!</v>
      </c>
      <c r="E543" s="248"/>
      <c r="F543" s="248"/>
      <c r="G543" s="114"/>
    </row>
    <row r="544" spans="1:7" ht="21" x14ac:dyDescent="0.4">
      <c r="A544" s="450"/>
      <c r="B544" s="450"/>
      <c r="C544" s="450"/>
      <c r="D544" s="450"/>
      <c r="E544" s="450"/>
      <c r="F544" s="45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1"/>
      <c r="B556" s="452"/>
      <c r="C556" s="452"/>
      <c r="D556" s="452"/>
      <c r="E556" s="452"/>
      <c r="F556" s="452"/>
      <c r="G556" s="452"/>
    </row>
    <row r="557" spans="1:7" ht="35.25" customHeight="1" x14ac:dyDescent="0.4">
      <c r="A557" s="371" t="s">
        <v>311</v>
      </c>
      <c r="B557" s="337"/>
      <c r="C557" s="516"/>
      <c r="D557" s="516"/>
      <c r="E557" s="516"/>
      <c r="F557" s="51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0"/>
      <c r="B572" s="450"/>
      <c r="C572" s="450"/>
      <c r="D572" s="450"/>
      <c r="E572" s="450"/>
      <c r="F572" s="450"/>
      <c r="G572" s="114"/>
    </row>
    <row r="573" spans="1:7" ht="22.5" x14ac:dyDescent="0.45">
      <c r="A573" s="442" t="s">
        <v>19</v>
      </c>
      <c r="B573" s="442"/>
      <c r="C573" s="442"/>
      <c r="D573" s="442"/>
      <c r="E573" s="442"/>
      <c r="F573" s="442"/>
      <c r="G573" s="114"/>
    </row>
    <row r="574" spans="1:7" ht="22.5" x14ac:dyDescent="0.4">
      <c r="A574" s="243">
        <f>B11</f>
        <v>0</v>
      </c>
      <c r="B574" s="114"/>
      <c r="C574" s="135"/>
      <c r="D574" s="356"/>
      <c r="E574" s="356"/>
      <c r="F574" s="356"/>
      <c r="G574" s="114"/>
    </row>
    <row r="575" spans="1:7" ht="21" x14ac:dyDescent="0.4">
      <c r="A575" s="444" t="s">
        <v>28</v>
      </c>
      <c r="B575" s="445" t="s">
        <v>29</v>
      </c>
      <c r="C575" s="445"/>
      <c r="D575" s="445" t="s">
        <v>42</v>
      </c>
      <c r="E575" s="446" t="s">
        <v>266</v>
      </c>
      <c r="F575" s="446" t="s">
        <v>302</v>
      </c>
      <c r="G575" s="114"/>
    </row>
    <row r="576" spans="1:7" ht="21" x14ac:dyDescent="0.4">
      <c r="A576" s="444"/>
      <c r="B576" s="320" t="s">
        <v>32</v>
      </c>
      <c r="C576" s="320" t="s">
        <v>31</v>
      </c>
      <c r="D576" s="445"/>
      <c r="E576" s="446"/>
      <c r="F576" s="446"/>
      <c r="G576" s="129"/>
    </row>
    <row r="577" spans="1:7" s="80" customFormat="1" ht="22.5" x14ac:dyDescent="0.4">
      <c r="A577" s="372"/>
      <c r="B577" s="373"/>
      <c r="C577" s="373"/>
      <c r="D577" s="373"/>
      <c r="E577" s="341"/>
      <c r="F577" s="374"/>
      <c r="G577" s="129"/>
    </row>
    <row r="578" spans="1:7" ht="24.75" x14ac:dyDescent="0.4">
      <c r="A578" s="504" t="s">
        <v>10</v>
      </c>
      <c r="B578" s="505"/>
      <c r="C578" s="505"/>
      <c r="D578" s="505"/>
      <c r="E578" s="505"/>
      <c r="F578" s="50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7" t="s">
        <v>23</v>
      </c>
      <c r="B591" s="508"/>
      <c r="C591" s="508"/>
      <c r="D591" s="508"/>
      <c r="E591" s="508"/>
      <c r="F591" s="50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3" t="s">
        <v>170</v>
      </c>
      <c r="B610" s="514"/>
      <c r="C610" s="515"/>
      <c r="D610" s="154" t="e">
        <f>D609/(COUNT(B579:C587,B592:C605)*2)</f>
        <v>#DIV/0!</v>
      </c>
      <c r="E610" s="108"/>
      <c r="F610" s="114"/>
      <c r="G610" s="129"/>
    </row>
    <row r="611" spans="1:7" ht="21" x14ac:dyDescent="0.4">
      <c r="A611" s="155"/>
      <c r="B611" s="114"/>
      <c r="C611" s="135"/>
      <c r="G611" s="129"/>
    </row>
    <row r="612" spans="1:7" ht="19.5" customHeight="1" x14ac:dyDescent="0.45">
      <c r="A612" s="442" t="s">
        <v>8</v>
      </c>
      <c r="B612" s="442"/>
      <c r="C612" s="442"/>
      <c r="D612" s="442"/>
      <c r="E612" s="442"/>
      <c r="F612" s="442"/>
      <c r="G612" s="129"/>
    </row>
    <row r="613" spans="1:7" ht="22.5" x14ac:dyDescent="0.4">
      <c r="A613" s="156">
        <f>B11</f>
        <v>0</v>
      </c>
      <c r="B613" s="114"/>
      <c r="C613" s="135"/>
      <c r="D613" s="137"/>
      <c r="E613" s="137"/>
      <c r="F613" s="137"/>
      <c r="G613" s="114"/>
    </row>
    <row r="614" spans="1:7" ht="21" x14ac:dyDescent="0.4">
      <c r="A614" s="456" t="s">
        <v>28</v>
      </c>
      <c r="B614" s="457" t="s">
        <v>29</v>
      </c>
      <c r="C614" s="457"/>
      <c r="D614" s="457" t="s">
        <v>42</v>
      </c>
      <c r="E614" s="447" t="s">
        <v>266</v>
      </c>
      <c r="F614" s="447" t="s">
        <v>302</v>
      </c>
      <c r="G614" s="114"/>
    </row>
    <row r="615" spans="1:7" ht="18.75" customHeight="1" x14ac:dyDescent="0.4">
      <c r="A615" s="456"/>
      <c r="B615" s="118" t="s">
        <v>32</v>
      </c>
      <c r="C615" s="118" t="s">
        <v>31</v>
      </c>
      <c r="D615" s="457"/>
      <c r="E615" s="447"/>
      <c r="F615" s="447"/>
      <c r="G615" s="129"/>
    </row>
    <row r="616" spans="1:7" s="80" customFormat="1" ht="18.75" customHeight="1" x14ac:dyDescent="0.4">
      <c r="A616" s="360"/>
      <c r="B616" s="361"/>
      <c r="C616" s="361"/>
      <c r="D616" s="361"/>
      <c r="E616" s="362"/>
      <c r="F616" s="362"/>
      <c r="G616" s="129"/>
    </row>
    <row r="617" spans="1:7" ht="24.75" x14ac:dyDescent="0.4">
      <c r="A617" s="363" t="s">
        <v>90</v>
      </c>
      <c r="B617" s="137"/>
      <c r="C617" s="502"/>
      <c r="D617" s="502"/>
      <c r="E617" s="502"/>
      <c r="F617" s="50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8" t="s">
        <v>34</v>
      </c>
      <c r="B627" s="448"/>
      <c r="C627" s="448"/>
      <c r="D627" s="378">
        <f>SUM(B618:C626)</f>
        <v>0</v>
      </c>
      <c r="E627" s="499"/>
      <c r="F627" s="500"/>
      <c r="G627" s="129"/>
    </row>
    <row r="628" spans="1:7" ht="21" x14ac:dyDescent="0.4">
      <c r="A628" s="448" t="s">
        <v>33</v>
      </c>
      <c r="B628" s="448"/>
      <c r="C628" s="448"/>
      <c r="D628" s="388" t="e">
        <f>D627/(COUNT(B618:C626)*2)</f>
        <v>#DIV/0!</v>
      </c>
      <c r="E628" s="501"/>
      <c r="F628" s="476"/>
      <c r="G628" s="129"/>
    </row>
    <row r="629" spans="1:7" ht="21" x14ac:dyDescent="0.4">
      <c r="A629" s="325"/>
      <c r="B629" s="135"/>
      <c r="C629" s="498"/>
      <c r="D629" s="498"/>
      <c r="E629" s="498"/>
      <c r="F629" s="49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4" t="s">
        <v>34</v>
      </c>
      <c r="B639" s="465"/>
      <c r="C639" s="46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2"/>
      <c r="D642" s="502"/>
      <c r="E642" s="502"/>
      <c r="F642" s="50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502"/>
      <c r="C653" s="502"/>
      <c r="D653" s="502"/>
      <c r="E653" s="502"/>
      <c r="F653" s="503"/>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4" t="s">
        <v>311</v>
      </c>
      <c r="B661" s="485"/>
      <c r="C661" s="485"/>
      <c r="D661" s="485"/>
      <c r="E661" s="485"/>
      <c r="F661" s="48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2" t="s">
        <v>356</v>
      </c>
      <c r="B676" s="442"/>
      <c r="C676" s="442"/>
      <c r="D676" s="442"/>
      <c r="E676" s="442"/>
      <c r="F676" s="442"/>
      <c r="G676" s="114"/>
    </row>
    <row r="677" spans="1:7" ht="21" x14ac:dyDescent="0.4">
      <c r="A677" s="243">
        <f>B11</f>
        <v>0</v>
      </c>
      <c r="B677" s="114"/>
      <c r="C677" s="135"/>
      <c r="D677" s="135"/>
      <c r="E677" s="328"/>
      <c r="F677" s="135"/>
      <c r="G677" s="114"/>
    </row>
    <row r="678" spans="1:7" ht="21.75" customHeight="1" x14ac:dyDescent="0.4">
      <c r="A678" s="456" t="s">
        <v>28</v>
      </c>
      <c r="B678" s="457" t="s">
        <v>29</v>
      </c>
      <c r="C678" s="457"/>
      <c r="D678" s="457" t="s">
        <v>42</v>
      </c>
      <c r="E678" s="447" t="s">
        <v>266</v>
      </c>
      <c r="F678" s="447" t="s">
        <v>302</v>
      </c>
      <c r="G678" s="129"/>
    </row>
    <row r="679" spans="1:7" ht="21" x14ac:dyDescent="0.4">
      <c r="A679" s="456"/>
      <c r="B679" s="118" t="s">
        <v>32</v>
      </c>
      <c r="C679" s="118" t="s">
        <v>31</v>
      </c>
      <c r="D679" s="457"/>
      <c r="E679" s="447"/>
      <c r="F679" s="447"/>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7" t="s">
        <v>459</v>
      </c>
      <c r="B704" s="487"/>
      <c r="C704" s="487"/>
      <c r="D704" s="487"/>
      <c r="E704" s="487"/>
      <c r="F704" s="487"/>
      <c r="G704" s="274"/>
    </row>
    <row r="705" spans="1:7" ht="21" customHeight="1" x14ac:dyDescent="0.4">
      <c r="A705" s="251">
        <f>B11</f>
        <v>0</v>
      </c>
      <c r="B705" s="114"/>
      <c r="C705" s="135"/>
      <c r="D705" s="273"/>
      <c r="E705" s="273"/>
      <c r="F705" s="273"/>
      <c r="G705" s="274"/>
    </row>
    <row r="706" spans="1:7" ht="21" x14ac:dyDescent="0.4">
      <c r="A706" s="523" t="s">
        <v>28</v>
      </c>
      <c r="B706" s="483" t="s">
        <v>29</v>
      </c>
      <c r="C706" s="483"/>
      <c r="D706" s="457" t="s">
        <v>42</v>
      </c>
      <c r="E706" s="447" t="s">
        <v>266</v>
      </c>
      <c r="F706" s="447" t="s">
        <v>302</v>
      </c>
      <c r="G706" s="274"/>
    </row>
    <row r="707" spans="1:7" ht="21" x14ac:dyDescent="0.4">
      <c r="A707" s="524"/>
      <c r="B707" s="383" t="s">
        <v>32</v>
      </c>
      <c r="C707" s="383" t="s">
        <v>31</v>
      </c>
      <c r="D707" s="457"/>
      <c r="E707" s="447"/>
      <c r="F707" s="447"/>
      <c r="G707" s="274"/>
    </row>
    <row r="708" spans="1:7" s="80" customFormat="1" ht="22.5" x14ac:dyDescent="0.4">
      <c r="A708" s="360"/>
      <c r="B708" s="361"/>
      <c r="C708" s="361"/>
      <c r="D708" s="361"/>
      <c r="E708" s="362"/>
      <c r="F708" s="362"/>
      <c r="G708" s="129"/>
    </row>
    <row r="709" spans="1:7" ht="24.75" x14ac:dyDescent="0.4">
      <c r="A709" s="510" t="s">
        <v>306</v>
      </c>
      <c r="B709" s="511"/>
      <c r="C709" s="511"/>
      <c r="D709" s="511"/>
      <c r="E709" s="511"/>
      <c r="F709" s="512"/>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1"/>
      <c r="C715" s="522"/>
      <c r="D715" s="247">
        <f>SUM(B710:C714)</f>
        <v>0</v>
      </c>
      <c r="E715" s="225"/>
      <c r="F715" s="173"/>
      <c r="G715" s="114"/>
    </row>
    <row r="716" spans="1:7" ht="21" x14ac:dyDescent="0.4">
      <c r="A716" s="130" t="s">
        <v>33</v>
      </c>
      <c r="B716" s="521"/>
      <c r="C716" s="522"/>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0" t="s">
        <v>307</v>
      </c>
      <c r="B718" s="511"/>
      <c r="C718" s="511"/>
      <c r="D718" s="511"/>
      <c r="E718" s="511"/>
      <c r="F718" s="512"/>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8"/>
      <c r="E1" s="538"/>
      <c r="F1" s="538"/>
      <c r="G1" s="538"/>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9" t="s">
        <v>46</v>
      </c>
      <c r="B6" s="539"/>
      <c r="C6" s="539"/>
      <c r="D6" s="539"/>
      <c r="E6" s="539"/>
      <c r="F6" s="539"/>
      <c r="G6" s="92"/>
    </row>
    <row r="7" spans="1:7" s="258" customFormat="1" ht="21.75" customHeight="1" x14ac:dyDescent="0.45">
      <c r="A7" s="540" t="str">
        <f>'Page de garde'!D18</f>
        <v>Lac 2</v>
      </c>
      <c r="B7" s="540"/>
      <c r="C7" s="540"/>
      <c r="D7" s="540"/>
      <c r="E7" s="540"/>
      <c r="F7" s="540"/>
      <c r="G7" s="92"/>
    </row>
    <row r="8" spans="1:7" s="258" customFormat="1" ht="24" x14ac:dyDescent="0.45">
      <c r="A8" s="4" t="s">
        <v>39</v>
      </c>
      <c r="B8" s="541" t="str">
        <f>'A1 Exploitation'!B9:F9</f>
        <v>Dr Raja Bouhalfaya</v>
      </c>
      <c r="C8" s="541"/>
      <c r="D8" s="541"/>
      <c r="E8" s="541"/>
      <c r="F8" s="541"/>
      <c r="G8" s="92"/>
    </row>
    <row r="9" spans="1:7" s="258" customFormat="1" ht="24" x14ac:dyDescent="0.45">
      <c r="A9" s="5" t="s">
        <v>41</v>
      </c>
      <c r="B9" s="542" t="str">
        <f>'A1 Exploitation'!B10:F10</f>
        <v>Directeur du magasin et chefs rayons</v>
      </c>
      <c r="C9" s="542"/>
      <c r="D9" s="542"/>
      <c r="E9" s="542"/>
      <c r="F9" s="542"/>
      <c r="G9" s="92"/>
    </row>
    <row r="10" spans="1:7" s="258" customFormat="1" ht="24" x14ac:dyDescent="0.45">
      <c r="A10" s="4" t="s">
        <v>40</v>
      </c>
      <c r="B10" s="537">
        <f>'A1 Exploitation'!B11:F11</f>
        <v>43529</v>
      </c>
      <c r="C10" s="537"/>
      <c r="D10" s="537"/>
      <c r="E10" s="537"/>
      <c r="F10" s="537"/>
      <c r="G10" s="92"/>
    </row>
    <row r="11" spans="1:7" s="258" customFormat="1" ht="24" x14ac:dyDescent="0.45">
      <c r="A11" s="4" t="s">
        <v>250</v>
      </c>
      <c r="B11" s="543" t="e">
        <f>D199</f>
        <v>#DIV/0!</v>
      </c>
      <c r="C11" s="543"/>
      <c r="D11" s="543"/>
      <c r="E11" s="543"/>
      <c r="F11" s="543"/>
      <c r="G11" s="92"/>
    </row>
    <row r="12" spans="1:7" s="258" customFormat="1" ht="22.5" x14ac:dyDescent="0.45">
      <c r="A12" s="1"/>
      <c r="D12" s="468"/>
      <c r="E12" s="468"/>
      <c r="F12" s="468"/>
      <c r="G12" s="468"/>
    </row>
    <row r="13" spans="1:7" s="258" customFormat="1" ht="11.25" customHeight="1" x14ac:dyDescent="0.3">
      <c r="A13" s="544" t="s">
        <v>28</v>
      </c>
      <c r="B13" s="545" t="s">
        <v>29</v>
      </c>
      <c r="C13" s="545"/>
      <c r="D13" s="545" t="s">
        <v>42</v>
      </c>
      <c r="E13" s="545" t="s">
        <v>160</v>
      </c>
      <c r="F13" s="545" t="s">
        <v>161</v>
      </c>
      <c r="G13" s="80"/>
    </row>
    <row r="14" spans="1:7" s="258" customFormat="1" ht="12.75" customHeight="1" x14ac:dyDescent="0.3">
      <c r="A14" s="544"/>
      <c r="B14" s="22" t="s">
        <v>32</v>
      </c>
      <c r="C14" s="22" t="s">
        <v>31</v>
      </c>
      <c r="D14" s="545"/>
      <c r="E14" s="545"/>
      <c r="F14" s="545"/>
      <c r="G14" s="94"/>
    </row>
    <row r="15" spans="1:7" x14ac:dyDescent="0.3">
      <c r="A15" s="558"/>
      <c r="B15" s="559"/>
      <c r="C15" s="559"/>
      <c r="D15" s="559"/>
      <c r="E15" s="559"/>
      <c r="F15" s="559"/>
    </row>
    <row r="16" spans="1:7" ht="19.5" x14ac:dyDescent="0.4">
      <c r="A16" s="551" t="s">
        <v>0</v>
      </c>
      <c r="B16" s="552"/>
      <c r="C16" s="552"/>
      <c r="D16" s="552"/>
      <c r="E16" s="552"/>
      <c r="F16" s="552"/>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3" t="s">
        <v>34</v>
      </c>
      <c r="B22" s="547"/>
      <c r="C22" s="548"/>
      <c r="D22" s="381">
        <f>SUM(B17:C21)</f>
        <v>0</v>
      </c>
    </row>
    <row r="23" spans="1:7" x14ac:dyDescent="0.3">
      <c r="A23" s="546" t="s">
        <v>251</v>
      </c>
      <c r="B23" s="549"/>
      <c r="C23" s="550"/>
      <c r="D23" s="21" t="e">
        <f>D22/(COUNT(B17:C21)*2)</f>
        <v>#DIV/0!</v>
      </c>
    </row>
    <row r="24" spans="1:7" s="10" customFormat="1" x14ac:dyDescent="0.3">
      <c r="A24" s="14"/>
      <c r="B24" s="15"/>
      <c r="C24" s="15"/>
      <c r="D24" s="16"/>
      <c r="G24" s="93"/>
    </row>
    <row r="25" spans="1:7" ht="19.5" x14ac:dyDescent="0.4">
      <c r="A25" s="554" t="s">
        <v>4</v>
      </c>
      <c r="B25" s="555"/>
      <c r="C25" s="555"/>
      <c r="D25" s="555"/>
      <c r="E25" s="555"/>
      <c r="F25" s="55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6" t="s">
        <v>34</v>
      </c>
      <c r="B33" s="549"/>
      <c r="C33" s="550"/>
      <c r="D33" s="380">
        <f>SUM(B26:C32)</f>
        <v>0</v>
      </c>
    </row>
    <row r="34" spans="1:7" x14ac:dyDescent="0.3">
      <c r="A34" s="546" t="s">
        <v>251</v>
      </c>
      <c r="B34" s="549"/>
      <c r="C34" s="550"/>
      <c r="D34" s="21" t="e">
        <f>D33/(COUNT(B26:C32)*2)</f>
        <v>#DIV/0!</v>
      </c>
    </row>
    <row r="35" spans="1:7" s="10" customFormat="1" x14ac:dyDescent="0.3">
      <c r="A35" s="14"/>
      <c r="B35" s="15"/>
      <c r="C35" s="15"/>
      <c r="D35" s="16"/>
      <c r="G35" s="93"/>
    </row>
    <row r="36" spans="1:7" s="10" customFormat="1" ht="19.5" x14ac:dyDescent="0.4">
      <c r="A36" s="554" t="s">
        <v>180</v>
      </c>
      <c r="B36" s="555"/>
      <c r="C36" s="555"/>
      <c r="D36" s="555"/>
      <c r="E36" s="555"/>
      <c r="F36" s="55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6" t="s">
        <v>34</v>
      </c>
      <c r="B42" s="549"/>
      <c r="C42" s="550"/>
      <c r="D42" s="380">
        <f>SUM(B37:C41)</f>
        <v>0</v>
      </c>
      <c r="E42" s="259"/>
      <c r="F42" s="259"/>
      <c r="G42" s="93"/>
    </row>
    <row r="43" spans="1:7" s="10" customFormat="1" x14ac:dyDescent="0.3">
      <c r="A43" s="546" t="s">
        <v>251</v>
      </c>
      <c r="B43" s="549"/>
      <c r="C43" s="550"/>
      <c r="D43" s="21" t="e">
        <f>D42/(COUNT(B37:C41)*2)</f>
        <v>#DIV/0!</v>
      </c>
      <c r="E43" s="259"/>
      <c r="F43" s="259"/>
      <c r="G43" s="93"/>
    </row>
    <row r="44" spans="1:7" s="10" customFormat="1" x14ac:dyDescent="0.3">
      <c r="A44" s="33"/>
      <c r="B44" s="34"/>
      <c r="C44" s="34"/>
      <c r="D44" s="35"/>
      <c r="G44" s="93"/>
    </row>
    <row r="45" spans="1:7" ht="19.5" x14ac:dyDescent="0.4">
      <c r="A45" s="556" t="s">
        <v>19</v>
      </c>
      <c r="B45" s="557"/>
      <c r="C45" s="557"/>
      <c r="D45" s="557"/>
      <c r="E45" s="557"/>
      <c r="F45" s="55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6" t="s">
        <v>34</v>
      </c>
      <c r="B52" s="549"/>
      <c r="C52" s="550"/>
      <c r="D52" s="380">
        <f>SUM(B46:C51)</f>
        <v>0</v>
      </c>
    </row>
    <row r="53" spans="1:7" x14ac:dyDescent="0.3">
      <c r="A53" s="546" t="s">
        <v>251</v>
      </c>
      <c r="B53" s="549"/>
      <c r="C53" s="550"/>
      <c r="D53" s="21" t="e">
        <f>D52/(COUNT(B46:C51)*2)</f>
        <v>#DIV/0!</v>
      </c>
    </row>
    <row r="54" spans="1:7" s="10" customFormat="1" x14ac:dyDescent="0.3">
      <c r="A54" s="14"/>
      <c r="B54" s="15"/>
      <c r="C54" s="15"/>
      <c r="D54" s="16"/>
      <c r="G54" s="93"/>
    </row>
    <row r="55" spans="1:7" ht="19.5" x14ac:dyDescent="0.4">
      <c r="A55" s="554" t="s">
        <v>8</v>
      </c>
      <c r="B55" s="555"/>
      <c r="C55" s="555"/>
      <c r="D55" s="555"/>
      <c r="E55" s="555"/>
      <c r="F55" s="55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6" t="s">
        <v>34</v>
      </c>
      <c r="B63" s="549"/>
      <c r="C63" s="550"/>
      <c r="D63" s="380">
        <f>SUM(B56:C62)</f>
        <v>0</v>
      </c>
    </row>
    <row r="64" spans="1:7" x14ac:dyDescent="0.3">
      <c r="A64" s="546" t="s">
        <v>251</v>
      </c>
      <c r="B64" s="549"/>
      <c r="C64" s="550"/>
      <c r="D64" s="21" t="e">
        <f>D63/(COUNT(B56:C62)*2)</f>
        <v>#DIV/0!</v>
      </c>
    </row>
    <row r="65" spans="1:7" s="10" customFormat="1" x14ac:dyDescent="0.3">
      <c r="A65" s="14"/>
      <c r="B65" s="15"/>
      <c r="C65" s="15"/>
      <c r="D65" s="16"/>
      <c r="G65" s="93"/>
    </row>
    <row r="66" spans="1:7" ht="19.5" x14ac:dyDescent="0.4">
      <c r="A66" s="554" t="s">
        <v>111</v>
      </c>
      <c r="B66" s="555"/>
      <c r="C66" s="555"/>
      <c r="D66" s="555"/>
      <c r="E66" s="555"/>
      <c r="F66" s="55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6" t="s">
        <v>34</v>
      </c>
      <c r="B84" s="549"/>
      <c r="C84" s="550"/>
      <c r="D84" s="380">
        <f>SUM(B67:C83)</f>
        <v>0</v>
      </c>
    </row>
    <row r="85" spans="1:7" x14ac:dyDescent="0.3">
      <c r="A85" s="546" t="s">
        <v>251</v>
      </c>
      <c r="B85" s="549"/>
      <c r="C85" s="550"/>
      <c r="D85" s="21" t="e">
        <f>D84/(COUNT(B67:C83)*2)</f>
        <v>#DIV/0!</v>
      </c>
    </row>
    <row r="86" spans="1:7" s="10" customFormat="1" x14ac:dyDescent="0.3">
      <c r="A86" s="14"/>
      <c r="B86" s="15"/>
      <c r="C86" s="15"/>
      <c r="D86" s="16"/>
      <c r="G86" s="93"/>
    </row>
    <row r="87" spans="1:7" ht="19.5" x14ac:dyDescent="0.4">
      <c r="A87" s="554" t="s">
        <v>172</v>
      </c>
      <c r="B87" s="555"/>
      <c r="C87" s="555"/>
      <c r="D87" s="555"/>
      <c r="E87" s="555"/>
      <c r="F87" s="55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6" t="s">
        <v>34</v>
      </c>
      <c r="B102" s="549"/>
      <c r="C102" s="550"/>
      <c r="D102" s="380">
        <f>SUM(B88:C101)</f>
        <v>0</v>
      </c>
    </row>
    <row r="103" spans="1:7" x14ac:dyDescent="0.3">
      <c r="A103" s="546" t="s">
        <v>251</v>
      </c>
      <c r="B103" s="549"/>
      <c r="C103" s="550"/>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4" t="s">
        <v>173</v>
      </c>
      <c r="B106" s="555"/>
      <c r="C106" s="555"/>
      <c r="D106" s="555"/>
      <c r="E106" s="555"/>
      <c r="F106" s="55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6" t="s">
        <v>34</v>
      </c>
      <c r="B118" s="549"/>
      <c r="C118" s="550"/>
      <c r="D118" s="380">
        <f>SUM(B107:C117)</f>
        <v>0</v>
      </c>
      <c r="E118" s="259"/>
      <c r="F118" s="259"/>
      <c r="G118" s="93"/>
    </row>
    <row r="119" spans="1:7" s="10" customFormat="1" x14ac:dyDescent="0.3">
      <c r="A119" s="546" t="s">
        <v>251</v>
      </c>
      <c r="B119" s="549"/>
      <c r="C119" s="550"/>
      <c r="D119" s="21" t="e">
        <f>D118/(COUNT(B107:C117)*2)</f>
        <v>#DIV/0!</v>
      </c>
      <c r="E119" s="259"/>
      <c r="F119" s="259"/>
      <c r="G119" s="93"/>
    </row>
    <row r="120" spans="1:7" s="10" customFormat="1" x14ac:dyDescent="0.3">
      <c r="A120" s="14"/>
      <c r="B120" s="15"/>
      <c r="C120" s="15"/>
      <c r="D120" s="16"/>
      <c r="G120" s="93"/>
    </row>
    <row r="121" spans="1:7" ht="19.5" x14ac:dyDescent="0.4">
      <c r="A121" s="554" t="s">
        <v>156</v>
      </c>
      <c r="B121" s="555"/>
      <c r="C121" s="555"/>
      <c r="D121" s="555"/>
      <c r="E121" s="555"/>
      <c r="F121" s="55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9"/>
      <c r="C133" s="550"/>
      <c r="D133" s="380">
        <f>SUM(B122:C132)</f>
        <v>0</v>
      </c>
    </row>
    <row r="134" spans="1:7" x14ac:dyDescent="0.3">
      <c r="A134" s="546" t="s">
        <v>251</v>
      </c>
      <c r="B134" s="549"/>
      <c r="C134" s="550"/>
      <c r="D134" s="20" t="e">
        <f>D133/(COUNT(B122:C132)*2)</f>
        <v>#DIV/0!</v>
      </c>
    </row>
    <row r="135" spans="1:7" s="10" customFormat="1" x14ac:dyDescent="0.3">
      <c r="A135" s="14"/>
      <c r="B135" s="15"/>
      <c r="C135" s="15"/>
      <c r="D135" s="19"/>
      <c r="G135" s="93"/>
    </row>
    <row r="136" spans="1:7" ht="19.5" x14ac:dyDescent="0.4">
      <c r="A136" s="554" t="s">
        <v>61</v>
      </c>
      <c r="B136" s="555"/>
      <c r="C136" s="555"/>
      <c r="D136" s="555"/>
      <c r="E136" s="555"/>
      <c r="F136" s="55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6" t="s">
        <v>34</v>
      </c>
      <c r="B149" s="549"/>
      <c r="C149" s="550"/>
      <c r="D149" s="380">
        <f>SUM(B137:C148)</f>
        <v>0</v>
      </c>
    </row>
    <row r="150" spans="1:7" x14ac:dyDescent="0.3">
      <c r="A150" s="546" t="s">
        <v>251</v>
      </c>
      <c r="B150" s="549"/>
      <c r="C150" s="550"/>
      <c r="D150" s="21" t="e">
        <f>D149/(COUNT(B137:C148)*2)</f>
        <v>#DIV/0!</v>
      </c>
    </row>
    <row r="151" spans="1:7" s="10" customFormat="1" x14ac:dyDescent="0.3">
      <c r="A151" s="14"/>
      <c r="B151" s="15"/>
      <c r="C151" s="15"/>
      <c r="D151" s="16"/>
      <c r="G151" s="93"/>
    </row>
    <row r="152" spans="1:7" ht="19.5" x14ac:dyDescent="0.4">
      <c r="A152" s="554" t="s">
        <v>178</v>
      </c>
      <c r="B152" s="555"/>
      <c r="C152" s="555"/>
      <c r="D152" s="555"/>
      <c r="E152" s="555"/>
      <c r="F152" s="55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6" t="s">
        <v>34</v>
      </c>
      <c r="B161" s="547"/>
      <c r="C161" s="548"/>
      <c r="D161" s="381">
        <f>SUM(B153:C160)</f>
        <v>0</v>
      </c>
    </row>
    <row r="162" spans="1:7" x14ac:dyDescent="0.3">
      <c r="A162" s="546" t="s">
        <v>251</v>
      </c>
      <c r="B162" s="549"/>
      <c r="C162" s="550"/>
      <c r="D162" s="21" t="e">
        <f>D161/(COUNT(B153:C160)*2)</f>
        <v>#DIV/0!</v>
      </c>
    </row>
    <row r="163" spans="1:7" s="10" customFormat="1" x14ac:dyDescent="0.3">
      <c r="A163" s="14"/>
      <c r="B163" s="15"/>
      <c r="C163" s="17"/>
      <c r="D163" s="18"/>
      <c r="G163" s="93"/>
    </row>
    <row r="164" spans="1:7" ht="19.5" x14ac:dyDescent="0.4">
      <c r="A164" s="554" t="s">
        <v>64</v>
      </c>
      <c r="B164" s="555"/>
      <c r="C164" s="555"/>
      <c r="D164" s="555"/>
      <c r="E164" s="555"/>
      <c r="F164" s="55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6" t="s">
        <v>34</v>
      </c>
      <c r="B169" s="549"/>
      <c r="C169" s="550"/>
      <c r="D169" s="380">
        <f>SUM(B165:C168)</f>
        <v>0</v>
      </c>
    </row>
    <row r="170" spans="1:7" x14ac:dyDescent="0.3">
      <c r="A170" s="546" t="s">
        <v>251</v>
      </c>
      <c r="B170" s="549"/>
      <c r="C170" s="550"/>
      <c r="D170" s="21" t="e">
        <f>D169/(COUNT(B165:C168)*2)</f>
        <v>#DIV/0!</v>
      </c>
    </row>
    <row r="171" spans="1:7" s="10" customFormat="1" x14ac:dyDescent="0.3">
      <c r="A171" s="14"/>
      <c r="B171" s="15"/>
      <c r="C171" s="15"/>
      <c r="D171" s="16"/>
      <c r="G171" s="93"/>
    </row>
    <row r="172" spans="1:7" ht="19.5" x14ac:dyDescent="0.4">
      <c r="A172" s="560" t="s">
        <v>15</v>
      </c>
      <c r="B172" s="561"/>
      <c r="C172" s="561"/>
      <c r="D172" s="561"/>
      <c r="E172" s="561"/>
      <c r="F172" s="561"/>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6" t="s">
        <v>34</v>
      </c>
      <c r="B177" s="549"/>
      <c r="C177" s="550"/>
      <c r="D177" s="380">
        <f>SUM(B173:C176)</f>
        <v>0</v>
      </c>
    </row>
    <row r="178" spans="1:7" x14ac:dyDescent="0.3">
      <c r="A178" s="546" t="s">
        <v>251</v>
      </c>
      <c r="B178" s="549"/>
      <c r="C178" s="550"/>
      <c r="D178" s="21" t="e">
        <f>D177/(COUNT(B173:C176)*2)</f>
        <v>#DIV/0!</v>
      </c>
    </row>
    <row r="179" spans="1:7" s="10" customFormat="1" x14ac:dyDescent="0.3">
      <c r="A179" s="14"/>
      <c r="B179" s="15"/>
      <c r="C179" s="15"/>
      <c r="D179" s="16"/>
      <c r="G179" s="93"/>
    </row>
    <row r="180" spans="1:7" ht="19.5" x14ac:dyDescent="0.4">
      <c r="A180" s="554" t="s">
        <v>65</v>
      </c>
      <c r="B180" s="555"/>
      <c r="C180" s="555"/>
      <c r="D180" s="555"/>
      <c r="E180" s="555"/>
      <c r="F180" s="55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6" t="s">
        <v>34</v>
      </c>
      <c r="B186" s="549"/>
      <c r="C186" s="550"/>
      <c r="D186" s="380">
        <f>SUM(B181:C185)</f>
        <v>0</v>
      </c>
    </row>
    <row r="187" spans="1:7" x14ac:dyDescent="0.3">
      <c r="A187" s="546" t="s">
        <v>251</v>
      </c>
      <c r="B187" s="549"/>
      <c r="C187" s="550"/>
      <c r="D187" s="21" t="e">
        <f>D186/(COUNT(B181:C185)*2)</f>
        <v>#DIV/0!</v>
      </c>
    </row>
    <row r="188" spans="1:7" s="10" customFormat="1" x14ac:dyDescent="0.3">
      <c r="A188" s="14"/>
      <c r="B188" s="15"/>
      <c r="C188" s="15"/>
      <c r="D188" s="16"/>
      <c r="G188" s="93"/>
    </row>
    <row r="189" spans="1:7" ht="19.5" x14ac:dyDescent="0.4">
      <c r="A189" s="554" t="s">
        <v>177</v>
      </c>
      <c r="B189" s="555"/>
      <c r="C189" s="555"/>
      <c r="D189" s="555"/>
      <c r="E189" s="555"/>
      <c r="F189" s="55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6" t="s">
        <v>34</v>
      </c>
      <c r="B194" s="549"/>
      <c r="C194" s="550"/>
      <c r="D194" s="40">
        <f>SUM(B190:C193)</f>
        <v>0</v>
      </c>
    </row>
    <row r="195" spans="1:6" x14ac:dyDescent="0.3">
      <c r="A195" s="546" t="s">
        <v>251</v>
      </c>
      <c r="B195" s="549"/>
      <c r="C195" s="550"/>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2019-03-18T20:40:29Z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