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Lac 2\07 Juillet 2017\"/>
    </mc:Choice>
  </mc:AlternateContent>
  <bookViews>
    <workbookView xWindow="0" yWindow="0" windowWidth="20490" windowHeight="7995"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C419" i="16"/>
  <c r="C423" i="16"/>
  <c r="D54" i="22" l="1"/>
  <c r="D55" i="22" s="1"/>
  <c r="D54" i="24"/>
  <c r="D55" i="24" s="1"/>
  <c r="D37" i="26"/>
  <c r="D110" i="26"/>
  <c r="D111" i="26" s="1"/>
  <c r="D206" i="26"/>
  <c r="D207" i="26" s="1"/>
  <c r="D242" i="26"/>
  <c r="D245" i="26" s="1"/>
  <c r="D246" i="26" s="1"/>
  <c r="D160" i="19"/>
  <c r="D161" i="19" s="1"/>
  <c r="D117" i="27"/>
  <c r="D118" i="27" s="1"/>
  <c r="D229" i="20"/>
  <c r="D230" i="20" s="1"/>
  <c r="D117" i="21"/>
  <c r="D118" i="21" s="1"/>
  <c r="D186" i="20"/>
  <c r="D187" i="20" s="1"/>
  <c r="D110" i="20"/>
  <c r="D111" i="20" s="1"/>
  <c r="D186" i="22"/>
  <c r="D187" i="22" s="1"/>
  <c r="D318" i="24"/>
  <c r="D319" i="24" s="1"/>
  <c r="D336" i="24"/>
  <c r="D337" i="24" s="1"/>
  <c r="D81" i="26"/>
  <c r="D96" i="26" s="1"/>
  <c r="D97" i="26" s="1"/>
  <c r="D379" i="26"/>
  <c r="D380" i="26" s="1"/>
  <c r="D399" i="26"/>
  <c r="D402" i="26" s="1"/>
  <c r="D403" i="26" s="1"/>
  <c r="D62" i="25"/>
  <c r="D63" i="25" s="1"/>
  <c r="D83" i="27"/>
  <c r="D84" i="27" s="1"/>
  <c r="D132" i="27"/>
  <c r="D133" i="27" s="1"/>
  <c r="D148" i="27"/>
  <c r="D149" i="27" s="1"/>
  <c r="D285" i="20"/>
  <c r="D286" i="20" s="1"/>
  <c r="D81" i="24"/>
  <c r="D82" i="24" s="1"/>
  <c r="D134" i="26"/>
  <c r="D135" i="26" s="1"/>
  <c r="D146" i="26"/>
  <c r="D147" i="26" s="1"/>
  <c r="D132" i="19"/>
  <c r="D133" i="19" s="1"/>
  <c r="D148" i="19"/>
  <c r="D149" i="19" s="1"/>
  <c r="D83" i="21"/>
  <c r="D84" i="21" s="1"/>
  <c r="D132" i="21"/>
  <c r="D133" i="21" s="1"/>
  <c r="D148" i="21"/>
  <c r="D149" i="21" s="1"/>
  <c r="D160" i="21"/>
  <c r="D161" i="21" s="1"/>
  <c r="D83" i="23"/>
  <c r="D84" i="23" s="1"/>
  <c r="D132" i="23"/>
  <c r="D133" i="23" s="1"/>
  <c r="D148" i="23"/>
  <c r="D149" i="23" s="1"/>
  <c r="D62" i="27"/>
  <c r="D63" i="27" s="1"/>
  <c r="D491" i="18"/>
  <c r="D492" i="18" s="1"/>
  <c r="B170" i="29" s="1"/>
  <c r="D491" i="20"/>
  <c r="D492" i="20" s="1"/>
  <c r="B171" i="29" s="1"/>
  <c r="D37" i="22"/>
  <c r="D206" i="22"/>
  <c r="D207" i="22" s="1"/>
  <c r="D491" i="22"/>
  <c r="D492" i="22" s="1"/>
  <c r="B172" i="29" s="1"/>
  <c r="D134" i="24"/>
  <c r="D135" i="24" s="1"/>
  <c r="D146" i="24"/>
  <c r="D349" i="24"/>
  <c r="D350" i="24" s="1"/>
  <c r="D54" i="26"/>
  <c r="D55" i="26" s="1"/>
  <c r="D388" i="26"/>
  <c r="D389" i="26" s="1"/>
  <c r="D491" i="26"/>
  <c r="D492" i="26" s="1"/>
  <c r="B174" i="29" s="1"/>
  <c r="D62" i="21"/>
  <c r="D63" i="21" s="1"/>
  <c r="D83" i="25"/>
  <c r="D84" i="25" s="1"/>
  <c r="D132" i="25"/>
  <c r="D133" i="25" s="1"/>
  <c r="D148" i="25"/>
  <c r="D149" i="25" s="1"/>
  <c r="D117" i="19"/>
  <c r="D118" i="19" s="1"/>
  <c r="D83" i="19"/>
  <c r="D84" i="19" s="1"/>
  <c r="D62" i="19"/>
  <c r="D63" i="19" s="1"/>
  <c r="D399" i="18"/>
  <c r="D388" i="18"/>
  <c r="D389" i="18" s="1"/>
  <c r="D379" i="18"/>
  <c r="D380" i="18" s="1"/>
  <c r="D242" i="18"/>
  <c r="D243" i="18" s="1"/>
  <c r="D206" i="18"/>
  <c r="D207" i="18" s="1"/>
  <c r="D146" i="18"/>
  <c r="D147" i="18" s="1"/>
  <c r="D134" i="18"/>
  <c r="D135" i="18" s="1"/>
  <c r="D81" i="18"/>
  <c r="D96" i="18" s="1"/>
  <c r="D97" i="18" s="1"/>
  <c r="D37" i="18"/>
  <c r="D318" i="20"/>
  <c r="D321" i="20" s="1"/>
  <c r="D322" i="20" s="1"/>
  <c r="D110" i="18"/>
  <c r="D111" i="18" s="1"/>
  <c r="D263" i="18"/>
  <c r="D264" i="18" s="1"/>
  <c r="D451" i="18"/>
  <c r="D452" i="18" s="1"/>
  <c r="B143" i="29" s="1"/>
  <c r="D37" i="20"/>
  <c r="D38" i="20" s="1"/>
  <c r="D336" i="20"/>
  <c r="D337" i="20" s="1"/>
  <c r="D429" i="20"/>
  <c r="D432" i="20" s="1"/>
  <c r="D433" i="20" s="1"/>
  <c r="B135" i="29" s="1"/>
  <c r="D263" i="26"/>
  <c r="D264" i="26" s="1"/>
  <c r="D451" i="26"/>
  <c r="D452" i="26" s="1"/>
  <c r="B147" i="29" s="1"/>
  <c r="D186" i="18"/>
  <c r="D187" i="18" s="1"/>
  <c r="D229" i="18"/>
  <c r="D230" i="18" s="1"/>
  <c r="D285" i="18"/>
  <c r="D286" i="18" s="1"/>
  <c r="D318" i="18"/>
  <c r="D321" i="18" s="1"/>
  <c r="D322"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96" i="22" s="1"/>
  <c r="D97" i="22" s="1"/>
  <c r="D110" i="22"/>
  <c r="D111" i="22" s="1"/>
  <c r="D229" i="22"/>
  <c r="D230" i="22" s="1"/>
  <c r="D242" i="22"/>
  <c r="D243" i="22" s="1"/>
  <c r="D263" i="22"/>
  <c r="D264" i="22" s="1"/>
  <c r="D285" i="22"/>
  <c r="D318" i="22"/>
  <c r="D319" i="22" s="1"/>
  <c r="D336" i="22"/>
  <c r="D337" i="22" s="1"/>
  <c r="D429" i="22"/>
  <c r="D430" i="22" s="1"/>
  <c r="D451" i="22"/>
  <c r="D452" i="22" s="1"/>
  <c r="B145" i="29" s="1"/>
  <c r="D186" i="24"/>
  <c r="D187" i="24" s="1"/>
  <c r="D229" i="24"/>
  <c r="D230" i="24" s="1"/>
  <c r="D242" i="24"/>
  <c r="D263" i="24"/>
  <c r="D264" i="24" s="1"/>
  <c r="D285" i="24"/>
  <c r="D286" i="24" s="1"/>
  <c r="D443" i="24"/>
  <c r="D186" i="26"/>
  <c r="D187" i="26" s="1"/>
  <c r="D229" i="26"/>
  <c r="D230" i="26" s="1"/>
  <c r="D285" i="26"/>
  <c r="D286" i="26" s="1"/>
  <c r="D318" i="26"/>
  <c r="D321" i="26" s="1"/>
  <c r="D322"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3" i="26"/>
  <c r="D288" i="26"/>
  <c r="D289" i="26" s="1"/>
  <c r="D432" i="26"/>
  <c r="D433" i="26" s="1"/>
  <c r="B138" i="29" s="1"/>
  <c r="D501" i="26"/>
  <c r="B183" i="29" s="1"/>
  <c r="D149" i="26"/>
  <c r="D150" i="26" s="1"/>
  <c r="D164" i="26"/>
  <c r="D400" i="26"/>
  <c r="D38" i="26"/>
  <c r="D347" i="26"/>
  <c r="D449" i="26"/>
  <c r="D243" i="24"/>
  <c r="D147" i="24"/>
  <c r="D149" i="24"/>
  <c r="D150" i="24" s="1"/>
  <c r="D164" i="24"/>
  <c r="D189" i="24"/>
  <c r="D190" i="24" s="1"/>
  <c r="D400" i="24"/>
  <c r="D402" i="24"/>
  <c r="D403" i="24" s="1"/>
  <c r="D321" i="24"/>
  <c r="D322" i="24" s="1"/>
  <c r="D432" i="24"/>
  <c r="D433" i="24" s="1"/>
  <c r="B137" i="29" s="1"/>
  <c r="D430" i="24"/>
  <c r="D38" i="24"/>
  <c r="D347" i="24"/>
  <c r="D286" i="22"/>
  <c r="D347" i="22"/>
  <c r="D40" i="22"/>
  <c r="D41" i="22" s="1"/>
  <c r="D38" i="22"/>
  <c r="D501" i="22"/>
  <c r="B181" i="29" s="1"/>
  <c r="D402" i="22"/>
  <c r="D403" i="22" s="1"/>
  <c r="D400" i="22"/>
  <c r="D164" i="22"/>
  <c r="D189" i="22"/>
  <c r="D190" i="22" s="1"/>
  <c r="D432" i="22"/>
  <c r="D433" i="22" s="1"/>
  <c r="B136" i="29" s="1"/>
  <c r="D82" i="22"/>
  <c r="D321" i="22"/>
  <c r="D322" i="22" s="1"/>
  <c r="D147" i="22"/>
  <c r="D449" i="22"/>
  <c r="D501" i="20"/>
  <c r="B180" i="29" s="1"/>
  <c r="D164" i="20"/>
  <c r="D451" i="20"/>
  <c r="D452" i="20" s="1"/>
  <c r="B144" i="29" s="1"/>
  <c r="D347" i="20"/>
  <c r="D449" i="20"/>
  <c r="D501" i="18"/>
  <c r="B179" i="29" s="1"/>
  <c r="D164" i="18"/>
  <c r="D400" i="18"/>
  <c r="D38" i="18"/>
  <c r="D347" i="18"/>
  <c r="D449" i="18"/>
  <c r="D82" i="18" l="1"/>
  <c r="D149" i="22"/>
  <c r="D150" i="22" s="1"/>
  <c r="D96" i="24"/>
  <c r="D97" i="24" s="1"/>
  <c r="D288" i="24"/>
  <c r="D289" i="24" s="1"/>
  <c r="D430" i="20"/>
  <c r="D402" i="20"/>
  <c r="D403" i="20" s="1"/>
  <c r="B126" i="29" s="1"/>
  <c r="D288" i="20"/>
  <c r="D289" i="20" s="1"/>
  <c r="B99" i="29" s="1"/>
  <c r="D189" i="20"/>
  <c r="D190" i="20" s="1"/>
  <c r="B81" i="29" s="1"/>
  <c r="D319" i="20"/>
  <c r="D82" i="26"/>
  <c r="D197" i="21"/>
  <c r="D198" i="21" s="1"/>
  <c r="B11" i="21" s="1"/>
  <c r="D245" i="22"/>
  <c r="D246" i="22" s="1"/>
  <c r="B91" i="29" s="1"/>
  <c r="D319" i="26"/>
  <c r="D349" i="22"/>
  <c r="D350" i="22" s="1"/>
  <c r="D245" i="24"/>
  <c r="D246" i="24" s="1"/>
  <c r="D430" i="18"/>
  <c r="D402" i="18"/>
  <c r="D403" i="18" s="1"/>
  <c r="B125" i="29" s="1"/>
  <c r="D319" i="18"/>
  <c r="D288" i="18"/>
  <c r="D289" i="18" s="1"/>
  <c r="B98" i="29" s="1"/>
  <c r="D245" i="18"/>
  <c r="D246" i="18" s="1"/>
  <c r="B89" i="29" s="1"/>
  <c r="D149" i="18"/>
  <c r="D150" i="18" s="1"/>
  <c r="B71" i="29" s="1"/>
  <c r="D349" i="18"/>
  <c r="D350" i="18" s="1"/>
  <c r="B116" i="29" s="1"/>
  <c r="D189" i="18"/>
  <c r="D190" i="18" s="1"/>
  <c r="B80" i="29" s="1"/>
  <c r="D40" i="20"/>
  <c r="D41" i="20" s="1"/>
  <c r="B54" i="29" s="1"/>
  <c r="D245" i="20"/>
  <c r="D246" i="20" s="1"/>
  <c r="B90" i="29" s="1"/>
  <c r="D96" i="20"/>
  <c r="D97" i="20" s="1"/>
  <c r="B63" i="29" s="1"/>
  <c r="D349" i="20"/>
  <c r="D350" i="20" s="1"/>
  <c r="B117" i="29" s="1"/>
  <c r="D149" i="20"/>
  <c r="D150" i="20" s="1"/>
  <c r="B72" i="29" s="1"/>
  <c r="D288" i="22"/>
  <c r="D289" i="22" s="1"/>
  <c r="D189" i="26"/>
  <c r="D190" i="26" s="1"/>
  <c r="D197" i="19"/>
  <c r="D198" i="19" s="1"/>
  <c r="B11" i="19" s="1"/>
  <c r="D197" i="23"/>
  <c r="D198" i="23" s="1"/>
  <c r="B11" i="23" s="1"/>
  <c r="D197" i="25"/>
  <c r="D198" i="25" s="1"/>
  <c r="B11" i="25" s="1"/>
  <c r="D197" i="27"/>
  <c r="D198" i="27" s="1"/>
  <c r="B11" i="27" s="1"/>
  <c r="D349" i="26"/>
  <c r="D350" i="26" s="1"/>
  <c r="B120" i="29" s="1"/>
  <c r="D504" i="24"/>
  <c r="D505" i="24" s="1"/>
  <c r="B53" i="29"/>
  <c r="B93" i="29"/>
  <c r="B75" i="29"/>
  <c r="B128" i="29"/>
  <c r="B101" i="29"/>
  <c r="B100" i="29"/>
  <c r="B55" i="29"/>
  <c r="B107" i="29"/>
  <c r="A8" i="16"/>
  <c r="B192" i="29"/>
  <c r="B191" i="29"/>
  <c r="B129" i="29"/>
  <c r="B127" i="29"/>
  <c r="B119" i="29"/>
  <c r="B118" i="29"/>
  <c r="B111" i="29"/>
  <c r="B110" i="29"/>
  <c r="B109" i="29"/>
  <c r="B108" i="29"/>
  <c r="B102" i="29"/>
  <c r="B92" i="29"/>
  <c r="B84" i="29"/>
  <c r="B83" i="29"/>
  <c r="B82" i="29"/>
  <c r="B73" i="29"/>
  <c r="B74" i="29"/>
  <c r="B66" i="29"/>
  <c r="B65" i="29"/>
  <c r="B64" i="29"/>
  <c r="B57" i="29"/>
  <c r="B56" i="29"/>
  <c r="B12" i="24" l="1"/>
  <c r="B28" i="29"/>
  <c r="B38" i="29"/>
  <c r="D504" i="20"/>
  <c r="D505" i="20" s="1"/>
  <c r="B188" i="29"/>
  <c r="D504" i="18"/>
  <c r="D505" i="18" s="1"/>
  <c r="D504" i="22"/>
  <c r="D505" i="22"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26" i="29"/>
  <c r="B12" i="22"/>
  <c r="B27" i="29"/>
  <c r="B37" i="29"/>
  <c r="B12" i="18"/>
  <c r="B25" i="29"/>
  <c r="B35" i="29"/>
  <c r="B12" i="26"/>
  <c r="B29" i="29"/>
  <c r="B3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<sst xmlns="http://schemas.openxmlformats.org/spreadsheetml/2006/main" count="4387" uniqueCount="546">
  <si>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</si>
  <si>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</si>
  <si>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</si>
  <si>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</si>
  <si>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</si>
  <si>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</si>
  <si>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</si>
  <si>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</si>
  <si>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</si>
  <si>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</si>
  <si>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</si>
  <si>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</si>
  <si>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</si>
  <si>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</si>
  <si>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</si>
  <si>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</si>
  <si>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</si>
  <si>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</si>
  <si>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</si>
  <si>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</si>
  <si>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</si>
  <si>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</si>
  <si>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</si>
  <si>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</si>
  <si>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</si>
  <si>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</si>
  <si>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</si>
  <si>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</si>
  <si>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</si>
  <si>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</si>
  <si>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</si>
  <si>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</si>
  <si>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</si>
  <si>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</si>
  <si>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</si>
  <si>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</si>
  <si>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</si>
  <si>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</si>
  <si>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</si>
  <si>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</si>
  <si>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</si>
  <si>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</si>
  <si>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</si>
  <si>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</si>
  <si>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</si>
  <si>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</si>
  <si>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</si>
  <si>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</si>
  <si>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</si>
  <si>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</si>
  <si>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</si>
  <si>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</si>
  <si>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</si>
  <si>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</si>
  <si>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</si>
  <si>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</si>
  <si>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</si>
  <si>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</si>
  <si>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</si>
  <si>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</si>
  <si>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</si>
  <si>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</si>
  <si>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</si>
  <si>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</si>
  <si>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</si>
  <si>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</si>
  <si>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</si>
  <si>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</si>
  <si>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</si>
  <si>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</si>
  <si>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</si>
  <si>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</si>
  <si>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</si>
  <si>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</si>
  <si>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</si>
  <si>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</si>
  <si>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</si>
  <si>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</si>
  <si>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</si>
  <si>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</si>
  <si>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</si>
  <si>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</si>
  <si>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</si>
  <si>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</si>
  <si>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</si>
  <si>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</si>
  <si>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</si>
  <si>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</si>
  <si>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</si>
  <si>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</si>
  <si>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</si>
  <si>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</si>
  <si>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</si>
  <si>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</si>
  <si>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</si>
  <si>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</si>
  <si>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</si>
  <si>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</si>
  <si>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</si>
  <si>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</si>
  <si>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</si>
  <si>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</si>
  <si>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</si>
  <si>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</si>
  <si>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</si>
  <si>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</si>
  <si>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</si>
  <si>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</si>
  <si>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</si>
  <si>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</si>
  <si>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</si>
  <si>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</si>
  <si>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</si>
  <si>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</si>
  <si>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</si>
  <si>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</si>
  <si>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</si>
  <si>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</si>
  <si>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</si>
  <si>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</si>
  <si>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</si>
  <si>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</si>
  <si>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</si>
  <si>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</si>
  <si>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</si>
  <si>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</si>
  <si>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</si>
  <si>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</si>
  <si>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</si>
  <si>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</si>
  <si>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</si>
  <si>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</si>
  <si>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</si>
  <si>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</si>
  <si>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</si>
  <si>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</si>
  <si>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</si>
  <si>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</si>
  <si>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</si>
  <si>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</si>
  <si>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</si>
  <si>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</si>
  <si>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</si>
  <si>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</si>
  <si>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</si>
  <si>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</si>
  <si>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</si>
  <si>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</si>
  <si>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</si>
  <si>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</si>
  <si>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</si>
  <si>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</si>
  <si>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</si>
  <si>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</si>
  <si>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</si>
  <si>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</si>
  <si>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</si>
  <si>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</si>
  <si>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</si>
  <si>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</si>
  <si>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</si>
  <si>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</si>
  <si>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</si>
  <si>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</si>
  <si>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</si>
  <si>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</si>
  <si>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</si>
  <si>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</si>
  <si>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</si>
  <si>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</si>
  <si>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</si>
  <si>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</si>
  <si>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</si>
  <si>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</si>
  <si>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</si>
  <si>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</si>
  <si>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</si>
  <si>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</si>
  <si>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</si>
  <si>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</si>
  <si>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</si>
  <si>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</si>
  <si>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</si>
  <si>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</si>
  <si>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</si>
  <si>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</si>
  <si>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</si>
  <si>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</si>
  <si>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</si>
  <si>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</si>
  <si>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</si>
  <si>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</si>
  <si>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</si>
  <si>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</si>
  <si>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</si>
  <si>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</si>
  <si>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</si>
  <si>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</si>
  <si>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</si>
  <si>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</si>
  <si>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</si>
  <si>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</si>
  <si>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</si>
  <si>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</si>
  <si>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</si>
  <si>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</si>
  <si>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</si>
  <si>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</si>
  <si>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</si>
  <si>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</si>
  <si>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</si>
  <si>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</si>
  <si>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</si>
  <si>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</si>
  <si>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</si>
  <si>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</si>
  <si>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</si>
  <si>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</si>
  <si>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</si>
  <si>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</si>
  <si>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</si>
  <si>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</si>
  <si>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</si>
  <si>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</si>
  <si>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</si>
  <si>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</si>
  <si>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</si>
  <si>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</si>
  <si>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</si>
  <si>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</si>
  <si>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</si>
  <si>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</si>
  <si>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</si>
  <si>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</si>
  <si>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</si>
  <si>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</si>
  <si>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</si>
  <si>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</si>
  <si>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</si>
  <si>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</si>
  <si>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</si>
  <si>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</si>
  <si>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</si>
  <si>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</si>
  <si>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</si>
  <si>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</si>
  <si>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</si>
  <si>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</si>
  <si>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</si>
  <si>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</si>
  <si>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</si>
  <si>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</si>
  <si>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</si>
  <si>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</si>
  <si>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</si>
  <si>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</si>
  <si>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</si>
  <si>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</si>
  <si>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</si>
  <si>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</si>
  <si>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</si>
  <si>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</si>
  <si>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</si>
  <si>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</si>
  <si>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</si>
  <si>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</si>
  <si>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</si>
  <si>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</si>
  <si>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</si>
  <si>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</si>
  <si>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</si>
  <si>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</si>
  <si>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</si>
  <si>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</si>
  <si>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</si>
  <si>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</si>
  <si>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</si>
  <si>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</si>
  <si>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</si>
  <si>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</si>
  <si>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</si>
  <si>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</si>
  <si>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</si>
  <si>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</si>
  <si>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</si>
  <si>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</si>
  <si>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</si>
  <si>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</si>
  <si>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</si>
  <si>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</si>
  <si>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</si>
  <si>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</si>
  <si>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</si>
  <si>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</si>
  <si>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</si>
  <si>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</si>
  <si>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</si>
  <si>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</si>
  <si>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</si>
  <si>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</si>
  <si>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</si>
  <si>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</si>
  <si>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</si>
  <si>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</si>
  <si>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</si>
  <si>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</si>
  <si>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</si>
  <si>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</si>
  <si>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</si>
  <si>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</si>
  <si>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</si>
  <si>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</si>
  <si>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</si>
  <si>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</si>
  <si>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</si>
  <si>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</si>
  <si>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</si>
  <si>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</si>
  <si>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</si>
  <si>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</si>
  <si>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</si>
  <si>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</si>
  <si>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</si>
  <si>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</si>
  <si>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</si>
  <si>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</si>
  <si>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</si>
  <si>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</si>
  <si>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</si>
  <si>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</si>
  <si>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</si>
  <si>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</si>
  <si>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</si>
  <si>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</si>
  <si>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</si>
  <si>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</si>
  <si>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</si>
  <si>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</si>
  <si>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</si>
  <si>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</si>
  <si>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</si>
  <si>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</si>
  <si>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</si>
  <si>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</si>
  <si>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</si>
  <si>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</si>
  <si>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</si>
  <si>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</si>
  <si>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</si>
  <si>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</si>
  <si>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</si>
  <si>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</si>
  <si>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</si>
  <si>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</si>
  <si>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</si>
  <si>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</si>
  <si>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</si>
  <si>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</si>
  <si>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</si>
  <si>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</si>
  <si>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</si>
  <si>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</si>
  <si>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</si>
  <si>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</si>
  <si>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</si>
  <si>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</si>
  <si>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</si>
  <si>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</si>
  <si>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</si>
  <si>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</si>
  <si>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</si>
  <si>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</si>
  <si>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</si>
  <si>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</si>
  <si>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</si>
  <si>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</si>
  <si>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</si>
  <si>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</si>
  <si>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</si>
  <si>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</si>
  <si>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</si>
  <si>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</si>
  <si>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</si>
  <si>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</si>
  <si>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</si>
  <si>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</si>
  <si>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</si>
  <si>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</si>
  <si>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</si>
  <si>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</si>
  <si>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</si>
  <si>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</si>
  <si>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</si>
  <si>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</si>
  <si>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</si>
  <si>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</si>
  <si>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</si>
  <si>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</si>
  <si>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</si>
  <si>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</si>
  <si>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</si>
  <si>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</si>
  <si>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</si>
  <si>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</si>
  <si>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</si>
  <si>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</si>
  <si>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</si>
  <si>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</si>
  <si>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</si>
  <si>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</si>
  <si>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</si>
  <si>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LAC 2</t>
  </si>
  <si>
    <t>Dr Hend KAMOUN</t>
  </si>
  <si>
    <t>Directeur magasin et chefs rayons</t>
  </si>
  <si>
    <t>Pour les produits Mme fathallah:  sablé a la confiture: Durée de vie indiquée par le fournisseur est 1 mois alors que la durée de vie sur l’étiquette carrefour est 6 mois, ghraiba homs: Durée de vie indiquée par le fournisseur est 3 mois alors que la durée de vie sur l’étiquette carrefour est 6 mois,
Absence d’indication du sésame dans la composition du makroudh petit et grand modèle, pour les produits food solutions la durée de vie apres decongélation est 3j alors que durée de vie sur l'etiquette carrefour &gt;3j,</t>
  </si>
  <si>
    <t>manque de tracabilité pour le cheese cake caramel emballé le 15/02/17</t>
  </si>
  <si>
    <t>présence de givre au sol chambre froide negative boul/pat</t>
  </si>
  <si>
    <t>manque de tracabilité pour popcorn cuisto</t>
  </si>
  <si>
    <t>Présence d'appats de raticides sous la friteuse</t>
  </si>
  <si>
    <t>plonge a deux bacs non conforme</t>
  </si>
  <si>
    <t>plonge traiteur a deux bacs non conforme</t>
  </si>
  <si>
    <t>température affichée au meuble refrigéré est 3,6°C et température vérifiée est 6°C</t>
  </si>
  <si>
    <t>hotte au dessus de la friteuse sale</t>
  </si>
  <si>
    <t>réduire les temps d'ouverture de la porte du laboratoire qui est à l'origine d'un afflux d'air chaud provenant de la friteuse placée au niveau du stand de vente)</t>
  </si>
  <si>
    <t>étiquetage c bnin non conforme par rapport a la règlementation en vigueur : manque de la langue arabe et des coordonnées du fournisseur</t>
  </si>
  <si>
    <t>manque de verification du thermometre depuis le mois de novembre 2016</t>
  </si>
  <si>
    <t>une separation dans le temps est à appliquée</t>
  </si>
  <si>
    <t>l'étiquette des boyaux artificiels doit etre gardéee avec le paquet des boyaux afin d'identifier la DF et DLC</t>
  </si>
  <si>
    <t>Personnel porte chaussures de ville</t>
  </si>
  <si>
    <t>pour la tracabilité des merguez et viandes hachées manque l'identification des ingrédients. Pour le mois de janvier et fevrier il existe uniquement l'enregitrement pour 20, 27 janvier et 14 fevrier 17, pour la tracabilité des produits trad: manque l'identification de la MP, n°lot,</t>
  </si>
  <si>
    <t>vitrine du linéaire sale</t>
  </si>
  <si>
    <t>Les grilles de reprise d'air sont sales au niveau du linéaire</t>
  </si>
  <si>
    <t>les planches de découpe nécessitent le rabotage</t>
  </si>
  <si>
    <t>présence de givre au sol chambre froide negative boul/pat et pissonnerie</t>
  </si>
  <si>
    <t xml:space="preserve">entreposage de crevettes et seiches dans de l’eau et de la glace (cette eau est fortement chargée, elle favorise la multiplication des bactéries psychrophiles) </t>
  </si>
  <si>
    <t>chambre froide négative sale avec presence de givre</t>
  </si>
  <si>
    <t>etiquetage non conforme des produits le ptit fresh:manque d'indication de la température de conservation</t>
  </si>
  <si>
    <t>présence de courgettes moisies</t>
  </si>
  <si>
    <t>présence de potiron épluché freshagri dont la DLC est dépassée 13/02/17</t>
  </si>
  <si>
    <t>renforcer le nettoyage des étagères couscous</t>
  </si>
  <si>
    <t>Prévoir une séparation entre les produits alimentaires et non alimentaires au sein de la réserve</t>
  </si>
  <si>
    <t>Le taux d'hygrométrie était 52%</t>
  </si>
  <si>
    <t>Présence d'un paquet de fromage entremont fromage périmé DLC 11/02/17</t>
  </si>
  <si>
    <t>Manque de DLC sur les grains de tournesol en emballage progressif</t>
  </si>
  <si>
    <t>1/Un seul accès était prévu pour l'entrée de la matière première, l'entrée du personnel et la sortie des déchets. 
2/Une instruction de séparation dans le temps évoquant les horaires de réception de la matière première et la sortie des déchets est à prévoir.</t>
  </si>
  <si>
    <t>Les analyses coproparasitologiques sont en cours pour l'année 2017</t>
  </si>
  <si>
    <t>Présence de givre au niveau chambre froide négative, stagnation d'eau au niveau chambre froide positive</t>
  </si>
  <si>
    <t>stagnation d'eau au niveau chambre froide positive poissons</t>
  </si>
  <si>
    <t xml:space="preserve">
Prévoir un DEIV au niveau du local poubelle.</t>
  </si>
  <si>
    <t>Absence d'un préau</t>
  </si>
  <si>
    <t>poissons acceptés le 17/01/17 dont la température a cœur enregistrée est 7°C. Produits surgelés essabre acceptés le 20/01/17 dont la température à cœur enregistrée est 9°C et la température du camion est 7°C; 
une formation à été faite concernant les températures des denrées alimentaires a l'acceptation</t>
  </si>
  <si>
    <t>Directeur &amp; chefs rayons</t>
  </si>
  <si>
    <t>Il s'agit d'un terminal de cuisson.</t>
  </si>
  <si>
    <t>Le monte-charge manquait de propreté.</t>
  </si>
  <si>
    <t xml:space="preserve">Quai de réception: les palettes et les caisses étaient mal rangées vu l'étroitesse de l'espace de réception.
</t>
  </si>
  <si>
    <t xml:space="preserve">Un problème technique au niveau du thermomètre infra-rouge et à sonde est survenu le jour de l’audit.
Un nouveau thermomètre infra-rouge a été fourni sur le jour de l'audit.
</t>
  </si>
  <si>
    <t>Ecarter les thermomètres défectueux. 
S'approvisionner en nouveaux thermomètres si nécessaire.</t>
  </si>
  <si>
    <t>Réception de deux lots de yaourt en provenance de Délice indiquant chacun une DLC différente (DLC yaourt fraise 01/05/2017,  DLC yaourt banane 28/04/2017). Ces deux lots étaient emballés dans un seul carton indiquant une DLC pour les deux lots de yaourts 01/05/2017. Le risque de dépassement de la DLC est couru. Avertir le fournisseur par rapport à cet écart.</t>
  </si>
  <si>
    <t>Une ancienne version pour le suivi des températures était utilisée. Les températures d'ambiance n'étaient pas prélevées pour le mois de mars.</t>
  </si>
  <si>
    <t>Des cartons ondulés étaient stockés dans le laboratoire. Ces cartons peuvent être une source de nuisibles.</t>
  </si>
  <si>
    <t>L'ouvre boite était rouillée. 
Présence de souillures persistantes au niveau du panier de la friteuse.</t>
  </si>
  <si>
    <t>Absence de planches de découpe séparées pour les produits crus et des produits prêts à être consommés. Le risque de contamination croisée est accru à ce niveau.</t>
  </si>
  <si>
    <t>La quantité de produits fabriqués n'était pas enregistrée.</t>
  </si>
  <si>
    <t>Les étiquettes des prix étaient souillées.</t>
  </si>
  <si>
    <t xml:space="preserve">La date d'ouverture initiale des fromages n'était pas suivie sur les enregistrements. </t>
  </si>
  <si>
    <t>Absence de la date de fabrication et du N° de lot sur l’emballage du fromage  la brie au lait pasteurisé SMV. 
Avertir le fournisseur.</t>
  </si>
  <si>
    <t>Un seul thermomètre était mis à disposition des deux rayons fromages-charcuterie et traiteur.</t>
  </si>
  <si>
    <t>Développement de poussière et de moisissure au niveau du mur à côté des étagères de rangement des barquettes.</t>
  </si>
  <si>
    <t>Les couteaux rouges ont été fournis le jour de l'audit.</t>
  </si>
  <si>
    <t>Les chevalets étaient rouillés.</t>
  </si>
  <si>
    <t>Le tableau d'enregistrement des vérifications mensuelles des températures de la chambre froide à la thermosonde (petit tableau) n'était pas rempli.
Une sensibilisation a eu lieu sur site.</t>
  </si>
  <si>
    <t xml:space="preserve">Les langoustes congelées, en provenance du fournisseur Mahjoub, étaient emballées par un ruban scotch qui n'est pas de grade alimentaire. Aviser le fournisseur par rapport à cet écart. </t>
  </si>
  <si>
    <t>Présence de moisissures au niveau des fraises exposées. Renforcer le triage des produits exposés.</t>
  </si>
  <si>
    <t xml:space="preserve">Renforcer le nettoyage des zones sous palettes </t>
  </si>
  <si>
    <t>Les bouteilles en plastique pour le jus d’orange sont fournies depuis l’entrepôt dans des caisses en bois filmées; Les caisses sont fabriquées par des palettes en bois. La protection n'est pas optimale.</t>
  </si>
  <si>
    <t>Le tableau d'enregistrement des vérifications mensuelles des températures de la chambre froide à la thermosonde (petit tableau) n'était pas rempli pour le mois de mars et d'avril.
Une sensibilisation a eu lieu sur site.</t>
  </si>
  <si>
    <t>Absence du plan de positionnement des appâts. Réaliser et afficher le plan de positionnement des appâts.</t>
  </si>
  <si>
    <r>
      <t>Traiteur:</t>
    </r>
    <r>
      <rPr>
        <sz val="11"/>
        <rFont val="Calibri"/>
        <family val="2"/>
        <scheme val="minor"/>
      </rPr>
      <t xml:space="preserve">
Un DEIV au dessus de la zone d'exposition manquait de propreté. </t>
    </r>
  </si>
  <si>
    <t>Un fut d'huile usagée était entreposé à coté de l'armoire électrique.</t>
  </si>
  <si>
    <t>Le plan d'action était écrit sur le rapport de l'audit. Dresser le plan d'action sur le document approprié.</t>
  </si>
  <si>
    <t>Taus d'hygrométrie= 61%</t>
  </si>
  <si>
    <t>Le meuble boulangerie est exposé au flux d'air en provenance de la zone de réception. Bien que un rideau à lanière a été installé, on note que la protection n'est pas optimale contre les flux d'air contaminés.</t>
  </si>
  <si>
    <t>Une plaque de la hotte était non fixée.</t>
  </si>
  <si>
    <t xml:space="preserve">Développement de rouille en bas de la chambre froide de la poissonnerie et en  en bas des portes des chambres froides dans le laboratoire de la boucherie.
</t>
  </si>
  <si>
    <t>Présence d'appâts chimiques dans le rayon des charcuteries et fromages.</t>
  </si>
  <si>
    <t xml:space="preserve">Le climatiseur du local déchets était en panne. </t>
  </si>
  <si>
    <t xml:space="preserve">Absence de siphon dans la chambre froide poissonnerie.  </t>
  </si>
  <si>
    <t>Présence de givre dans la chambre froide des produits surgelés.</t>
  </si>
  <si>
    <t>Mme Meriam CHOUCHENE &amp; M. Haithem BOUGAALECH</t>
  </si>
  <si>
    <t>Réparer le climatiseur.</t>
  </si>
  <si>
    <t xml:space="preserve">La résine du sol au niveau de la chambre froide est écaillé. </t>
  </si>
  <si>
    <t xml:space="preserve">
Les caisses en provenance de la boulangerie FBH étaient souillées. Avertir le fournisseur par rapport à cet écart. (Remarque récurrente).</t>
  </si>
  <si>
    <t>La température varie de 4 à 6°C.</t>
  </si>
  <si>
    <t>Correct</t>
  </si>
  <si>
    <t>La température varie de 3 à 5°C.</t>
  </si>
  <si>
    <t>Conforme</t>
  </si>
  <si>
    <t>Correcte</t>
  </si>
  <si>
    <t>L'afficheur du meuble d'animation des merguez et des boulettes de viande indiquait une température de 8°C tant dis que la  température prélevée le jour de l'audit était 2°c.
Réparer l'afficheur du meuble.</t>
  </si>
  <si>
    <t xml:space="preserve">Un emballage en plastique, dont l'aptitude au contact avec les aliments n'a pas été démontrée, a été fixé au niveau de la gaine de la machine à glace pour empêcher la chute des morceaux de glace en dehors du bac. </t>
  </si>
  <si>
    <t>Taux de réalisation du plan d'action précédent</t>
  </si>
  <si>
    <t>La surface de la zone de réception est étroite.
Le quai de réception n'est pas protégé contre les rayons de soleil et la précipitation.</t>
  </si>
  <si>
    <t>Durée d'exposition des produits</t>
  </si>
  <si>
    <t xml:space="preserve">Respect des durées de vie des produits trad. exposés dans le stand </t>
  </si>
  <si>
    <t xml:space="preserve">Glaçage étiquetage des produits </t>
  </si>
  <si>
    <t xml:space="preserve">Absence d'odeur nauséabonde </t>
  </si>
  <si>
    <t>Un paquet de fève emballé sous vide était gonflé.
Renforcer le contrôle de l'intégrité du conditionnement des produits.</t>
  </si>
  <si>
    <t xml:space="preserve">Tout matériel non conforme doit être écarté. </t>
  </si>
  <si>
    <t>Les champignons et la mayonnaise entamés n'étaient pas identifiés par la date d'ouverture. Il y'a risque de dépassement des dates de retrait prévues pour les produits entamés.</t>
  </si>
  <si>
    <t>Prévoir des planche séparées par un code couleur ou autre identification pour les produits crus et les produits prêts à la consommation.</t>
  </si>
  <si>
    <t xml:space="preserve">Utilisation d'un couteau dont la lame était brisée. Cet ustensile a été éliminé le jour de l'audit.
</t>
  </si>
  <si>
    <t xml:space="preserve">Absence de mention du sésame sur l’étiquette du Makroudh en provenance d’ESSAADA. Un email a été envoyé dans ce sens.
La liste des ingrédients des Muffins Vanille n’était pas identique à celle du fournisseur. 
La DLC inscrite sur l’étiquette carrefour du Pain de Mie Complet ne coïncide pas avec la DLC du fournisseur. 
Absence de la langue arabe sur l’étiquette des gâteaux en provenance du fournisseur Mme Fathallah. De plus un décalage entre l’étiquette du fournisseur et celle de Carrefour au niveau de la DLC a été constaté.
Avertir les services concernés.
</t>
  </si>
  <si>
    <t>indiquer les DLC et DLUO sur les fiches de contrôle à la réception</t>
  </si>
  <si>
    <t>Le quai de réception n'est pas protégé contre les rayons de soleil et la précipitation.</t>
  </si>
  <si>
    <t>manager vente et chefs rayons</t>
  </si>
  <si>
    <t xml:space="preserve">DLC carrefour donuts 15/07/17 supérieur à la DLC fournisseur 14/07/17 </t>
  </si>
  <si>
    <t>Présence au linéaire d’un paquet de gâteau chocolatx1 non retiré du linéaire dont la DLC 13/07/17</t>
  </si>
  <si>
    <t>controle poids réalisé mais le personnel ne connait pas l'instruction de contrôle de poids (formation faite sur place)</t>
  </si>
  <si>
    <t>double étiquetage du donuts  composition du fournisseur est différente de la composition de l’étiquette carrefour, etiquetage fournisseur wahid non conforme : manque de l'etiquetage en arabe, l'indication de la température de conservation et les coordonnées du fournisseur. manque de l'etiquetage en arabe pour les produits Mme fathallah</t>
  </si>
  <si>
    <t>la chambre froide négative affiche alarm</t>
  </si>
  <si>
    <t>manque support produit de nettoyage au niveau boul pat</t>
  </si>
  <si>
    <t>les tapis de cuisson sont effilochés (risque de corps étrangers)</t>
  </si>
  <si>
    <t>Manque de traçabilité pour certains soufflets et certains sandwichs qui sont enregistrés sur le cadencier</t>
  </si>
  <si>
    <t>Broches de rotissoires entreposées a meme le sol et contre le mur</t>
  </si>
  <si>
    <t>produits retours patés entreposés dans la chambre froide sur la meme etagère que les produits destinés a la consommation</t>
  </si>
  <si>
    <t>vitre non fixé du meuble d'exposition du coté client risque de chute</t>
  </si>
  <si>
    <t>température meuble sandwich verifié 4,3°C et température affichée 2°C</t>
  </si>
  <si>
    <t>noter P et S pour les autocontroles nettoyage desinfection et non pas des X</t>
  </si>
  <si>
    <t>Certains boudins de charcuterie entamés ne portent ni DF ni DLC fournisseur vu que l'etiquette a été perdue avec la découpe.                                                                                  Absence de la date de fabrication et du N° de lot sur l’emballage du fromage  la brie au lait pasteurisé SMV. 
Avertir le fournisseur.</t>
  </si>
  <si>
    <t>poussoir sale depuis la veille et entreposé dans la chambre froide</t>
  </si>
  <si>
    <t>pour le produit osso bocco mexicain LS la DLC carrefour 18/07/17 dépasse la DLC fournisseur 11/07/17 . (produit emballé au rayon le 12/07/17), Pour cotelettes poulet tartare et brochette dinde parf la DLC carrefour 18/07/17 est supérieur a la DLC fournisseur 17/07/17</t>
  </si>
  <si>
    <t>tant que le produit est exposé dans le meuble TRAD garder l'etiquette fournisseur pour connaitre la DLC fournisseur meme si le stock est épuisé dans la chambre froide</t>
  </si>
  <si>
    <t>Le protège cables n’est pas fixé</t>
  </si>
  <si>
    <t>la planche de découpe est fissurée</t>
  </si>
  <si>
    <t>poubelle à pédale cassée en boucherie</t>
  </si>
  <si>
    <t>manque de DLC sur l'étiquette balance kabab</t>
  </si>
  <si>
    <t>enregistrement des valeurs de températures négatives pour la chambre froide négative alors que l'afficheur affiche alarm</t>
  </si>
  <si>
    <t>la mousse injectable apparente tout autour de la porte de la chambre froide positive (demande de réparation faite par le magasin depuis le 05/07/17)</t>
  </si>
  <si>
    <t xml:space="preserve">sol du rayon est cassé, La résine du sol au niveau de la chambre froide est écaillé. </t>
  </si>
  <si>
    <t>manque d'indication de la température de conservation sur les étiquettes sodea salade annanas, salade paysanne, plantes aromatiques. revoir avec le fournisseur sodea</t>
  </si>
  <si>
    <t>présence au linéaire de 3 produits périmés : 
• 1 paquet choco chips DLC 24/05/17
• 1 paquet tacos kit DLC 01/06/17
• 1 paquet tacoshells DLC 01/06/17</t>
  </si>
  <si>
    <t>Taus d'hygrométrie= 48%</t>
  </si>
  <si>
    <t>Renforcer le nettoyage du sol de la chambre froide negative</t>
  </si>
  <si>
    <t>certains boudins de charcuterie jambon chahia ne sont pas sous vide</t>
  </si>
  <si>
    <t>boudin de charcuterie jambon de dinde n'est pas sous vide</t>
  </si>
  <si>
    <t>en cours</t>
  </si>
  <si>
    <t>distributeur savon cassé dans les sanitaires femmes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</si>
</sst>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24" fillId="0" borderId="1" xfId="0" applyFont="1" applyBorder="1" applyAlignment="1" applyProtection="1">
      <alignment vertical="center"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wrapText="1"/>
      <protection locked="0"/>
    </xf>
    <xf numFmtId="9" fontId="0" fillId="0" borderId="1" xfId="0" applyNumberFormat="1" applyBorder="1" applyAlignment="1" applyProtection="1">
      <alignment horizontal="right" wrapText="1"/>
      <protection locked="0"/>
    </xf>
    <xf numFmtId="0" fontId="0" fillId="0" borderId="1" xfId="0" applyBorder="1" applyAlignment="1" applyProtection="1">
      <alignment vertical="top" wrapText="1"/>
    </xf>
    <xf numFmtId="0" fontId="0" fillId="0" borderId="1" xfId="0" applyFill="1" applyBorder="1" applyAlignment="1" applyProtection="1">
      <alignment wrapText="1"/>
    </xf>
    <xf numFmtId="0" fontId="0" fillId="0" borderId="1" xfId="0" applyBorder="1" applyAlignment="1" applyProtection="1">
      <alignment wrapText="1"/>
    </xf>
    <xf numFmtId="0" fontId="53"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0.6785714285714286</c:v>
                </c:pt>
                <c:pt idx="1">
                  <c:v>0.80769230769230771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69A-436C-AE2A-029B142503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469A-436C-AE2A-029B14250343}"/>
            </c:ext>
          </c:extLst>
        </c:ser>
        <c:dLbls>
          <c:showLegendKey val="0"/>
          <c:showVal val="1"/>
          <c:showCatName val="0"/>
          <c:showSerName val="0"/>
          <c:showPercent val="0"/>
          <c:showBubbleSize val="0"/>
        </c:dLbls>
        <c:gapWidth val="75"/>
        <c:overlap val="40"/>
        <c:axId val="142305808"/>
        <c:axId val="142306368"/>
      </c:barChart>
      <c:catAx>
        <c:axId val="14230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306368"/>
        <c:crosses val="autoZero"/>
        <c:auto val="1"/>
        <c:lblAlgn val="ctr"/>
        <c:lblOffset val="100"/>
        <c:noMultiLvlLbl val="0"/>
      </c:catAx>
      <c:valAx>
        <c:axId val="14230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30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E14-4A0E-B038-0AC9626F7CC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E14-4A0E-B038-0AC9626F7CC3}"/>
            </c:ext>
          </c:extLst>
        </c:ser>
        <c:dLbls>
          <c:showLegendKey val="0"/>
          <c:showVal val="1"/>
          <c:showCatName val="0"/>
          <c:showSerName val="0"/>
          <c:showPercent val="0"/>
          <c:showBubbleSize val="0"/>
        </c:dLbls>
        <c:gapWidth val="75"/>
        <c:overlap val="40"/>
        <c:axId val="221488128"/>
        <c:axId val="221488688"/>
      </c:barChart>
      <c:catAx>
        <c:axId val="22148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88688"/>
        <c:crosses val="autoZero"/>
        <c:auto val="1"/>
        <c:lblAlgn val="ctr"/>
        <c:lblOffset val="100"/>
        <c:noMultiLvlLbl val="0"/>
      </c:catAx>
      <c:valAx>
        <c:axId val="22148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8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E77-49C6-8FB0-EBA75E287C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FE77-49C6-8FB0-EBA75E287CCA}"/>
            </c:ext>
          </c:extLst>
        </c:ser>
        <c:dLbls>
          <c:showLegendKey val="0"/>
          <c:showVal val="1"/>
          <c:showCatName val="0"/>
          <c:showSerName val="0"/>
          <c:showPercent val="0"/>
          <c:showBubbleSize val="0"/>
        </c:dLbls>
        <c:gapWidth val="75"/>
        <c:overlap val="40"/>
        <c:axId val="221491488"/>
        <c:axId val="221492048"/>
      </c:barChart>
      <c:catAx>
        <c:axId val="22149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92048"/>
        <c:crosses val="autoZero"/>
        <c:auto val="1"/>
        <c:lblAlgn val="ctr"/>
        <c:lblOffset val="100"/>
        <c:noMultiLvlLbl val="0"/>
      </c:catAx>
      <c:valAx>
        <c:axId val="22149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9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0C0-40F9-B9E1-1EE9E4E7148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0C0-40F9-B9E1-1EE9E4E71483}"/>
            </c:ext>
          </c:extLst>
        </c:ser>
        <c:dLbls>
          <c:showLegendKey val="0"/>
          <c:showVal val="1"/>
          <c:showCatName val="0"/>
          <c:showSerName val="0"/>
          <c:showPercent val="0"/>
          <c:showBubbleSize val="0"/>
        </c:dLbls>
        <c:gapWidth val="75"/>
        <c:overlap val="40"/>
        <c:axId val="221354336"/>
        <c:axId val="221354896"/>
      </c:barChart>
      <c:catAx>
        <c:axId val="22135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54896"/>
        <c:crosses val="autoZero"/>
        <c:auto val="1"/>
        <c:lblAlgn val="ctr"/>
        <c:lblOffset val="100"/>
        <c:noMultiLvlLbl val="0"/>
      </c:catAx>
      <c:valAx>
        <c:axId val="22135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5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072-4BE4-8818-CB5B6FD4BD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072-4BE4-8818-CB5B6FD4BD02}"/>
            </c:ext>
          </c:extLst>
        </c:ser>
        <c:dLbls>
          <c:showLegendKey val="0"/>
          <c:showVal val="1"/>
          <c:showCatName val="0"/>
          <c:showSerName val="0"/>
          <c:showPercent val="0"/>
          <c:showBubbleSize val="0"/>
        </c:dLbls>
        <c:gapWidth val="75"/>
        <c:overlap val="40"/>
        <c:axId val="221357696"/>
        <c:axId val="221358256"/>
      </c:barChart>
      <c:catAx>
        <c:axId val="22135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58256"/>
        <c:crosses val="autoZero"/>
        <c:auto val="1"/>
        <c:lblAlgn val="ctr"/>
        <c:lblOffset val="100"/>
        <c:noMultiLvlLbl val="0"/>
      </c:catAx>
      <c:valAx>
        <c:axId val="22135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5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D2F-4031-98E7-9CCEE7FC3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0D2F-4031-98E7-9CCEE7FC3A51}"/>
            </c:ext>
          </c:extLst>
        </c:ser>
        <c:dLbls>
          <c:showLegendKey val="0"/>
          <c:showVal val="1"/>
          <c:showCatName val="0"/>
          <c:showSerName val="0"/>
          <c:showPercent val="0"/>
          <c:showBubbleSize val="0"/>
        </c:dLbls>
        <c:gapWidth val="75"/>
        <c:overlap val="40"/>
        <c:axId val="221361056"/>
        <c:axId val="221361616"/>
      </c:barChart>
      <c:catAx>
        <c:axId val="22136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61616"/>
        <c:crosses val="autoZero"/>
        <c:auto val="1"/>
        <c:lblAlgn val="ctr"/>
        <c:lblOffset val="100"/>
        <c:noMultiLvlLbl val="0"/>
      </c:catAx>
      <c:valAx>
        <c:axId val="22136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6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A55A-4BF5-9484-03635F5854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A55A-4BF5-9484-03635F5854C6}"/>
            </c:ext>
          </c:extLst>
        </c:ser>
        <c:dLbls>
          <c:showLegendKey val="0"/>
          <c:showVal val="1"/>
          <c:showCatName val="0"/>
          <c:showSerName val="0"/>
          <c:showPercent val="0"/>
          <c:showBubbleSize val="0"/>
        </c:dLbls>
        <c:gapWidth val="75"/>
        <c:overlap val="40"/>
        <c:axId val="221625712"/>
        <c:axId val="221626272"/>
      </c:barChart>
      <c:catAx>
        <c:axId val="22162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26272"/>
        <c:crosses val="autoZero"/>
        <c:auto val="1"/>
        <c:lblAlgn val="ctr"/>
        <c:lblOffset val="100"/>
        <c:noMultiLvlLbl val="0"/>
      </c:catAx>
      <c:valAx>
        <c:axId val="22162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2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0.9568965517241379</c:v>
                </c:pt>
                <c:pt idx="1">
                  <c:v>0.9508928571428571</c:v>
                </c:pt>
                <c:pt idx="2">
                  <c:v>0.93644067796610164</c:v>
                </c:pt>
                <c:pt idx="3">
                  <c:v>0</c:v>
                </c:pt>
                <c:pt idx="4">
                  <c:v>0</c:v>
                </c:pt>
                <c:pt idx="5">
                  <c:v>0</c:v>
                </c:pt>
              </c:numCache>
            </c:numRef>
          </c:val>
          <c:extLst xmlns:c16r2="http://schemas.microsoft.com/office/drawing/2015/06/chart">
            <c:ext xmlns:c16="http://schemas.microsoft.com/office/drawing/2014/chart" uri="{C3380CC4-5D6E-409C-BE32-E72D297353CC}">
              <c16:uniqueId val="{00000000-1C95-485C-AAD8-252D872DA2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C95-485C-AAD8-252D872DA2A0}"/>
            </c:ext>
          </c:extLst>
        </c:ser>
        <c:dLbls>
          <c:showLegendKey val="0"/>
          <c:showVal val="1"/>
          <c:showCatName val="0"/>
          <c:showSerName val="0"/>
          <c:showPercent val="0"/>
          <c:showBubbleSize val="0"/>
        </c:dLbls>
        <c:gapWidth val="75"/>
        <c:overlap val="40"/>
        <c:axId val="221738224"/>
        <c:axId val="221738784"/>
      </c:barChart>
      <c:catAx>
        <c:axId val="22173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738784"/>
        <c:crosses val="autoZero"/>
        <c:auto val="1"/>
        <c:lblAlgn val="ctr"/>
        <c:lblOffset val="100"/>
        <c:noMultiLvlLbl val="0"/>
      </c:catAx>
      <c:valAx>
        <c:axId val="22173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73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0.91549295774647887</c:v>
                </c:pt>
                <c:pt idx="1">
                  <c:v>0.9470802919708029</c:v>
                </c:pt>
                <c:pt idx="2">
                  <c:v>0.94035087719298249</c:v>
                </c:pt>
                <c:pt idx="3">
                  <c:v>0</c:v>
                </c:pt>
                <c:pt idx="4">
                  <c:v>0</c:v>
                </c:pt>
                <c:pt idx="5">
                  <c:v>0</c:v>
                </c:pt>
              </c:numCache>
            </c:numRef>
          </c:val>
          <c:extLst xmlns:c16r2="http://schemas.microsoft.com/office/drawing/2015/06/chart">
            <c:ext xmlns:c16="http://schemas.microsoft.com/office/drawing/2014/chart" uri="{C3380CC4-5D6E-409C-BE32-E72D297353CC}">
              <c16:uniqueId val="{00000000-78D6-4170-9EF3-E809CD6DB2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8D6-4170-9EF3-E809CD6DB258}"/>
            </c:ext>
          </c:extLst>
        </c:ser>
        <c:dLbls>
          <c:showLegendKey val="0"/>
          <c:showVal val="1"/>
          <c:showCatName val="0"/>
          <c:showSerName val="0"/>
          <c:showPercent val="0"/>
          <c:showBubbleSize val="0"/>
        </c:dLbls>
        <c:gapWidth val="75"/>
        <c:overlap val="40"/>
        <c:axId val="221979888"/>
        <c:axId val="221980448"/>
      </c:barChart>
      <c:catAx>
        <c:axId val="22197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0448"/>
        <c:crosses val="autoZero"/>
        <c:auto val="1"/>
        <c:lblAlgn val="ctr"/>
        <c:lblOffset val="100"/>
        <c:noMultiLvlLbl val="0"/>
      </c:catAx>
      <c:valAx>
        <c:axId val="22198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7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0.93619475473530844</c:v>
                </c:pt>
                <c:pt idx="1">
                  <c:v>0.94898657455683</c:v>
                </c:pt>
                <c:pt idx="2">
                  <c:v>0.93839577757954207</c:v>
                </c:pt>
                <c:pt idx="3">
                  <c:v>0</c:v>
                </c:pt>
                <c:pt idx="4">
                  <c:v>0</c:v>
                </c:pt>
                <c:pt idx="5">
                  <c:v>0</c:v>
                </c:pt>
              </c:numCache>
            </c:numRef>
          </c:val>
          <c:extLst xmlns:c16r2="http://schemas.microsoft.com/office/drawing/2015/06/chart">
            <c:ext xmlns:c16="http://schemas.microsoft.com/office/drawing/2014/chart" uri="{C3380CC4-5D6E-409C-BE32-E72D297353CC}">
              <c16:uniqueId val="{00000000-561D-4E66-BB93-B3C0E67868D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61D-4E66-BB93-B3C0E67868DE}"/>
            </c:ext>
          </c:extLst>
        </c:ser>
        <c:dLbls>
          <c:showLegendKey val="0"/>
          <c:showVal val="0"/>
          <c:showCatName val="0"/>
          <c:showSerName val="0"/>
          <c:showPercent val="0"/>
          <c:showBubbleSize val="0"/>
        </c:dLbls>
        <c:gapWidth val="75"/>
        <c:overlap val="-25"/>
        <c:axId val="221983248"/>
        <c:axId val="221983808"/>
        <c:extLst xmlns:c16r2="http://schemas.microsoft.com/office/drawing/2015/06/chart"/>
      </c:barChart>
      <c:catAx>
        <c:axId val="2219832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3808"/>
        <c:crosses val="autoZero"/>
        <c:auto val="1"/>
        <c:lblAlgn val="ctr"/>
        <c:lblOffset val="100"/>
        <c:noMultiLvlLbl val="0"/>
      </c:catAx>
      <c:valAx>
        <c:axId val="2219838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198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41-4FE5-BC0C-60AED48477E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41-4FE5-BC0C-60AED48477E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41-4FE5-BC0C-60AED48477E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41-4FE5-BC0C-60AED48477E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41-4FE5-BC0C-60AED48477E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41-4FE5-BC0C-60AED48477E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0.6990909090909091</c:v>
                </c:pt>
                <c:pt idx="1">
                  <c:v>0.8</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6-FD41-4FE5-BC0C-60AED48477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FD41-4FE5-BC0C-60AED48477E0}"/>
            </c:ext>
          </c:extLst>
        </c:ser>
        <c:dLbls>
          <c:showLegendKey val="0"/>
          <c:showVal val="1"/>
          <c:showCatName val="0"/>
          <c:showSerName val="0"/>
          <c:showPercent val="0"/>
          <c:showBubbleSize val="0"/>
        </c:dLbls>
        <c:gapWidth val="65"/>
        <c:axId val="222247312"/>
        <c:axId val="222247872"/>
        <c:extLst xmlns:c16r2="http://schemas.microsoft.com/office/drawing/2015/06/chart"/>
      </c:barChart>
      <c:catAx>
        <c:axId val="22224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247872"/>
        <c:crosses val="autoZero"/>
        <c:auto val="1"/>
        <c:lblAlgn val="ctr"/>
        <c:lblOffset val="100"/>
        <c:noMultiLvlLbl val="0"/>
      </c:catAx>
      <c:valAx>
        <c:axId val="22224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24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0.93939393939393945</c:v>
                </c:pt>
                <c:pt idx="2">
                  <c:v>0.93939393939393945</c:v>
                </c:pt>
                <c:pt idx="3">
                  <c:v>0</c:v>
                </c:pt>
                <c:pt idx="4">
                  <c:v>0</c:v>
                </c:pt>
                <c:pt idx="5">
                  <c:v>0</c:v>
                </c:pt>
              </c:numCache>
            </c:numRef>
          </c:val>
          <c:extLst xmlns:c16r2="http://schemas.microsoft.com/office/drawing/2015/06/chart">
            <c:ext xmlns:c16="http://schemas.microsoft.com/office/drawing/2014/chart" uri="{C3380CC4-5D6E-409C-BE32-E72D297353CC}">
              <c16:uniqueId val="{00000000-573A-44B4-A857-FCD10AE312E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73A-44B4-A857-FCD10AE312E4}"/>
            </c:ext>
          </c:extLst>
        </c:ser>
        <c:dLbls>
          <c:showLegendKey val="0"/>
          <c:showVal val="1"/>
          <c:showCatName val="0"/>
          <c:showSerName val="0"/>
          <c:showPercent val="0"/>
          <c:showBubbleSize val="0"/>
        </c:dLbls>
        <c:gapWidth val="75"/>
        <c:overlap val="40"/>
        <c:axId val="220196672"/>
        <c:axId val="220197232"/>
      </c:barChart>
      <c:catAx>
        <c:axId val="22019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197232"/>
        <c:crosses val="autoZero"/>
        <c:auto val="1"/>
        <c:lblAlgn val="ctr"/>
        <c:lblOffset val="100"/>
        <c:noMultiLvlLbl val="0"/>
      </c:catAx>
      <c:valAx>
        <c:axId val="22019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19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0.91176470588235292</c:v>
                </c:pt>
                <c:pt idx="2">
                  <c:v>0.91428571428571426</c:v>
                </c:pt>
                <c:pt idx="3">
                  <c:v>0</c:v>
                </c:pt>
                <c:pt idx="4">
                  <c:v>0</c:v>
                </c:pt>
                <c:pt idx="5">
                  <c:v>0</c:v>
                </c:pt>
              </c:numCache>
            </c:numRef>
          </c:val>
          <c:extLst xmlns:c16r2="http://schemas.microsoft.com/office/drawing/2015/06/chart">
            <c:ext xmlns:c16="http://schemas.microsoft.com/office/drawing/2014/chart" uri="{C3380CC4-5D6E-409C-BE32-E72D297353CC}">
              <c16:uniqueId val="{00000000-2250-4D90-A3C6-85D5F1125E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250-4D90-A3C6-85D5F1125E6E}"/>
            </c:ext>
          </c:extLst>
        </c:ser>
        <c:dLbls>
          <c:showLegendKey val="0"/>
          <c:showVal val="1"/>
          <c:showCatName val="0"/>
          <c:showSerName val="0"/>
          <c:showPercent val="0"/>
          <c:showBubbleSize val="0"/>
        </c:dLbls>
        <c:gapWidth val="75"/>
        <c:overlap val="40"/>
        <c:axId val="220695904"/>
        <c:axId val="220696464"/>
      </c:barChart>
      <c:catAx>
        <c:axId val="220695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96464"/>
        <c:crosses val="autoZero"/>
        <c:auto val="1"/>
        <c:lblAlgn val="ctr"/>
        <c:lblOffset val="100"/>
        <c:noMultiLvlLbl val="0"/>
      </c:catAx>
      <c:valAx>
        <c:axId val="22069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9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0.94230769230769229</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AAE4-4EEE-ABA0-3787622A2A3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AAE4-4EEE-ABA0-3787622A2A39}"/>
            </c:ext>
          </c:extLst>
        </c:ser>
        <c:dLbls>
          <c:showLegendKey val="0"/>
          <c:showVal val="1"/>
          <c:showCatName val="0"/>
          <c:showSerName val="0"/>
          <c:showPercent val="0"/>
          <c:showBubbleSize val="0"/>
        </c:dLbls>
        <c:gapWidth val="75"/>
        <c:overlap val="40"/>
        <c:axId val="220699264"/>
        <c:axId val="220699824"/>
      </c:barChart>
      <c:catAx>
        <c:axId val="220699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99824"/>
        <c:crosses val="autoZero"/>
        <c:auto val="1"/>
        <c:lblAlgn val="ctr"/>
        <c:lblOffset val="100"/>
        <c:noMultiLvlLbl val="0"/>
      </c:catAx>
      <c:valAx>
        <c:axId val="22069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99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0.94736842105263153</c:v>
                </c:pt>
                <c:pt idx="2">
                  <c:v>0.85897435897435892</c:v>
                </c:pt>
                <c:pt idx="3">
                  <c:v>0</c:v>
                </c:pt>
                <c:pt idx="4">
                  <c:v>0</c:v>
                </c:pt>
                <c:pt idx="5">
                  <c:v>0</c:v>
                </c:pt>
              </c:numCache>
            </c:numRef>
          </c:val>
          <c:extLst xmlns:c16r2="http://schemas.microsoft.com/office/drawing/2015/06/chart">
            <c:ext xmlns:c16="http://schemas.microsoft.com/office/drawing/2014/chart" uri="{C3380CC4-5D6E-409C-BE32-E72D297353CC}">
              <c16:uniqueId val="{00000000-4EB6-4D37-AEDB-6B172BDF9E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4EB6-4D37-AEDB-6B172BDF9E73}"/>
            </c:ext>
          </c:extLst>
        </c:ser>
        <c:dLbls>
          <c:showLegendKey val="0"/>
          <c:showVal val="1"/>
          <c:showCatName val="0"/>
          <c:showSerName val="0"/>
          <c:showPercent val="0"/>
          <c:showBubbleSize val="0"/>
        </c:dLbls>
        <c:gapWidth val="75"/>
        <c:overlap val="40"/>
        <c:axId val="220897888"/>
        <c:axId val="220898448"/>
      </c:barChart>
      <c:catAx>
        <c:axId val="22089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8448"/>
        <c:crosses val="autoZero"/>
        <c:auto val="1"/>
        <c:lblAlgn val="ctr"/>
        <c:lblOffset val="100"/>
        <c:noMultiLvlLbl val="0"/>
      </c:catAx>
      <c:valAx>
        <c:axId val="22089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0.96551724137931039</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B795-4A77-9C93-AAAE16A9CF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795-4A77-9C93-AAAE16A9CF30}"/>
            </c:ext>
          </c:extLst>
        </c:ser>
        <c:dLbls>
          <c:showLegendKey val="0"/>
          <c:showVal val="1"/>
          <c:showCatName val="0"/>
          <c:showSerName val="0"/>
          <c:showPercent val="0"/>
          <c:showBubbleSize val="0"/>
        </c:dLbls>
        <c:gapWidth val="75"/>
        <c:overlap val="40"/>
        <c:axId val="220901248"/>
        <c:axId val="220471120"/>
      </c:barChart>
      <c:catAx>
        <c:axId val="22090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71120"/>
        <c:crosses val="autoZero"/>
        <c:auto val="1"/>
        <c:lblAlgn val="ctr"/>
        <c:lblOffset val="100"/>
        <c:noMultiLvlLbl val="0"/>
      </c:catAx>
      <c:valAx>
        <c:axId val="22047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90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0.94736842105263153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D2B-4EEB-9A17-5F4590C368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3D2B-4EEB-9A17-5F4590C368B1}"/>
            </c:ext>
          </c:extLst>
        </c:ser>
        <c:dLbls>
          <c:showLegendKey val="0"/>
          <c:showVal val="1"/>
          <c:showCatName val="0"/>
          <c:showSerName val="0"/>
          <c:showPercent val="0"/>
          <c:showBubbleSize val="0"/>
        </c:dLbls>
        <c:gapWidth val="75"/>
        <c:overlap val="40"/>
        <c:axId val="220473920"/>
        <c:axId val="220474480"/>
      </c:barChart>
      <c:catAx>
        <c:axId val="22047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74480"/>
        <c:crosses val="autoZero"/>
        <c:auto val="1"/>
        <c:lblAlgn val="ctr"/>
        <c:lblOffset val="100"/>
        <c:noMultiLvlLbl val="0"/>
      </c:catAx>
      <c:valAx>
        <c:axId val="22047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7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0.9642857142857143</c:v>
                </c:pt>
                <c:pt idx="2">
                  <c:v>0.7</c:v>
                </c:pt>
                <c:pt idx="3">
                  <c:v>0</c:v>
                </c:pt>
                <c:pt idx="4">
                  <c:v>0</c:v>
                </c:pt>
                <c:pt idx="5">
                  <c:v>0</c:v>
                </c:pt>
              </c:numCache>
            </c:numRef>
          </c:val>
          <c:extLst xmlns:c16r2="http://schemas.microsoft.com/office/drawing/2015/06/chart">
            <c:ext xmlns:c16="http://schemas.microsoft.com/office/drawing/2014/chart" uri="{C3380CC4-5D6E-409C-BE32-E72D297353CC}">
              <c16:uniqueId val="{00000000-F782-4461-93B0-00096FEFCE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782-4461-93B0-00096FEFCE6E}"/>
            </c:ext>
          </c:extLst>
        </c:ser>
        <c:dLbls>
          <c:showLegendKey val="0"/>
          <c:showVal val="1"/>
          <c:showCatName val="0"/>
          <c:showSerName val="0"/>
          <c:showPercent val="0"/>
          <c:showBubbleSize val="0"/>
        </c:dLbls>
        <c:gapWidth val="75"/>
        <c:overlap val="40"/>
        <c:axId val="220608496"/>
        <c:axId val="220609056"/>
      </c:barChart>
      <c:catAx>
        <c:axId val="22060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09056"/>
        <c:crosses val="autoZero"/>
        <c:auto val="1"/>
        <c:lblAlgn val="ctr"/>
        <c:lblOffset val="100"/>
        <c:noMultiLvlLbl val="0"/>
      </c:catAx>
      <c:valAx>
        <c:axId val="22060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0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0.98275862068965514</c:v>
                </c:pt>
                <c:pt idx="2">
                  <c:v>0.95161290322580649</c:v>
                </c:pt>
                <c:pt idx="3">
                  <c:v>0</c:v>
                </c:pt>
                <c:pt idx="4">
                  <c:v>0</c:v>
                </c:pt>
                <c:pt idx="5">
                  <c:v>0</c:v>
                </c:pt>
              </c:numCache>
            </c:numRef>
          </c:val>
          <c:extLst xmlns:c16r2="http://schemas.microsoft.com/office/drawing/2015/06/chart">
            <c:ext xmlns:c16="http://schemas.microsoft.com/office/drawing/2014/chart" uri="{C3380CC4-5D6E-409C-BE32-E72D297353CC}">
              <c16:uniqueId val="{00000000-6F60-4765-941A-54E639C9883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6F60-4765-941A-54E639C9883B}"/>
            </c:ext>
          </c:extLst>
        </c:ser>
        <c:dLbls>
          <c:showLegendKey val="0"/>
          <c:showVal val="1"/>
          <c:showCatName val="0"/>
          <c:showSerName val="0"/>
          <c:showPercent val="0"/>
          <c:showBubbleSize val="0"/>
        </c:dLbls>
        <c:gapWidth val="75"/>
        <c:overlap val="40"/>
        <c:axId val="221019376"/>
        <c:axId val="221019936"/>
      </c:barChart>
      <c:catAx>
        <c:axId val="22101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019936"/>
        <c:crosses val="autoZero"/>
        <c:auto val="1"/>
        <c:lblAlgn val="ctr"/>
        <c:lblOffset val="100"/>
        <c:noMultiLvlLbl val="0"/>
      </c:catAx>
      <c:valAx>
        <c:axId val="22101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01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65" zoomScaleNormal="100" zoomScaleSheetLayoutView="100" workbookViewId="0">
      <selection activeCell="H4" sqref="H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9" t="s">
        <v>379</v>
      </c>
      <c r="B18" s="269"/>
      <c r="C18" s="269"/>
      <c r="D18" s="270" t="s">
        <v>411</v>
      </c>
      <c r="E18" s="270"/>
      <c r="F18" s="270"/>
      <c r="G18" s="270"/>
      <c r="H18" s="270"/>
      <c r="I18" s="270"/>
      <c r="J18" s="270"/>
      <c r="K18" s="270"/>
    </row>
    <row r="20" spans="1:11" ht="16.5" x14ac:dyDescent="0.3">
      <c r="A20" s="204"/>
      <c r="B20" s="199"/>
      <c r="C20" s="199"/>
      <c r="D20" s="199"/>
      <c r="E20" s="199"/>
      <c r="F20" s="199"/>
      <c r="G20" s="199"/>
      <c r="H20" s="199"/>
      <c r="I20" s="199"/>
    </row>
    <row r="21" spans="1:11" x14ac:dyDescent="0.25">
      <c r="A21" s="271" t="s">
        <v>380</v>
      </c>
      <c r="B21" s="271"/>
      <c r="C21" s="271"/>
      <c r="D21" s="271"/>
      <c r="E21" s="271"/>
      <c r="F21" s="271"/>
      <c r="G21" s="271"/>
      <c r="H21" s="271"/>
      <c r="I21" s="271"/>
      <c r="J21" s="271"/>
      <c r="K21" s="271"/>
    </row>
    <row r="22" spans="1:11" x14ac:dyDescent="0.25">
      <c r="A22" s="205"/>
      <c r="B22" s="200"/>
      <c r="C22" s="200"/>
      <c r="D22" s="199"/>
      <c r="E22" s="199"/>
      <c r="F22" s="199"/>
      <c r="G22" s="199"/>
      <c r="H22" s="199"/>
      <c r="I22" s="199"/>
    </row>
    <row r="23" spans="1:11" ht="42" customHeight="1" x14ac:dyDescent="0.25">
      <c r="A23" s="206" t="s">
        <v>381</v>
      </c>
      <c r="B23" s="272" t="s">
        <v>382</v>
      </c>
      <c r="C23" s="272"/>
      <c r="D23" s="199"/>
      <c r="E23" s="199"/>
      <c r="F23" s="199"/>
      <c r="G23" s="199"/>
      <c r="H23" s="199"/>
      <c r="I23" s="199"/>
      <c r="J23" s="198" t="str">
        <f>D18</f>
        <v>LAC 2</v>
      </c>
    </row>
    <row r="24" spans="1:11" ht="33" customHeight="1" x14ac:dyDescent="0.25">
      <c r="A24" s="207" t="s">
        <v>383</v>
      </c>
      <c r="B24" s="273">
        <f>AVERAGE('A1 Exploitation'!D505,'A1 Technique'!D198)</f>
        <v>0.93619475473530844</v>
      </c>
      <c r="C24" s="273"/>
      <c r="D24" s="199"/>
      <c r="E24" s="199"/>
      <c r="F24" s="199"/>
      <c r="G24" s="199"/>
      <c r="H24" s="199"/>
      <c r="I24" s="199"/>
    </row>
    <row r="25" spans="1:11" ht="33" customHeight="1" x14ac:dyDescent="0.25">
      <c r="A25" s="206" t="s">
        <v>384</v>
      </c>
      <c r="B25" s="273">
        <f>AVERAGE('A2 Exploitation'!D505,'A2 Technique'!D198)</f>
        <v>0.94898657455683</v>
      </c>
      <c r="C25" s="273"/>
      <c r="D25" s="199"/>
      <c r="E25" s="199"/>
      <c r="F25" s="199"/>
      <c r="G25" s="199"/>
      <c r="H25" s="199"/>
      <c r="I25" s="199"/>
    </row>
    <row r="26" spans="1:11" ht="33" customHeight="1" x14ac:dyDescent="0.25">
      <c r="A26" s="207" t="s">
        <v>385</v>
      </c>
      <c r="B26" s="273">
        <f>AVERAGE('A3 Exploitation'!D505,'A3 Technique'!D198)</f>
        <v>0.93839577757954207</v>
      </c>
      <c r="C26" s="273"/>
      <c r="D26" s="199"/>
      <c r="E26" s="199"/>
      <c r="F26" s="199"/>
      <c r="G26" s="199"/>
      <c r="H26" s="199"/>
      <c r="I26" s="199"/>
    </row>
    <row r="27" spans="1:11" ht="33" customHeight="1" x14ac:dyDescent="0.25">
      <c r="A27" s="207" t="s">
        <v>386</v>
      </c>
      <c r="B27" s="273">
        <f>AVERAGE('A4 Exploitation'!D505,'A4 Technique'!D198)</f>
        <v>0</v>
      </c>
      <c r="C27" s="273"/>
      <c r="D27" s="199"/>
      <c r="E27" s="199"/>
      <c r="F27" s="199"/>
      <c r="G27" s="199"/>
      <c r="H27" s="199"/>
      <c r="I27" s="199"/>
    </row>
    <row r="28" spans="1:11" ht="33" customHeight="1" x14ac:dyDescent="0.25">
      <c r="A28" s="206" t="s">
        <v>387</v>
      </c>
      <c r="B28" s="273">
        <f>AVERAGE('A5 Exploitation'!D505,'A5 Technique'!D198)</f>
        <v>0</v>
      </c>
      <c r="C28" s="273"/>
      <c r="D28" s="199"/>
      <c r="E28" s="199"/>
      <c r="F28" s="199"/>
      <c r="G28" s="199"/>
      <c r="H28" s="199"/>
      <c r="I28" s="199"/>
    </row>
    <row r="29" spans="1:11" ht="33" customHeight="1" x14ac:dyDescent="0.25">
      <c r="A29" s="206" t="s">
        <v>388</v>
      </c>
      <c r="B29" s="273">
        <f>AVERAGE('A6 Exploitation'!D505,'A6 Technique'!D198)</f>
        <v>0</v>
      </c>
      <c r="C29" s="27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2" t="s">
        <v>389</v>
      </c>
      <c r="C33" s="272"/>
      <c r="D33" s="199"/>
      <c r="E33" s="199"/>
      <c r="F33" s="199"/>
      <c r="G33" s="199"/>
      <c r="H33" s="199"/>
      <c r="I33" s="199"/>
      <c r="J33" s="198" t="str">
        <f>D18</f>
        <v>LAC 2</v>
      </c>
    </row>
    <row r="34" spans="1:10" ht="33" customHeight="1" x14ac:dyDescent="0.25">
      <c r="A34" s="207" t="s">
        <v>383</v>
      </c>
      <c r="B34" s="273">
        <f>'A1 Exploitation'!D505</f>
        <v>0.91549295774647887</v>
      </c>
      <c r="C34" s="273"/>
      <c r="D34" s="199"/>
      <c r="E34" s="199"/>
      <c r="F34" s="199"/>
      <c r="G34" s="199"/>
      <c r="H34" s="199"/>
      <c r="I34" s="199"/>
    </row>
    <row r="35" spans="1:10" ht="33" customHeight="1" x14ac:dyDescent="0.25">
      <c r="A35" s="206" t="s">
        <v>384</v>
      </c>
      <c r="B35" s="273">
        <f>'A2 Exploitation'!D505</f>
        <v>0.9470802919708029</v>
      </c>
      <c r="C35" s="273"/>
      <c r="D35" s="199"/>
      <c r="E35" s="199"/>
      <c r="F35" s="199"/>
      <c r="G35" s="199"/>
      <c r="H35" s="199"/>
      <c r="I35" s="199"/>
    </row>
    <row r="36" spans="1:10" ht="33" customHeight="1" x14ac:dyDescent="0.25">
      <c r="A36" s="207" t="s">
        <v>385</v>
      </c>
      <c r="B36" s="273">
        <f>'A3 Exploitation'!D505</f>
        <v>0.94035087719298249</v>
      </c>
      <c r="C36" s="273"/>
      <c r="D36" s="199"/>
      <c r="E36" s="199"/>
      <c r="F36" s="199"/>
      <c r="G36" s="199"/>
      <c r="H36" s="199"/>
      <c r="I36" s="199"/>
    </row>
    <row r="37" spans="1:10" ht="33" customHeight="1" x14ac:dyDescent="0.25">
      <c r="A37" s="207" t="s">
        <v>386</v>
      </c>
      <c r="B37" s="273">
        <f>'A4 Exploitation'!D505</f>
        <v>0</v>
      </c>
      <c r="C37" s="273"/>
      <c r="D37" s="199"/>
      <c r="E37" s="199"/>
      <c r="F37" s="199"/>
      <c r="G37" s="199"/>
      <c r="H37" s="199"/>
      <c r="I37" s="199"/>
    </row>
    <row r="38" spans="1:10" ht="33" customHeight="1" x14ac:dyDescent="0.25">
      <c r="A38" s="206" t="s">
        <v>387</v>
      </c>
      <c r="B38" s="273">
        <f>'A5 Exploitation'!D505</f>
        <v>0</v>
      </c>
      <c r="C38" s="273"/>
      <c r="D38" s="199"/>
      <c r="E38" s="199"/>
      <c r="F38" s="199"/>
      <c r="G38" s="199"/>
      <c r="H38" s="199"/>
      <c r="I38" s="199"/>
    </row>
    <row r="39" spans="1:10" ht="33" customHeight="1" x14ac:dyDescent="0.25">
      <c r="A39" s="206" t="s">
        <v>388</v>
      </c>
      <c r="B39" s="273">
        <f>'A6 Exploitation'!D505</f>
        <v>0</v>
      </c>
      <c r="C39" s="27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4" t="s">
        <v>390</v>
      </c>
      <c r="C42" s="274"/>
      <c r="D42" s="199"/>
      <c r="E42" s="199"/>
      <c r="F42" s="199"/>
      <c r="G42" s="199"/>
      <c r="H42" s="199"/>
      <c r="I42" s="199"/>
      <c r="J42" s="198" t="str">
        <f>D18</f>
        <v>LAC 2</v>
      </c>
    </row>
    <row r="43" spans="1:10" ht="33" customHeight="1" x14ac:dyDescent="0.25">
      <c r="A43" s="207" t="s">
        <v>383</v>
      </c>
      <c r="B43" s="273">
        <f>AVERAGE('A1 Exploitation'!D503, 'A1 Technique'!D196)</f>
        <v>0.6990909090909091</v>
      </c>
      <c r="C43" s="273"/>
      <c r="D43" s="199"/>
      <c r="E43" s="199"/>
      <c r="F43" s="199"/>
      <c r="G43" s="199"/>
      <c r="H43" s="199"/>
      <c r="I43" s="199"/>
    </row>
    <row r="44" spans="1:10" ht="33" customHeight="1" x14ac:dyDescent="0.25">
      <c r="A44" s="206" t="s">
        <v>384</v>
      </c>
      <c r="B44" s="273">
        <f>AVERAGE('A2 Exploitation'!D503, 'A2 Technique'!D196)</f>
        <v>0.8</v>
      </c>
      <c r="C44" s="273"/>
      <c r="D44" s="199"/>
      <c r="E44" s="199"/>
      <c r="F44" s="199"/>
      <c r="G44" s="199"/>
      <c r="H44" s="199"/>
      <c r="I44" s="199"/>
    </row>
    <row r="45" spans="1:10" ht="33" customHeight="1" x14ac:dyDescent="0.25">
      <c r="A45" s="207" t="s">
        <v>385</v>
      </c>
      <c r="B45" s="273">
        <f>AVERAGE('A3 Exploitation'!D503, 'A3 Technique'!D196)</f>
        <v>0.875</v>
      </c>
      <c r="C45" s="273"/>
      <c r="D45" s="199"/>
      <c r="E45" s="199"/>
      <c r="F45" s="199"/>
      <c r="G45" s="199"/>
      <c r="H45" s="199"/>
      <c r="I45" s="199"/>
    </row>
    <row r="46" spans="1:10" ht="33" customHeight="1" x14ac:dyDescent="0.25">
      <c r="A46" s="207" t="s">
        <v>386</v>
      </c>
      <c r="B46" s="273">
        <f>AVERAGE('A4 Exploitation'!D503, 'A4 Technique'!D196)</f>
        <v>0</v>
      </c>
      <c r="C46" s="273"/>
      <c r="D46" s="199"/>
      <c r="E46" s="199"/>
      <c r="F46" s="199"/>
      <c r="G46" s="199"/>
      <c r="H46" s="199"/>
      <c r="I46" s="199"/>
    </row>
    <row r="47" spans="1:10" ht="33" customHeight="1" x14ac:dyDescent="0.25">
      <c r="A47" s="206" t="s">
        <v>387</v>
      </c>
      <c r="B47" s="273">
        <f>AVERAGE('A5 Exploitation'!D503, 'A5 Technique'!D196)</f>
        <v>0</v>
      </c>
      <c r="C47" s="273"/>
      <c r="D47" s="199"/>
      <c r="E47" s="199"/>
      <c r="F47" s="199"/>
      <c r="G47" s="199"/>
      <c r="H47" s="199"/>
      <c r="I47" s="199"/>
    </row>
    <row r="48" spans="1:10" ht="33" customHeight="1" x14ac:dyDescent="0.25">
      <c r="A48" s="206" t="s">
        <v>388</v>
      </c>
      <c r="B48" s="273">
        <f>AVERAGE('A6 Exploitation'!D503, 'A6 Technique'!D196)</f>
        <v>0</v>
      </c>
      <c r="C48" s="27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2" t="s">
        <v>391</v>
      </c>
      <c r="C51" s="272"/>
      <c r="D51" s="199"/>
      <c r="E51" s="199"/>
      <c r="F51" s="199"/>
      <c r="G51" s="199"/>
      <c r="H51" s="199"/>
      <c r="I51" s="199"/>
      <c r="J51" s="198" t="str">
        <f>D18</f>
        <v>LAC 2</v>
      </c>
    </row>
    <row r="52" spans="1:10" ht="33" customHeight="1" x14ac:dyDescent="0.25">
      <c r="A52" s="207" t="s">
        <v>383</v>
      </c>
      <c r="B52" s="275">
        <f>'A1 Exploitation'!D41</f>
        <v>0.6785714285714286</v>
      </c>
      <c r="C52" s="275"/>
      <c r="D52" s="199"/>
      <c r="E52" s="199"/>
      <c r="F52" s="199"/>
      <c r="G52" s="199"/>
      <c r="H52" s="199"/>
      <c r="I52" s="199"/>
    </row>
    <row r="53" spans="1:10" ht="33" customHeight="1" x14ac:dyDescent="0.25">
      <c r="A53" s="206" t="s">
        <v>384</v>
      </c>
      <c r="B53" s="275">
        <f>'A2 Exploitation'!D41</f>
        <v>0.80769230769230771</v>
      </c>
      <c r="C53" s="275"/>
      <c r="D53" s="199"/>
      <c r="E53" s="199"/>
      <c r="F53" s="199"/>
      <c r="G53" s="199"/>
      <c r="H53" s="199"/>
      <c r="I53" s="199"/>
    </row>
    <row r="54" spans="1:10" ht="33" customHeight="1" x14ac:dyDescent="0.25">
      <c r="A54" s="207" t="s">
        <v>385</v>
      </c>
      <c r="B54" s="275">
        <f>'A3 Exploitation'!D41</f>
        <v>1</v>
      </c>
      <c r="C54" s="275"/>
      <c r="D54" s="199"/>
      <c r="E54" s="199"/>
      <c r="F54" s="199"/>
      <c r="G54" s="199"/>
      <c r="H54" s="199"/>
      <c r="I54" s="199"/>
    </row>
    <row r="55" spans="1:10" ht="33" customHeight="1" x14ac:dyDescent="0.25">
      <c r="A55" s="207" t="s">
        <v>386</v>
      </c>
      <c r="B55" s="275">
        <f>'A4 Exploitation'!D41</f>
        <v>0</v>
      </c>
      <c r="C55" s="275"/>
      <c r="D55" s="199"/>
      <c r="E55" s="199"/>
      <c r="F55" s="199"/>
      <c r="G55" s="199"/>
      <c r="H55" s="199"/>
      <c r="I55" s="199"/>
    </row>
    <row r="56" spans="1:10" ht="33" customHeight="1" x14ac:dyDescent="0.25">
      <c r="A56" s="206" t="s">
        <v>387</v>
      </c>
      <c r="B56" s="275">
        <f>'A5 Exploitation'!D41</f>
        <v>0</v>
      </c>
      <c r="C56" s="275"/>
      <c r="D56" s="199"/>
      <c r="E56" s="199"/>
      <c r="F56" s="199"/>
      <c r="G56" s="199"/>
      <c r="H56" s="199"/>
      <c r="I56" s="199"/>
    </row>
    <row r="57" spans="1:10" ht="33" customHeight="1" x14ac:dyDescent="0.25">
      <c r="A57" s="206" t="s">
        <v>388</v>
      </c>
      <c r="B57" s="275">
        <f>'A6 Exploitation'!D41</f>
        <v>0</v>
      </c>
      <c r="C57" s="27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2" t="s">
        <v>392</v>
      </c>
      <c r="C60" s="272"/>
      <c r="D60" s="199"/>
      <c r="E60" s="199"/>
      <c r="F60" s="199"/>
      <c r="G60" s="199"/>
      <c r="H60" s="199"/>
      <c r="I60" s="199"/>
      <c r="J60" s="198" t="str">
        <f>D18</f>
        <v>LAC 2</v>
      </c>
    </row>
    <row r="61" spans="1:10" ht="33" customHeight="1" x14ac:dyDescent="0.25">
      <c r="A61" s="207" t="s">
        <v>383</v>
      </c>
      <c r="B61" s="273">
        <f>'A1 Exploitation'!D97</f>
        <v>0.98484848484848486</v>
      </c>
      <c r="C61" s="273"/>
      <c r="D61" s="199"/>
      <c r="E61" s="199"/>
      <c r="F61" s="199"/>
      <c r="G61" s="199"/>
      <c r="H61" s="199"/>
      <c r="I61" s="199"/>
    </row>
    <row r="62" spans="1:10" ht="33" customHeight="1" x14ac:dyDescent="0.25">
      <c r="A62" s="206" t="s">
        <v>384</v>
      </c>
      <c r="B62" s="273">
        <f>'A2 Exploitation'!D97</f>
        <v>0.93939393939393945</v>
      </c>
      <c r="C62" s="273"/>
      <c r="D62" s="199"/>
      <c r="E62" s="199"/>
      <c r="F62" s="199"/>
      <c r="G62" s="199"/>
      <c r="H62" s="199"/>
      <c r="I62" s="199"/>
    </row>
    <row r="63" spans="1:10" ht="33" customHeight="1" x14ac:dyDescent="0.25">
      <c r="A63" s="207" t="s">
        <v>385</v>
      </c>
      <c r="B63" s="273">
        <f>'A3 Exploitation'!D97</f>
        <v>0.93939393939393945</v>
      </c>
      <c r="C63" s="273"/>
      <c r="D63" s="199"/>
      <c r="E63" s="199"/>
      <c r="F63" s="199"/>
      <c r="G63" s="199"/>
      <c r="H63" s="199"/>
      <c r="I63" s="199"/>
    </row>
    <row r="64" spans="1:10" ht="33" customHeight="1" x14ac:dyDescent="0.25">
      <c r="A64" s="207" t="s">
        <v>386</v>
      </c>
      <c r="B64" s="273">
        <f>'A4 Exploitation'!D97</f>
        <v>0</v>
      </c>
      <c r="C64" s="273"/>
      <c r="D64" s="199"/>
      <c r="E64" s="199"/>
      <c r="F64" s="199"/>
      <c r="G64" s="199"/>
      <c r="H64" s="199"/>
      <c r="I64" s="199"/>
    </row>
    <row r="65" spans="1:10" ht="33" customHeight="1" x14ac:dyDescent="0.25">
      <c r="A65" s="206" t="s">
        <v>387</v>
      </c>
      <c r="B65" s="273">
        <f>'A5 Exploitation'!D97</f>
        <v>0</v>
      </c>
      <c r="C65" s="273"/>
      <c r="D65" s="199"/>
      <c r="E65" s="199"/>
      <c r="F65" s="199"/>
      <c r="G65" s="199"/>
      <c r="H65" s="199"/>
      <c r="I65" s="199"/>
    </row>
    <row r="66" spans="1:10" ht="33" customHeight="1" x14ac:dyDescent="0.25">
      <c r="A66" s="206" t="s">
        <v>388</v>
      </c>
      <c r="B66" s="273">
        <f>'A6 Exploitation'!D97</f>
        <v>0</v>
      </c>
      <c r="C66" s="27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2" t="s">
        <v>393</v>
      </c>
      <c r="C69" s="272"/>
      <c r="D69" s="199"/>
      <c r="E69" s="199"/>
      <c r="F69" s="199"/>
      <c r="G69" s="199"/>
      <c r="H69" s="199"/>
      <c r="I69" s="199"/>
      <c r="J69" s="198" t="str">
        <f>D18</f>
        <v>LAC 2</v>
      </c>
    </row>
    <row r="70" spans="1:10" ht="33" customHeight="1" x14ac:dyDescent="0.25">
      <c r="A70" s="207" t="s">
        <v>383</v>
      </c>
      <c r="B70" s="273">
        <f>'A1 Exploitation'!D150</f>
        <v>0.98571428571428577</v>
      </c>
      <c r="C70" s="273"/>
      <c r="D70" s="199"/>
      <c r="E70" s="199"/>
      <c r="F70" s="199"/>
      <c r="G70" s="199"/>
      <c r="H70" s="199"/>
      <c r="I70" s="199"/>
    </row>
    <row r="71" spans="1:10" ht="33" customHeight="1" x14ac:dyDescent="0.25">
      <c r="A71" s="206" t="s">
        <v>384</v>
      </c>
      <c r="B71" s="273">
        <f>'A2 Exploitation'!D150</f>
        <v>0.91176470588235292</v>
      </c>
      <c r="C71" s="273"/>
      <c r="D71" s="199"/>
      <c r="E71" s="199"/>
      <c r="F71" s="199"/>
      <c r="G71" s="199"/>
      <c r="H71" s="199"/>
      <c r="I71" s="199"/>
    </row>
    <row r="72" spans="1:10" ht="33" customHeight="1" x14ac:dyDescent="0.25">
      <c r="A72" s="207" t="s">
        <v>385</v>
      </c>
      <c r="B72" s="273">
        <f>'A3 Exploitation'!D150</f>
        <v>0.91428571428571426</v>
      </c>
      <c r="C72" s="273"/>
      <c r="D72" s="199"/>
      <c r="E72" s="199"/>
      <c r="F72" s="199"/>
      <c r="G72" s="199"/>
      <c r="H72" s="199"/>
      <c r="I72" s="199"/>
    </row>
    <row r="73" spans="1:10" ht="33" customHeight="1" x14ac:dyDescent="0.25">
      <c r="A73" s="207" t="s">
        <v>386</v>
      </c>
      <c r="B73" s="273">
        <f>'A4 Exploitation'!D150</f>
        <v>0</v>
      </c>
      <c r="C73" s="273"/>
      <c r="D73" s="199"/>
      <c r="E73" s="199"/>
      <c r="F73" s="199"/>
      <c r="G73" s="199"/>
      <c r="H73" s="199"/>
      <c r="I73" s="199"/>
    </row>
    <row r="74" spans="1:10" ht="33" customHeight="1" x14ac:dyDescent="0.25">
      <c r="A74" s="206" t="s">
        <v>387</v>
      </c>
      <c r="B74" s="273">
        <f>'A5 Exploitation'!D150</f>
        <v>0</v>
      </c>
      <c r="C74" s="273"/>
      <c r="D74" s="199"/>
      <c r="E74" s="199"/>
      <c r="F74" s="199"/>
      <c r="G74" s="199"/>
      <c r="H74" s="199"/>
      <c r="I74" s="199"/>
    </row>
    <row r="75" spans="1:10" ht="33" customHeight="1" x14ac:dyDescent="0.25">
      <c r="A75" s="206" t="s">
        <v>388</v>
      </c>
      <c r="B75" s="273">
        <f>'A6 Exploitation'!D150</f>
        <v>0</v>
      </c>
      <c r="C75" s="27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2" t="s">
        <v>394</v>
      </c>
      <c r="C78" s="272"/>
      <c r="D78" s="199"/>
      <c r="E78" s="199"/>
      <c r="F78" s="199"/>
      <c r="G78" s="199"/>
      <c r="H78" s="199"/>
      <c r="I78" s="199"/>
      <c r="J78" s="198" t="str">
        <f>D18</f>
        <v>LAC 2</v>
      </c>
    </row>
    <row r="79" spans="1:10" ht="33" customHeight="1" x14ac:dyDescent="0.25">
      <c r="A79" s="207" t="s">
        <v>383</v>
      </c>
      <c r="B79" s="273">
        <f>'A1 Exploitation'!D190</f>
        <v>1</v>
      </c>
      <c r="C79" s="273"/>
      <c r="D79" s="199"/>
      <c r="E79" s="199"/>
      <c r="F79" s="199"/>
      <c r="G79" s="199"/>
      <c r="H79" s="199"/>
      <c r="I79" s="199"/>
    </row>
    <row r="80" spans="1:10" ht="33" customHeight="1" x14ac:dyDescent="0.25">
      <c r="A80" s="206" t="s">
        <v>384</v>
      </c>
      <c r="B80" s="273">
        <f>'A2 Exploitation'!D190</f>
        <v>0.94230769230769229</v>
      </c>
      <c r="C80" s="273"/>
      <c r="D80" s="199"/>
      <c r="E80" s="199"/>
      <c r="F80" s="199"/>
      <c r="G80" s="199"/>
      <c r="H80" s="199"/>
      <c r="I80" s="199"/>
    </row>
    <row r="81" spans="1:10" ht="33" customHeight="1" x14ac:dyDescent="0.25">
      <c r="A81" s="207" t="s">
        <v>385</v>
      </c>
      <c r="B81" s="273">
        <f>'A3 Exploitation'!D190</f>
        <v>0.96153846153846156</v>
      </c>
      <c r="C81" s="273"/>
      <c r="D81" s="199"/>
      <c r="E81" s="199"/>
      <c r="F81" s="199"/>
      <c r="G81" s="199"/>
      <c r="H81" s="199"/>
      <c r="I81" s="199"/>
    </row>
    <row r="82" spans="1:10" ht="33" customHeight="1" x14ac:dyDescent="0.25">
      <c r="A82" s="207" t="s">
        <v>386</v>
      </c>
      <c r="B82" s="273">
        <f>'A4 Exploitation'!D190</f>
        <v>0</v>
      </c>
      <c r="C82" s="273"/>
      <c r="D82" s="199"/>
      <c r="E82" s="199"/>
      <c r="F82" s="199"/>
      <c r="G82" s="199"/>
      <c r="H82" s="199"/>
      <c r="I82" s="199"/>
    </row>
    <row r="83" spans="1:10" ht="33" customHeight="1" x14ac:dyDescent="0.25">
      <c r="A83" s="206" t="s">
        <v>387</v>
      </c>
      <c r="B83" s="273">
        <f>'A5 Exploitation'!D190</f>
        <v>0</v>
      </c>
      <c r="C83" s="273"/>
      <c r="D83" s="199"/>
      <c r="E83" s="199"/>
      <c r="F83" s="199"/>
      <c r="G83" s="199"/>
      <c r="H83" s="199"/>
      <c r="I83" s="199"/>
    </row>
    <row r="84" spans="1:10" ht="33" customHeight="1" x14ac:dyDescent="0.25">
      <c r="A84" s="206" t="s">
        <v>388</v>
      </c>
      <c r="B84" s="273">
        <f>'A6 Exploitation'!D190</f>
        <v>0</v>
      </c>
      <c r="C84" s="27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2" t="s">
        <v>395</v>
      </c>
      <c r="C87" s="272"/>
      <c r="D87" s="199"/>
      <c r="E87" s="199"/>
      <c r="F87" s="199"/>
      <c r="G87" s="199"/>
      <c r="H87" s="199"/>
      <c r="I87" s="199"/>
      <c r="J87" s="198" t="str">
        <f>D18</f>
        <v>LAC 2</v>
      </c>
    </row>
    <row r="88" spans="1:10" ht="33" customHeight="1" x14ac:dyDescent="0.25">
      <c r="A88" s="207" t="s">
        <v>383</v>
      </c>
      <c r="B88" s="273">
        <f>'A1 Exploitation'!D246</f>
        <v>0.82051282051282048</v>
      </c>
      <c r="C88" s="273"/>
      <c r="D88" s="199"/>
      <c r="E88" s="199"/>
      <c r="F88" s="199"/>
      <c r="G88" s="199"/>
      <c r="H88" s="199"/>
      <c r="I88" s="199"/>
    </row>
    <row r="89" spans="1:10" ht="33" customHeight="1" x14ac:dyDescent="0.25">
      <c r="A89" s="206" t="s">
        <v>384</v>
      </c>
      <c r="B89" s="273">
        <f>'A2 Exploitation'!D246</f>
        <v>0.94736842105263153</v>
      </c>
      <c r="C89" s="273"/>
      <c r="D89" s="199"/>
      <c r="E89" s="199"/>
      <c r="F89" s="199"/>
      <c r="G89" s="199"/>
      <c r="H89" s="199"/>
      <c r="I89" s="199"/>
    </row>
    <row r="90" spans="1:10" ht="33" customHeight="1" x14ac:dyDescent="0.25">
      <c r="A90" s="207" t="s">
        <v>385</v>
      </c>
      <c r="B90" s="273">
        <f>'A3 Exploitation'!D246</f>
        <v>0.85897435897435892</v>
      </c>
      <c r="C90" s="273"/>
      <c r="D90" s="199"/>
      <c r="E90" s="199"/>
      <c r="F90" s="199"/>
      <c r="G90" s="199"/>
      <c r="H90" s="199"/>
      <c r="I90" s="199"/>
    </row>
    <row r="91" spans="1:10" ht="33" customHeight="1" x14ac:dyDescent="0.25">
      <c r="A91" s="207" t="s">
        <v>386</v>
      </c>
      <c r="B91" s="273">
        <f>'A4 Exploitation'!D246</f>
        <v>0</v>
      </c>
      <c r="C91" s="273"/>
      <c r="D91" s="199"/>
      <c r="E91" s="199"/>
      <c r="F91" s="199"/>
      <c r="G91" s="199"/>
      <c r="H91" s="199"/>
      <c r="I91" s="199"/>
    </row>
    <row r="92" spans="1:10" ht="33" customHeight="1" x14ac:dyDescent="0.25">
      <c r="A92" s="206" t="s">
        <v>387</v>
      </c>
      <c r="B92" s="273">
        <f>'A5 Exploitation'!D246</f>
        <v>0</v>
      </c>
      <c r="C92" s="273"/>
      <c r="D92" s="199"/>
      <c r="E92" s="199"/>
      <c r="F92" s="199"/>
      <c r="G92" s="199"/>
      <c r="H92" s="199"/>
      <c r="I92" s="199"/>
    </row>
    <row r="93" spans="1:10" ht="33" customHeight="1" x14ac:dyDescent="0.25">
      <c r="A93" s="206" t="s">
        <v>388</v>
      </c>
      <c r="B93" s="273">
        <f>'A6 Exploitation'!D246</f>
        <v>0</v>
      </c>
      <c r="C93" s="27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2" t="s">
        <v>396</v>
      </c>
      <c r="C96" s="272"/>
      <c r="D96" s="199"/>
      <c r="E96" s="199"/>
      <c r="F96" s="199"/>
      <c r="G96" s="199"/>
      <c r="H96" s="199"/>
      <c r="I96" s="199"/>
      <c r="J96" s="198" t="str">
        <f>D18</f>
        <v>LAC 2</v>
      </c>
    </row>
    <row r="97" spans="1:10" ht="33" customHeight="1" x14ac:dyDescent="0.25">
      <c r="A97" s="207" t="s">
        <v>383</v>
      </c>
      <c r="B97" s="273">
        <f>'A1 Exploitation'!D289</f>
        <v>0.94827586206896552</v>
      </c>
      <c r="C97" s="273"/>
      <c r="D97" s="199"/>
      <c r="E97" s="199"/>
      <c r="F97" s="199"/>
      <c r="G97" s="199"/>
      <c r="H97" s="199"/>
      <c r="I97" s="199"/>
    </row>
    <row r="98" spans="1:10" ht="33" customHeight="1" x14ac:dyDescent="0.25">
      <c r="A98" s="206" t="s">
        <v>384</v>
      </c>
      <c r="B98" s="273">
        <f>'A2 Exploitation'!D289</f>
        <v>0.96551724137931039</v>
      </c>
      <c r="C98" s="273"/>
      <c r="D98" s="199"/>
      <c r="E98" s="199"/>
      <c r="F98" s="199"/>
      <c r="G98" s="199"/>
      <c r="H98" s="199"/>
      <c r="I98" s="199"/>
    </row>
    <row r="99" spans="1:10" ht="33" customHeight="1" x14ac:dyDescent="0.25">
      <c r="A99" s="207" t="s">
        <v>385</v>
      </c>
      <c r="B99" s="273">
        <f>'A3 Exploitation'!D289</f>
        <v>0.98275862068965514</v>
      </c>
      <c r="C99" s="273"/>
      <c r="D99" s="199"/>
      <c r="E99" s="199"/>
      <c r="F99" s="199"/>
      <c r="G99" s="199"/>
      <c r="H99" s="199"/>
      <c r="I99" s="199"/>
    </row>
    <row r="100" spans="1:10" ht="33" customHeight="1" x14ac:dyDescent="0.25">
      <c r="A100" s="207" t="s">
        <v>386</v>
      </c>
      <c r="B100" s="273">
        <f>'A4 Exploitation'!D289</f>
        <v>0</v>
      </c>
      <c r="C100" s="273"/>
      <c r="D100" s="199"/>
      <c r="E100" s="199"/>
      <c r="F100" s="199"/>
      <c r="G100" s="199"/>
      <c r="H100" s="199"/>
      <c r="I100" s="199"/>
    </row>
    <row r="101" spans="1:10" ht="33" customHeight="1" x14ac:dyDescent="0.25">
      <c r="A101" s="206" t="s">
        <v>387</v>
      </c>
      <c r="B101" s="273">
        <f>'A5 Exploitation'!D289</f>
        <v>0</v>
      </c>
      <c r="C101" s="273"/>
      <c r="D101" s="199"/>
      <c r="E101" s="199"/>
      <c r="F101" s="199"/>
      <c r="G101" s="199"/>
      <c r="H101" s="199"/>
      <c r="I101" s="199"/>
    </row>
    <row r="102" spans="1:10" ht="33" customHeight="1" x14ac:dyDescent="0.25">
      <c r="A102" s="206" t="s">
        <v>388</v>
      </c>
      <c r="B102" s="273">
        <f>'A6 Exploitation'!D289</f>
        <v>0</v>
      </c>
      <c r="C102" s="27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2" t="s">
        <v>397</v>
      </c>
      <c r="C105" s="272"/>
      <c r="D105" s="199"/>
      <c r="E105" s="199"/>
      <c r="F105" s="199"/>
      <c r="G105" s="199"/>
      <c r="H105" s="199"/>
      <c r="I105" s="199"/>
      <c r="J105" s="198" t="str">
        <f>D18</f>
        <v>LAC 2</v>
      </c>
    </row>
    <row r="106" spans="1:10" ht="33" customHeight="1" x14ac:dyDescent="0.25">
      <c r="A106" s="207" t="s">
        <v>383</v>
      </c>
      <c r="B106" s="273">
        <f>'A1 Exploitation'!D322</f>
        <v>0.75</v>
      </c>
      <c r="C106" s="273"/>
      <c r="D106" s="199"/>
      <c r="E106" s="199"/>
      <c r="F106" s="199"/>
      <c r="G106" s="199"/>
      <c r="H106" s="199"/>
      <c r="I106" s="199"/>
    </row>
    <row r="107" spans="1:10" ht="33" customHeight="1" x14ac:dyDescent="0.25">
      <c r="A107" s="206" t="s">
        <v>384</v>
      </c>
      <c r="B107" s="273">
        <f>'A2 Exploitation'!D322</f>
        <v>0.94736842105263153</v>
      </c>
      <c r="C107" s="273"/>
      <c r="D107" s="199"/>
      <c r="E107" s="199"/>
      <c r="F107" s="199"/>
      <c r="G107" s="199"/>
      <c r="H107" s="199"/>
      <c r="I107" s="199"/>
    </row>
    <row r="108" spans="1:10" ht="33" customHeight="1" x14ac:dyDescent="0.25">
      <c r="A108" s="207" t="s">
        <v>385</v>
      </c>
      <c r="B108" s="273">
        <f>'A3 Exploitation'!D322</f>
        <v>1</v>
      </c>
      <c r="C108" s="273"/>
      <c r="D108" s="199"/>
      <c r="E108" s="199"/>
      <c r="F108" s="199"/>
      <c r="G108" s="199"/>
      <c r="H108" s="199"/>
      <c r="I108" s="199"/>
    </row>
    <row r="109" spans="1:10" ht="33" customHeight="1" x14ac:dyDescent="0.25">
      <c r="A109" s="207" t="s">
        <v>386</v>
      </c>
      <c r="B109" s="273">
        <f>'A4 Exploitation'!D322</f>
        <v>0</v>
      </c>
      <c r="C109" s="273"/>
      <c r="D109" s="199"/>
      <c r="E109" s="199"/>
      <c r="F109" s="199"/>
      <c r="G109" s="199"/>
      <c r="H109" s="199"/>
      <c r="I109" s="199"/>
    </row>
    <row r="110" spans="1:10" ht="33" customHeight="1" x14ac:dyDescent="0.25">
      <c r="A110" s="206" t="s">
        <v>387</v>
      </c>
      <c r="B110" s="273">
        <f>'A5 Exploitation'!D322</f>
        <v>0</v>
      </c>
      <c r="C110" s="273"/>
      <c r="D110" s="199"/>
      <c r="E110" s="199"/>
      <c r="F110" s="199"/>
      <c r="G110" s="199"/>
      <c r="H110" s="199"/>
      <c r="I110" s="199"/>
    </row>
    <row r="111" spans="1:10" ht="33" customHeight="1" x14ac:dyDescent="0.25">
      <c r="A111" s="206" t="s">
        <v>388</v>
      </c>
      <c r="B111" s="273">
        <f>'A6 Exploitation'!D322</f>
        <v>0</v>
      </c>
      <c r="C111" s="27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2" t="s">
        <v>398</v>
      </c>
      <c r="C114" s="272"/>
      <c r="D114" s="199"/>
      <c r="E114" s="199"/>
      <c r="F114" s="199"/>
      <c r="G114" s="199"/>
      <c r="H114" s="199"/>
      <c r="I114" s="199"/>
      <c r="J114" s="198" t="str">
        <f>D18</f>
        <v>LAC 2</v>
      </c>
    </row>
    <row r="115" spans="1:10" ht="33" customHeight="1" x14ac:dyDescent="0.25">
      <c r="A115" s="207" t="s">
        <v>383</v>
      </c>
      <c r="B115" s="273">
        <f>'A1 Exploitation'!D350</f>
        <v>0.9285714285714286</v>
      </c>
      <c r="C115" s="273"/>
      <c r="D115" s="199"/>
      <c r="E115" s="199"/>
      <c r="F115" s="199"/>
      <c r="G115" s="199"/>
      <c r="H115" s="199"/>
      <c r="I115" s="199"/>
    </row>
    <row r="116" spans="1:10" ht="33" customHeight="1" x14ac:dyDescent="0.25">
      <c r="A116" s="206" t="s">
        <v>384</v>
      </c>
      <c r="B116" s="273">
        <f>'A2 Exploitation'!D350</f>
        <v>0.9642857142857143</v>
      </c>
      <c r="C116" s="273"/>
      <c r="D116" s="199"/>
      <c r="E116" s="199"/>
      <c r="F116" s="199"/>
      <c r="G116" s="199"/>
      <c r="H116" s="199"/>
      <c r="I116" s="199"/>
    </row>
    <row r="117" spans="1:10" ht="33" customHeight="1" x14ac:dyDescent="0.25">
      <c r="A117" s="207" t="s">
        <v>385</v>
      </c>
      <c r="B117" s="273">
        <f>'A3 Exploitation'!D350</f>
        <v>0.7</v>
      </c>
      <c r="C117" s="273"/>
      <c r="D117" s="199"/>
      <c r="E117" s="199"/>
      <c r="F117" s="199"/>
      <c r="G117" s="199"/>
      <c r="H117" s="199"/>
      <c r="I117" s="199"/>
    </row>
    <row r="118" spans="1:10" ht="33" customHeight="1" x14ac:dyDescent="0.25">
      <c r="A118" s="207" t="s">
        <v>386</v>
      </c>
      <c r="B118" s="273">
        <f>'A4 Exploitation'!D350</f>
        <v>0</v>
      </c>
      <c r="C118" s="273"/>
      <c r="D118" s="199"/>
      <c r="E118" s="199"/>
      <c r="F118" s="199"/>
      <c r="G118" s="199"/>
      <c r="H118" s="199"/>
      <c r="I118" s="199"/>
    </row>
    <row r="119" spans="1:10" ht="33" customHeight="1" x14ac:dyDescent="0.25">
      <c r="A119" s="206" t="s">
        <v>387</v>
      </c>
      <c r="B119" s="273">
        <f>'A5 Exploitation'!D350</f>
        <v>0</v>
      </c>
      <c r="C119" s="273"/>
      <c r="D119" s="199"/>
      <c r="E119" s="199"/>
      <c r="F119" s="199"/>
      <c r="G119" s="199"/>
      <c r="H119" s="199"/>
      <c r="I119" s="199"/>
    </row>
    <row r="120" spans="1:10" ht="33" customHeight="1" x14ac:dyDescent="0.25">
      <c r="A120" s="206" t="s">
        <v>388</v>
      </c>
      <c r="B120" s="273">
        <f>'A6 Exploitation'!D350</f>
        <v>0</v>
      </c>
      <c r="C120" s="27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2" t="s">
        <v>399</v>
      </c>
      <c r="C123" s="272"/>
      <c r="D123" s="199"/>
      <c r="E123" s="199"/>
      <c r="F123" s="199"/>
      <c r="G123" s="199"/>
      <c r="H123" s="199"/>
      <c r="I123" s="199"/>
      <c r="J123" s="198" t="str">
        <f>D18</f>
        <v>LAC 2</v>
      </c>
    </row>
    <row r="124" spans="1:10" ht="33" customHeight="1" x14ac:dyDescent="0.25">
      <c r="A124" s="207" t="s">
        <v>383</v>
      </c>
      <c r="B124" s="273">
        <f>'A1 Exploitation'!D403</f>
        <v>0.859375</v>
      </c>
      <c r="C124" s="273"/>
      <c r="D124" s="199"/>
      <c r="E124" s="199"/>
      <c r="F124" s="199"/>
      <c r="G124" s="199"/>
      <c r="H124" s="199"/>
      <c r="I124" s="199"/>
    </row>
    <row r="125" spans="1:10" ht="33" customHeight="1" x14ac:dyDescent="0.25">
      <c r="A125" s="206" t="s">
        <v>384</v>
      </c>
      <c r="B125" s="273">
        <f>'A2 Exploitation'!D403</f>
        <v>0.98275862068965514</v>
      </c>
      <c r="C125" s="273"/>
      <c r="D125" s="199"/>
      <c r="E125" s="199"/>
      <c r="F125" s="199"/>
      <c r="G125" s="199"/>
      <c r="H125" s="199"/>
      <c r="I125" s="199"/>
    </row>
    <row r="126" spans="1:10" ht="33" customHeight="1" x14ac:dyDescent="0.25">
      <c r="A126" s="207" t="s">
        <v>385</v>
      </c>
      <c r="B126" s="273">
        <f>'A3 Exploitation'!D403</f>
        <v>0.95161290322580649</v>
      </c>
      <c r="C126" s="273"/>
      <c r="D126" s="199"/>
      <c r="E126" s="199"/>
      <c r="F126" s="199"/>
      <c r="G126" s="199"/>
      <c r="H126" s="199"/>
      <c r="I126" s="199"/>
    </row>
    <row r="127" spans="1:10" ht="33" customHeight="1" x14ac:dyDescent="0.25">
      <c r="A127" s="207" t="s">
        <v>386</v>
      </c>
      <c r="B127" s="273">
        <f>'A4 Exploitation'!D403</f>
        <v>0</v>
      </c>
      <c r="C127" s="273"/>
      <c r="D127" s="199"/>
      <c r="E127" s="199"/>
      <c r="F127" s="199"/>
      <c r="G127" s="199"/>
      <c r="H127" s="199"/>
      <c r="I127" s="199"/>
    </row>
    <row r="128" spans="1:10" ht="33" customHeight="1" x14ac:dyDescent="0.25">
      <c r="A128" s="206" t="s">
        <v>387</v>
      </c>
      <c r="B128" s="273">
        <f>'A5 Exploitation'!D403</f>
        <v>0</v>
      </c>
      <c r="C128" s="273"/>
      <c r="D128" s="199"/>
      <c r="E128" s="199"/>
      <c r="F128" s="199"/>
      <c r="G128" s="199"/>
      <c r="H128" s="199"/>
      <c r="I128" s="199"/>
    </row>
    <row r="129" spans="1:10" ht="33" customHeight="1" x14ac:dyDescent="0.25">
      <c r="A129" s="206" t="s">
        <v>388</v>
      </c>
      <c r="B129" s="273">
        <f>'A6 Exploitation'!D403</f>
        <v>0</v>
      </c>
      <c r="C129" s="27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2" t="s">
        <v>400</v>
      </c>
      <c r="C132" s="272"/>
      <c r="D132" s="199"/>
      <c r="E132" s="199"/>
      <c r="F132" s="199"/>
      <c r="G132" s="199"/>
      <c r="H132" s="199"/>
      <c r="I132" s="199"/>
      <c r="J132" s="198" t="str">
        <f>D18</f>
        <v>LAC 2</v>
      </c>
    </row>
    <row r="133" spans="1:10" ht="33" customHeight="1" x14ac:dyDescent="0.25">
      <c r="A133" s="207" t="s">
        <v>383</v>
      </c>
      <c r="B133" s="273">
        <f>'A1 Exploitation'!D433</f>
        <v>1</v>
      </c>
      <c r="C133" s="273"/>
      <c r="D133" s="199"/>
      <c r="E133" s="199"/>
      <c r="F133" s="199"/>
      <c r="G133" s="199"/>
      <c r="H133" s="199"/>
      <c r="I133" s="199"/>
    </row>
    <row r="134" spans="1:10" ht="33" customHeight="1" x14ac:dyDescent="0.25">
      <c r="A134" s="206" t="s">
        <v>384</v>
      </c>
      <c r="B134" s="273">
        <f>'A2 Exploitation'!D433</f>
        <v>1</v>
      </c>
      <c r="C134" s="273"/>
      <c r="D134" s="199"/>
      <c r="E134" s="199"/>
      <c r="F134" s="199"/>
      <c r="G134" s="199"/>
      <c r="H134" s="199"/>
      <c r="I134" s="199"/>
    </row>
    <row r="135" spans="1:10" ht="33" customHeight="1" x14ac:dyDescent="0.25">
      <c r="A135" s="207" t="s">
        <v>385</v>
      </c>
      <c r="B135" s="273">
        <f>'A3 Exploitation'!D433</f>
        <v>1</v>
      </c>
      <c r="C135" s="273"/>
      <c r="D135" s="199"/>
      <c r="E135" s="199"/>
      <c r="F135" s="199"/>
      <c r="G135" s="199"/>
      <c r="H135" s="199"/>
      <c r="I135" s="199"/>
    </row>
    <row r="136" spans="1:10" ht="33" customHeight="1" x14ac:dyDescent="0.25">
      <c r="A136" s="207" t="s">
        <v>386</v>
      </c>
      <c r="B136" s="273">
        <f>'A4 Exploitation'!D433</f>
        <v>0</v>
      </c>
      <c r="C136" s="273"/>
      <c r="D136" s="199"/>
      <c r="E136" s="199"/>
      <c r="F136" s="199"/>
      <c r="G136" s="199"/>
      <c r="H136" s="199"/>
      <c r="I136" s="199"/>
    </row>
    <row r="137" spans="1:10" ht="33" customHeight="1" x14ac:dyDescent="0.25">
      <c r="A137" s="206" t="s">
        <v>387</v>
      </c>
      <c r="B137" s="273">
        <f>'A5 Exploitation'!D433</f>
        <v>0</v>
      </c>
      <c r="C137" s="273"/>
      <c r="D137" s="199"/>
      <c r="E137" s="199"/>
      <c r="F137" s="199"/>
      <c r="G137" s="199"/>
      <c r="H137" s="199"/>
      <c r="I137" s="199"/>
    </row>
    <row r="138" spans="1:10" ht="33" customHeight="1" x14ac:dyDescent="0.25">
      <c r="A138" s="206" t="s">
        <v>388</v>
      </c>
      <c r="B138" s="273">
        <f>'A6 Exploitation'!D433</f>
        <v>0</v>
      </c>
      <c r="C138" s="27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2" t="s">
        <v>401</v>
      </c>
      <c r="C141" s="272"/>
      <c r="D141" s="199"/>
      <c r="E141" s="199"/>
      <c r="F141" s="199"/>
      <c r="G141" s="199"/>
      <c r="H141" s="199"/>
      <c r="I141" s="199"/>
      <c r="J141" s="198" t="str">
        <f>D18</f>
        <v>LAC 2</v>
      </c>
    </row>
    <row r="142" spans="1:10" ht="33" customHeight="1" x14ac:dyDescent="0.25">
      <c r="A142" s="207" t="s">
        <v>383</v>
      </c>
      <c r="B142" s="273">
        <f>'A1 Exploitation'!D452</f>
        <v>1</v>
      </c>
      <c r="C142" s="273"/>
      <c r="D142" s="199"/>
      <c r="E142" s="199"/>
      <c r="F142" s="199"/>
      <c r="G142" s="199"/>
      <c r="H142" s="199"/>
      <c r="I142" s="199"/>
    </row>
    <row r="143" spans="1:10" ht="33" customHeight="1" x14ac:dyDescent="0.25">
      <c r="A143" s="206" t="s">
        <v>384</v>
      </c>
      <c r="B143" s="273">
        <f>'A2 Exploitation'!D452</f>
        <v>1</v>
      </c>
      <c r="C143" s="273"/>
      <c r="D143" s="199"/>
      <c r="E143" s="199"/>
      <c r="F143" s="199"/>
      <c r="G143" s="199"/>
      <c r="H143" s="199"/>
      <c r="I143" s="199"/>
    </row>
    <row r="144" spans="1:10" ht="33" customHeight="1" x14ac:dyDescent="0.25">
      <c r="A144" s="207" t="s">
        <v>385</v>
      </c>
      <c r="B144" s="273">
        <f>'A3 Exploitation'!D452</f>
        <v>1</v>
      </c>
      <c r="C144" s="273"/>
      <c r="D144" s="199"/>
      <c r="E144" s="199"/>
      <c r="F144" s="199"/>
      <c r="G144" s="199"/>
      <c r="H144" s="199"/>
      <c r="I144" s="199"/>
    </row>
    <row r="145" spans="1:10" ht="33" customHeight="1" x14ac:dyDescent="0.25">
      <c r="A145" s="207" t="s">
        <v>386</v>
      </c>
      <c r="B145" s="273">
        <f>'A4 Exploitation'!D452</f>
        <v>0</v>
      </c>
      <c r="C145" s="273"/>
      <c r="D145" s="199"/>
      <c r="E145" s="199"/>
      <c r="F145" s="199"/>
      <c r="G145" s="199"/>
      <c r="H145" s="199"/>
      <c r="I145" s="199"/>
    </row>
    <row r="146" spans="1:10" ht="33" customHeight="1" x14ac:dyDescent="0.25">
      <c r="A146" s="206" t="s">
        <v>387</v>
      </c>
      <c r="B146" s="273">
        <f>'A5 Exploitation'!D452</f>
        <v>0</v>
      </c>
      <c r="C146" s="273"/>
      <c r="D146" s="199"/>
      <c r="E146" s="199"/>
      <c r="F146" s="199"/>
      <c r="G146" s="199"/>
      <c r="H146" s="199"/>
      <c r="I146" s="199"/>
    </row>
    <row r="147" spans="1:10" ht="33" customHeight="1" x14ac:dyDescent="0.25">
      <c r="A147" s="206" t="s">
        <v>388</v>
      </c>
      <c r="B147" s="273">
        <f>'A6 Exploitation'!D452</f>
        <v>0</v>
      </c>
      <c r="C147" s="27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2" t="s">
        <v>402</v>
      </c>
      <c r="C150" s="272"/>
      <c r="D150" s="199"/>
      <c r="E150" s="199"/>
      <c r="F150" s="199"/>
      <c r="G150" s="199"/>
      <c r="H150" s="199"/>
      <c r="I150" s="199"/>
      <c r="J150" s="198" t="str">
        <f>D18</f>
        <v>LAC 2</v>
      </c>
    </row>
    <row r="151" spans="1:10" ht="33" customHeight="1" x14ac:dyDescent="0.25">
      <c r="A151" s="207" t="s">
        <v>383</v>
      </c>
      <c r="B151" s="273">
        <f>'A1 Exploitation'!D462</f>
        <v>1</v>
      </c>
      <c r="C151" s="273"/>
      <c r="D151" s="199"/>
      <c r="E151" s="199"/>
      <c r="F151" s="199"/>
      <c r="G151" s="199"/>
      <c r="H151" s="199"/>
      <c r="I151" s="199"/>
    </row>
    <row r="152" spans="1:10" ht="33" customHeight="1" x14ac:dyDescent="0.25">
      <c r="A152" s="206" t="s">
        <v>384</v>
      </c>
      <c r="B152" s="273">
        <f>'A2 Exploitation'!D462</f>
        <v>0.75</v>
      </c>
      <c r="C152" s="273"/>
      <c r="D152" s="199"/>
      <c r="E152" s="199"/>
      <c r="F152" s="199"/>
      <c r="G152" s="199"/>
      <c r="H152" s="199"/>
      <c r="I152" s="199"/>
    </row>
    <row r="153" spans="1:10" ht="33" customHeight="1" x14ac:dyDescent="0.25">
      <c r="A153" s="207" t="s">
        <v>385</v>
      </c>
      <c r="B153" s="273">
        <f>'A3 Exploitation'!D462</f>
        <v>1</v>
      </c>
      <c r="C153" s="273"/>
      <c r="D153" s="199"/>
      <c r="E153" s="199"/>
      <c r="F153" s="199"/>
      <c r="G153" s="199"/>
      <c r="H153" s="199"/>
      <c r="I153" s="199"/>
    </row>
    <row r="154" spans="1:10" ht="33" customHeight="1" x14ac:dyDescent="0.25">
      <c r="A154" s="207" t="s">
        <v>386</v>
      </c>
      <c r="B154" s="273">
        <f>'A4 Exploitation'!D462</f>
        <v>0</v>
      </c>
      <c r="C154" s="273"/>
      <c r="D154" s="199"/>
      <c r="E154" s="199"/>
      <c r="F154" s="199"/>
      <c r="G154" s="199"/>
      <c r="H154" s="199"/>
      <c r="I154" s="199"/>
    </row>
    <row r="155" spans="1:10" ht="33" customHeight="1" x14ac:dyDescent="0.25">
      <c r="A155" s="206" t="s">
        <v>387</v>
      </c>
      <c r="B155" s="273">
        <f>'A5 Exploitation'!D462</f>
        <v>0</v>
      </c>
      <c r="C155" s="273"/>
      <c r="D155" s="199"/>
      <c r="E155" s="199"/>
      <c r="F155" s="199"/>
      <c r="G155" s="199"/>
      <c r="H155" s="199"/>
      <c r="I155" s="199"/>
    </row>
    <row r="156" spans="1:10" ht="33" customHeight="1" x14ac:dyDescent="0.25">
      <c r="A156" s="206" t="s">
        <v>388</v>
      </c>
      <c r="B156" s="273">
        <f>'A6 Exploitation'!D462</f>
        <v>0</v>
      </c>
      <c r="C156" s="27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2" t="s">
        <v>403</v>
      </c>
      <c r="C159" s="272"/>
      <c r="D159" s="199"/>
      <c r="E159" s="199"/>
      <c r="F159" s="199"/>
      <c r="G159" s="199"/>
      <c r="H159" s="199"/>
      <c r="I159" s="199"/>
      <c r="J159" s="198" t="str">
        <f>D18</f>
        <v>LAC 2</v>
      </c>
    </row>
    <row r="160" spans="1:10" ht="33" customHeight="1" x14ac:dyDescent="0.25">
      <c r="A160" s="207" t="s">
        <v>383</v>
      </c>
      <c r="B160" s="273">
        <f>'A1 Exploitation'!D471</f>
        <v>0.83333333333333337</v>
      </c>
      <c r="C160" s="273"/>
      <c r="D160" s="199"/>
      <c r="E160" s="199"/>
      <c r="F160" s="199"/>
      <c r="G160" s="199"/>
      <c r="H160" s="199"/>
      <c r="I160" s="199"/>
    </row>
    <row r="161" spans="1:10" ht="33" customHeight="1" x14ac:dyDescent="0.25">
      <c r="A161" s="206" t="s">
        <v>384</v>
      </c>
      <c r="B161" s="273">
        <f>'A2 Exploitation'!D471</f>
        <v>0.75</v>
      </c>
      <c r="C161" s="273"/>
      <c r="D161" s="199"/>
      <c r="E161" s="199"/>
      <c r="F161" s="199"/>
      <c r="G161" s="199"/>
      <c r="H161" s="199"/>
      <c r="I161" s="199"/>
    </row>
    <row r="162" spans="1:10" ht="33" customHeight="1" x14ac:dyDescent="0.25">
      <c r="A162" s="207" t="s">
        <v>385</v>
      </c>
      <c r="B162" s="273">
        <f>'A3 Exploitation'!D471</f>
        <v>1</v>
      </c>
      <c r="C162" s="273"/>
      <c r="D162" s="199"/>
      <c r="E162" s="199"/>
      <c r="F162" s="199"/>
      <c r="G162" s="199"/>
      <c r="H162" s="199"/>
      <c r="I162" s="199"/>
    </row>
    <row r="163" spans="1:10" ht="33" customHeight="1" x14ac:dyDescent="0.25">
      <c r="A163" s="207" t="s">
        <v>386</v>
      </c>
      <c r="B163" s="273">
        <f>'A4 Exploitation'!D471</f>
        <v>0</v>
      </c>
      <c r="C163" s="273"/>
      <c r="D163" s="199"/>
      <c r="E163" s="199"/>
      <c r="F163" s="199"/>
      <c r="G163" s="199"/>
      <c r="H163" s="199"/>
      <c r="I163" s="199"/>
    </row>
    <row r="164" spans="1:10" ht="33" customHeight="1" x14ac:dyDescent="0.25">
      <c r="A164" s="206" t="s">
        <v>387</v>
      </c>
      <c r="B164" s="273">
        <f>'A5 Exploitation'!D471</f>
        <v>0</v>
      </c>
      <c r="C164" s="273"/>
      <c r="D164" s="199"/>
      <c r="E164" s="199"/>
      <c r="F164" s="199"/>
      <c r="G164" s="199"/>
      <c r="H164" s="199"/>
      <c r="I164" s="199"/>
    </row>
    <row r="165" spans="1:10" ht="33" customHeight="1" x14ac:dyDescent="0.25">
      <c r="A165" s="206" t="s">
        <v>388</v>
      </c>
      <c r="B165" s="273">
        <f>'A6 Exploitation'!D471</f>
        <v>0</v>
      </c>
      <c r="C165" s="273"/>
      <c r="D165" s="199"/>
      <c r="E165" s="199"/>
      <c r="F165" s="199"/>
      <c r="G165" s="199"/>
      <c r="H165" s="199"/>
      <c r="I165" s="199"/>
    </row>
    <row r="166" spans="1:10" ht="18" x14ac:dyDescent="0.25">
      <c r="A166" s="209"/>
      <c r="B166" s="276"/>
      <c r="C166" s="276"/>
      <c r="D166" s="199"/>
      <c r="E166" s="199"/>
      <c r="F166" s="199"/>
      <c r="G166" s="199"/>
      <c r="H166" s="199"/>
      <c r="I166" s="199"/>
    </row>
    <row r="167" spans="1:10" ht="18" x14ac:dyDescent="0.25">
      <c r="A167" s="209"/>
      <c r="B167" s="276"/>
      <c r="C167" s="276"/>
      <c r="D167" s="199"/>
      <c r="E167" s="199"/>
      <c r="F167" s="199"/>
      <c r="G167" s="199"/>
      <c r="H167" s="199"/>
      <c r="I167" s="199"/>
    </row>
    <row r="168" spans="1:10" ht="33" customHeight="1" x14ac:dyDescent="0.25">
      <c r="A168" s="206" t="s">
        <v>381</v>
      </c>
      <c r="B168" s="272" t="s">
        <v>404</v>
      </c>
      <c r="C168" s="272"/>
      <c r="D168" s="199"/>
      <c r="E168" s="199"/>
      <c r="F168" s="199"/>
      <c r="G168" s="199"/>
      <c r="H168" s="199"/>
      <c r="I168" s="199"/>
      <c r="J168" s="198" t="str">
        <f>D18</f>
        <v>LAC 2</v>
      </c>
    </row>
    <row r="169" spans="1:10" ht="33" customHeight="1" x14ac:dyDescent="0.25">
      <c r="A169" s="207" t="s">
        <v>383</v>
      </c>
      <c r="B169" s="273">
        <f>'A1 Exploitation'!D492</f>
        <v>1</v>
      </c>
      <c r="C169" s="273"/>
      <c r="D169" s="199"/>
      <c r="E169" s="199"/>
      <c r="F169" s="199"/>
      <c r="G169" s="199"/>
      <c r="H169" s="199"/>
      <c r="I169" s="199"/>
    </row>
    <row r="170" spans="1:10" ht="33" customHeight="1" x14ac:dyDescent="0.25">
      <c r="A170" s="206" t="s">
        <v>384</v>
      </c>
      <c r="B170" s="273">
        <f>'A2 Exploitation'!D492</f>
        <v>1</v>
      </c>
      <c r="C170" s="273"/>
      <c r="D170" s="199"/>
      <c r="E170" s="199"/>
      <c r="F170" s="199"/>
      <c r="G170" s="199"/>
      <c r="H170" s="199"/>
      <c r="I170" s="199"/>
    </row>
    <row r="171" spans="1:10" ht="33" customHeight="1" x14ac:dyDescent="0.25">
      <c r="A171" s="207" t="s">
        <v>385</v>
      </c>
      <c r="B171" s="273">
        <f>'A3 Exploitation'!D492</f>
        <v>1</v>
      </c>
      <c r="C171" s="273"/>
      <c r="D171" s="199"/>
      <c r="E171" s="199"/>
      <c r="F171" s="199"/>
      <c r="G171" s="199"/>
      <c r="H171" s="199"/>
      <c r="I171" s="199"/>
    </row>
    <row r="172" spans="1:10" ht="33" customHeight="1" x14ac:dyDescent="0.25">
      <c r="A172" s="207" t="s">
        <v>386</v>
      </c>
      <c r="B172" s="273">
        <f>'A4 Exploitation'!D492</f>
        <v>0</v>
      </c>
      <c r="C172" s="273"/>
    </row>
    <row r="173" spans="1:10" ht="33" customHeight="1" x14ac:dyDescent="0.25">
      <c r="A173" s="206" t="s">
        <v>387</v>
      </c>
      <c r="B173" s="273">
        <f>'A5 Exploitation'!D492</f>
        <v>0</v>
      </c>
      <c r="C173" s="273"/>
    </row>
    <row r="174" spans="1:10" ht="33" customHeight="1" x14ac:dyDescent="0.25">
      <c r="A174" s="206" t="s">
        <v>388</v>
      </c>
      <c r="B174" s="273">
        <f>'A6 Exploitation'!D492</f>
        <v>0</v>
      </c>
      <c r="C174" s="273"/>
    </row>
    <row r="175" spans="1:10" ht="18.75" x14ac:dyDescent="0.25">
      <c r="A175" s="210"/>
      <c r="B175" s="203"/>
      <c r="C175" s="203"/>
    </row>
    <row r="176" spans="1:10" ht="18.75" x14ac:dyDescent="0.25">
      <c r="A176" s="210"/>
      <c r="B176" s="203"/>
      <c r="C176" s="203"/>
    </row>
    <row r="177" spans="1:10" ht="33" customHeight="1" x14ac:dyDescent="0.25">
      <c r="A177" s="206" t="s">
        <v>381</v>
      </c>
      <c r="B177" s="272" t="s">
        <v>405</v>
      </c>
      <c r="C177" s="272"/>
      <c r="J177" s="198" t="str">
        <f>D18</f>
        <v>LAC 2</v>
      </c>
    </row>
    <row r="178" spans="1:10" ht="33" customHeight="1" x14ac:dyDescent="0.25">
      <c r="A178" s="207" t="s">
        <v>383</v>
      </c>
      <c r="B178" s="273">
        <f>'A1 Exploitation'!D501</f>
        <v>1</v>
      </c>
      <c r="C178" s="273"/>
    </row>
    <row r="179" spans="1:10" ht="33" customHeight="1" x14ac:dyDescent="0.25">
      <c r="A179" s="206" t="s">
        <v>384</v>
      </c>
      <c r="B179" s="273">
        <f>'A2 Exploitation'!D501</f>
        <v>1</v>
      </c>
      <c r="C179" s="273"/>
    </row>
    <row r="180" spans="1:10" ht="33" customHeight="1" x14ac:dyDescent="0.25">
      <c r="A180" s="207" t="s">
        <v>385</v>
      </c>
      <c r="B180" s="273">
        <f>'A3 Exploitation'!D501</f>
        <v>1</v>
      </c>
      <c r="C180" s="273"/>
    </row>
    <row r="181" spans="1:10" ht="33" customHeight="1" x14ac:dyDescent="0.25">
      <c r="A181" s="207" t="s">
        <v>386</v>
      </c>
      <c r="B181" s="273">
        <f>'A4 Exploitation'!D501</f>
        <v>0</v>
      </c>
      <c r="C181" s="273"/>
    </row>
    <row r="182" spans="1:10" ht="33" customHeight="1" x14ac:dyDescent="0.25">
      <c r="A182" s="206" t="s">
        <v>387</v>
      </c>
      <c r="B182" s="273">
        <f>'A5 Exploitation'!D501</f>
        <v>0</v>
      </c>
      <c r="C182" s="273"/>
    </row>
    <row r="183" spans="1:10" ht="33" customHeight="1" x14ac:dyDescent="0.25">
      <c r="A183" s="206" t="s">
        <v>388</v>
      </c>
      <c r="B183" s="273">
        <f>'A6 Exploitation'!D501</f>
        <v>0</v>
      </c>
      <c r="C183" s="273"/>
    </row>
    <row r="184" spans="1:10" ht="18.75" x14ac:dyDescent="0.25">
      <c r="A184" s="210"/>
      <c r="B184" s="203"/>
      <c r="C184" s="203"/>
    </row>
    <row r="185" spans="1:10" ht="18.75" x14ac:dyDescent="0.25">
      <c r="A185" s="210"/>
      <c r="B185" s="203"/>
      <c r="C185" s="203"/>
    </row>
    <row r="186" spans="1:10" ht="33" customHeight="1" x14ac:dyDescent="0.25">
      <c r="A186" s="206" t="s">
        <v>381</v>
      </c>
      <c r="B186" s="272" t="s">
        <v>406</v>
      </c>
      <c r="C186" s="272"/>
      <c r="J186" s="198" t="str">
        <f>D18</f>
        <v>LAC 2</v>
      </c>
    </row>
    <row r="187" spans="1:10" ht="33" customHeight="1" x14ac:dyDescent="0.25">
      <c r="A187" s="207" t="s">
        <v>383</v>
      </c>
      <c r="B187" s="273">
        <f>'A1 Technique'!D198</f>
        <v>0.9568965517241379</v>
      </c>
      <c r="C187" s="273"/>
    </row>
    <row r="188" spans="1:10" ht="33" customHeight="1" x14ac:dyDescent="0.25">
      <c r="A188" s="206" t="s">
        <v>384</v>
      </c>
      <c r="B188" s="273">
        <f>'A2 Technique'!D198</f>
        <v>0.9508928571428571</v>
      </c>
      <c r="C188" s="273"/>
    </row>
    <row r="189" spans="1:10" ht="33" customHeight="1" x14ac:dyDescent="0.25">
      <c r="A189" s="207" t="s">
        <v>385</v>
      </c>
      <c r="B189" s="273">
        <f>'A3 Technique'!D198</f>
        <v>0.93644067796610164</v>
      </c>
      <c r="C189" s="273"/>
    </row>
    <row r="190" spans="1:10" ht="33" customHeight="1" x14ac:dyDescent="0.25">
      <c r="A190" s="207" t="s">
        <v>386</v>
      </c>
      <c r="B190" s="273">
        <f>'A4 Technique'!D198</f>
        <v>0</v>
      </c>
      <c r="C190" s="273"/>
    </row>
    <row r="191" spans="1:10" ht="33" customHeight="1" x14ac:dyDescent="0.25">
      <c r="A191" s="206" t="s">
        <v>387</v>
      </c>
      <c r="B191" s="273">
        <f>'A5 Technique'!D198</f>
        <v>0</v>
      </c>
      <c r="C191" s="273"/>
    </row>
    <row r="192" spans="1:10" ht="33" customHeight="1" x14ac:dyDescent="0.25">
      <c r="A192" s="206" t="s">
        <v>388</v>
      </c>
      <c r="B192" s="273">
        <f>'A6 Technique'!D198</f>
        <v>0</v>
      </c>
      <c r="C192" s="273"/>
    </row>
  </sheetData>
  <sheetProtection algorithmName="SHA-512" hashValue="r9XMOwEOvK7jtdUVbKXcU8x+dcIqRlZ3rhqzNAbwX/WG4YyNbKJfiCAyFnYZmfTL7XesYJ7HpVzYq9H10NnvYg==" saltValue="6KPx4T7KQp8ZZsVQYVlct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I498" sqref="I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LAC 2</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LAC 2</v>
      </c>
      <c r="B7" s="285"/>
      <c r="C7" s="285"/>
      <c r="D7" s="285"/>
      <c r="E7" s="285"/>
      <c r="F7" s="285"/>
      <c r="G7" s="216"/>
      <c r="H7" s="216"/>
      <c r="I7" s="216"/>
    </row>
    <row r="8" spans="1:9" s="36" customFormat="1" ht="24.75" x14ac:dyDescent="0.5">
      <c r="A8" s="38" t="s">
        <v>44</v>
      </c>
      <c r="B8" s="308">
        <f>'A5 Exploitation'!B9:F9</f>
        <v>0</v>
      </c>
      <c r="C8" s="308"/>
      <c r="D8" s="308"/>
      <c r="E8" s="308"/>
      <c r="F8" s="308"/>
      <c r="G8" s="216"/>
      <c r="H8" s="216"/>
      <c r="I8" s="216"/>
    </row>
    <row r="9" spans="1:9" s="36" customFormat="1" ht="24.75" x14ac:dyDescent="0.5">
      <c r="A9" s="39" t="s">
        <v>46</v>
      </c>
      <c r="B9" s="309">
        <f>'A5 Exploitation'!B10:F10</f>
        <v>0</v>
      </c>
      <c r="C9" s="309"/>
      <c r="D9" s="309"/>
      <c r="E9" s="309"/>
      <c r="F9" s="309"/>
      <c r="G9" s="216"/>
      <c r="H9" s="216"/>
      <c r="I9" s="216"/>
    </row>
    <row r="10" spans="1:9" s="36" customFormat="1" ht="24.75" x14ac:dyDescent="0.5">
      <c r="A10" s="38" t="s">
        <v>45</v>
      </c>
      <c r="B10" s="306">
        <f>'A5 Exploitation'!B11:F11</f>
        <v>0</v>
      </c>
      <c r="C10" s="306"/>
      <c r="D10" s="306"/>
      <c r="E10" s="306"/>
      <c r="F10" s="306"/>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LAC 2</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LAC 2</v>
      </c>
      <c r="B7" s="285"/>
      <c r="C7" s="285"/>
      <c r="D7" s="285"/>
      <c r="E7" s="285"/>
      <c r="F7" s="285"/>
      <c r="G7" s="216"/>
      <c r="H7" s="216"/>
      <c r="I7" s="216"/>
    </row>
    <row r="8" spans="1:9" s="36" customFormat="1" ht="24.75" x14ac:dyDescent="0.5">
      <c r="A8" s="38" t="s">
        <v>44</v>
      </c>
      <c r="B8" s="308">
        <f>'A6 Exploitation'!B9:F9</f>
        <v>0</v>
      </c>
      <c r="C8" s="308"/>
      <c r="D8" s="308"/>
      <c r="E8" s="308"/>
      <c r="F8" s="308"/>
      <c r="G8" s="216"/>
      <c r="H8" s="216"/>
      <c r="I8" s="216"/>
    </row>
    <row r="9" spans="1:9" s="36" customFormat="1" ht="24.75" x14ac:dyDescent="0.5">
      <c r="A9" s="39" t="s">
        <v>46</v>
      </c>
      <c r="B9" s="309">
        <f>'A6 Exploitation'!B10:F10</f>
        <v>0</v>
      </c>
      <c r="C9" s="309"/>
      <c r="D9" s="309"/>
      <c r="E9" s="309"/>
      <c r="F9" s="309"/>
      <c r="G9" s="216"/>
      <c r="H9" s="216"/>
      <c r="I9" s="216"/>
    </row>
    <row r="10" spans="1:9" s="36" customFormat="1" ht="24.75" x14ac:dyDescent="0.5">
      <c r="A10" s="38" t="s">
        <v>45</v>
      </c>
      <c r="B10" s="306">
        <f>'A6 Exploitation'!B11:F11</f>
        <v>0</v>
      </c>
      <c r="C10" s="306"/>
      <c r="D10" s="306"/>
      <c r="E10" s="306"/>
      <c r="F10" s="306"/>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0" zoomScale="90" zoomScaleNormal="71" zoomScaleSheetLayoutView="90" workbookViewId="0">
      <selection activeCell="D33" sqref="D3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3"/>
      <c r="E1" s="283"/>
      <c r="F1" s="283"/>
      <c r="G1" s="283"/>
      <c r="H1" s="283"/>
      <c r="I1" s="28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4" t="s">
        <v>201</v>
      </c>
      <c r="B7" s="284"/>
      <c r="C7" s="284"/>
      <c r="D7" s="284"/>
      <c r="E7" s="284"/>
      <c r="F7" s="284"/>
      <c r="G7" s="124"/>
      <c r="H7" s="124"/>
      <c r="I7" s="124"/>
    </row>
    <row r="8" spans="1:9" ht="29.25" x14ac:dyDescent="0.45">
      <c r="A8" s="285" t="str">
        <f>'Page de garde'!D18</f>
        <v>LAC 2</v>
      </c>
      <c r="B8" s="285"/>
      <c r="C8" s="285"/>
      <c r="D8" s="285"/>
      <c r="E8" s="285"/>
      <c r="F8" s="285"/>
      <c r="G8" s="126"/>
      <c r="H8" s="126"/>
      <c r="I8" s="124"/>
    </row>
    <row r="9" spans="1:9" ht="24" x14ac:dyDescent="0.45">
      <c r="A9" s="38" t="s">
        <v>44</v>
      </c>
      <c r="B9" s="286" t="s">
        <v>412</v>
      </c>
      <c r="C9" s="286"/>
      <c r="D9" s="286"/>
      <c r="E9" s="286"/>
      <c r="F9" s="286"/>
      <c r="G9" s="126"/>
      <c r="H9" s="126"/>
      <c r="I9" s="124"/>
    </row>
    <row r="10" spans="1:9" ht="24.75" x14ac:dyDescent="0.5">
      <c r="A10" s="39" t="s">
        <v>46</v>
      </c>
      <c r="B10" s="287" t="s">
        <v>413</v>
      </c>
      <c r="C10" s="287"/>
      <c r="D10" s="287"/>
      <c r="E10" s="287"/>
      <c r="F10" s="287"/>
      <c r="G10" s="126"/>
      <c r="H10" s="126"/>
      <c r="I10" s="124"/>
    </row>
    <row r="11" spans="1:9" ht="24" x14ac:dyDescent="0.45">
      <c r="A11" s="38" t="s">
        <v>45</v>
      </c>
      <c r="B11" s="282">
        <v>42782</v>
      </c>
      <c r="C11" s="282"/>
      <c r="D11" s="282"/>
      <c r="E11" s="282"/>
      <c r="F11" s="282"/>
      <c r="G11" s="126"/>
      <c r="H11" s="126"/>
      <c r="I11" s="124"/>
    </row>
    <row r="12" spans="1:9" ht="24" x14ac:dyDescent="0.45">
      <c r="A12" s="38" t="s">
        <v>276</v>
      </c>
      <c r="B12" s="288">
        <f>D505</f>
        <v>0.91549295774647887</v>
      </c>
      <c r="C12" s="288"/>
      <c r="D12" s="288"/>
      <c r="E12" s="288"/>
      <c r="F12" s="288"/>
      <c r="G12" s="126"/>
      <c r="H12" s="126"/>
      <c r="I12" s="124"/>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42782</v>
      </c>
      <c r="B17" s="36"/>
      <c r="C17" s="36"/>
      <c r="D17" s="36"/>
      <c r="E17" s="36"/>
      <c r="F17" s="36"/>
      <c r="G17" s="36"/>
      <c r="H17" s="36"/>
    </row>
    <row r="18" spans="1:8" ht="18" x14ac:dyDescent="0.25">
      <c r="A18" s="293" t="s">
        <v>1</v>
      </c>
      <c r="B18" s="294"/>
      <c r="C18" s="294"/>
      <c r="D18" s="294"/>
      <c r="E18" s="294"/>
      <c r="F18" s="294"/>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7" t="s">
        <v>18</v>
      </c>
      <c r="B26" s="278"/>
      <c r="C26" s="278"/>
      <c r="D26" s="278"/>
      <c r="E26" s="278"/>
      <c r="F26" s="278"/>
    </row>
    <row r="27" spans="1:8" x14ac:dyDescent="0.25">
      <c r="A27" s="18" t="s">
        <v>2</v>
      </c>
      <c r="B27" s="130">
        <v>2</v>
      </c>
      <c r="C27" s="130"/>
      <c r="D27" s="128"/>
      <c r="E27" s="66"/>
      <c r="F27" s="66"/>
    </row>
    <row r="28" spans="1:8" ht="106.5" x14ac:dyDescent="0.35">
      <c r="A28" s="76" t="s">
        <v>186</v>
      </c>
      <c r="B28" s="170">
        <v>0</v>
      </c>
      <c r="C28" s="217">
        <f>IF(B28=0, -5, "0")</f>
        <v>-5</v>
      </c>
      <c r="D28" s="128" t="s">
        <v>450</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11</v>
      </c>
    </row>
    <row r="38" spans="1:7" x14ac:dyDescent="0.25">
      <c r="A38" s="19" t="s">
        <v>37</v>
      </c>
      <c r="B38" s="20"/>
      <c r="C38" s="21"/>
      <c r="D38" s="63">
        <f>D37/(COUNT(B27:C35)*2)</f>
        <v>0.55000000000000004</v>
      </c>
    </row>
    <row r="39" spans="1:7" x14ac:dyDescent="0.25">
      <c r="A39" s="8"/>
      <c r="B39" s="7"/>
      <c r="C39" s="7"/>
      <c r="D39" s="7"/>
    </row>
    <row r="40" spans="1:7" ht="18" x14ac:dyDescent="0.25">
      <c r="A40" s="78" t="s">
        <v>40</v>
      </c>
      <c r="B40" s="79"/>
      <c r="C40" s="80"/>
      <c r="D40" s="81">
        <f>SUM(D37,D23)</f>
        <v>19</v>
      </c>
    </row>
    <row r="41" spans="1:7" ht="18" x14ac:dyDescent="0.25">
      <c r="A41" s="78" t="s">
        <v>223</v>
      </c>
      <c r="B41" s="79"/>
      <c r="C41" s="80"/>
      <c r="D41" s="82">
        <f>D40/(COUNT(B27:C35,B19:C22)*2)</f>
        <v>0.6785714285714286</v>
      </c>
    </row>
    <row r="42" spans="1:7" x14ac:dyDescent="0.25">
      <c r="A42" s="9"/>
      <c r="B42" s="6"/>
      <c r="C42" s="7"/>
      <c r="D42" s="6"/>
    </row>
    <row r="43" spans="1:7" ht="18" x14ac:dyDescent="0.35">
      <c r="A43" s="279" t="s">
        <v>137</v>
      </c>
      <c r="B43" s="279"/>
      <c r="C43" s="279"/>
      <c r="D43" s="279"/>
      <c r="E43" s="279"/>
      <c r="F43" s="279"/>
    </row>
    <row r="44" spans="1:7" x14ac:dyDescent="0.25">
      <c r="A44" s="183">
        <f>B11</f>
        <v>42782</v>
      </c>
      <c r="B44" s="6"/>
      <c r="C44" s="7"/>
      <c r="D44" s="6"/>
    </row>
    <row r="45" spans="1:7" ht="16.5" x14ac:dyDescent="0.25">
      <c r="A45" s="280" t="s">
        <v>63</v>
      </c>
      <c r="B45" s="281"/>
      <c r="C45" s="281"/>
      <c r="D45" s="281"/>
      <c r="E45" s="281"/>
      <c r="F45" s="281"/>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7" t="s">
        <v>65</v>
      </c>
      <c r="B57" s="278"/>
      <c r="C57" s="278"/>
      <c r="D57" s="278"/>
      <c r="E57" s="278"/>
      <c r="F57" s="278"/>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30" x14ac:dyDescent="0.25">
      <c r="A70" s="107" t="s">
        <v>171</v>
      </c>
      <c r="B70" s="170">
        <v>1</v>
      </c>
      <c r="C70" s="218" t="str">
        <f>IF(B70=0, -5, "0")</f>
        <v>0</v>
      </c>
      <c r="D70" s="152" t="s">
        <v>415</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35</v>
      </c>
    </row>
    <row r="82" spans="1:6" x14ac:dyDescent="0.25">
      <c r="A82" s="19" t="s">
        <v>37</v>
      </c>
      <c r="B82" s="20"/>
      <c r="C82" s="21"/>
      <c r="D82" s="63">
        <f>D81/(COUNT(B58:C80)*2)</f>
        <v>0.97222222222222221</v>
      </c>
    </row>
    <row r="83" spans="1:6" ht="15" customHeight="1" x14ac:dyDescent="0.25">
      <c r="A83" s="9"/>
      <c r="B83" s="6"/>
      <c r="C83" s="7"/>
      <c r="D83" s="6"/>
    </row>
    <row r="84" spans="1:6" ht="15" customHeight="1" x14ac:dyDescent="0.25">
      <c r="A84" s="277" t="s">
        <v>25</v>
      </c>
      <c r="B84" s="278"/>
      <c r="C84" s="278"/>
      <c r="D84" s="278"/>
      <c r="E84" s="278"/>
      <c r="F84" s="278"/>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2</v>
      </c>
      <c r="C90" s="153"/>
      <c r="D90" s="156" t="s">
        <v>414</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6.5" customHeight="1" x14ac:dyDescent="0.25">
      <c r="A97" s="78" t="s">
        <v>224</v>
      </c>
      <c r="B97" s="84"/>
      <c r="C97" s="85"/>
      <c r="D97" s="82">
        <f>D96/(COUNT(B85:C91,B46:C53,B58:C80)*2)</f>
        <v>0.98484848484848486</v>
      </c>
    </row>
    <row r="98" spans="1:6" x14ac:dyDescent="0.25">
      <c r="A98" s="5"/>
      <c r="B98" s="6"/>
      <c r="C98" s="7"/>
      <c r="D98" s="6"/>
    </row>
    <row r="99" spans="1:6" ht="18" x14ac:dyDescent="0.35">
      <c r="A99" s="279" t="s">
        <v>129</v>
      </c>
      <c r="B99" s="279"/>
      <c r="C99" s="279"/>
      <c r="D99" s="279"/>
      <c r="E99" s="279"/>
      <c r="F99" s="279"/>
    </row>
    <row r="100" spans="1:6" x14ac:dyDescent="0.25">
      <c r="A100" s="183">
        <f>B11</f>
        <v>42782</v>
      </c>
      <c r="B100" s="6"/>
      <c r="C100" s="7"/>
      <c r="D100" s="6"/>
    </row>
    <row r="101" spans="1:6" ht="16.5" x14ac:dyDescent="0.25">
      <c r="A101" s="280" t="s">
        <v>63</v>
      </c>
      <c r="B101" s="281"/>
      <c r="C101" s="281"/>
      <c r="D101" s="281"/>
      <c r="E101" s="281"/>
      <c r="F101" s="281"/>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2</v>
      </c>
      <c r="C106" s="153"/>
      <c r="D106" s="257" t="s">
        <v>424</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7" t="s">
        <v>133</v>
      </c>
      <c r="B113" s="278"/>
      <c r="C113" s="278"/>
      <c r="D113" s="278"/>
      <c r="E113" s="278"/>
      <c r="F113" s="278"/>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t="s">
        <v>418</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256" t="s">
        <v>423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417</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t="s">
        <v>419</v>
      </c>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7" t="s">
        <v>73</v>
      </c>
      <c r="B137" s="278"/>
      <c r="C137" s="278"/>
      <c r="D137" s="278"/>
      <c r="E137" s="278"/>
      <c r="F137" s="278"/>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42782</v>
      </c>
      <c r="B153" s="6"/>
      <c r="C153" s="7"/>
      <c r="D153" s="59"/>
    </row>
    <row r="154" spans="1:6" ht="16.5" x14ac:dyDescent="0.25">
      <c r="A154" s="280" t="s">
        <v>63</v>
      </c>
      <c r="B154" s="281"/>
      <c r="C154" s="281"/>
      <c r="D154" s="281"/>
      <c r="E154" s="281"/>
      <c r="F154" s="281"/>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7" t="s">
        <v>134</v>
      </c>
      <c r="B166" s="278"/>
      <c r="C166" s="278"/>
      <c r="D166" s="278"/>
      <c r="E166" s="278"/>
      <c r="F166" s="278"/>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42"/>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42782</v>
      </c>
      <c r="B193" s="6"/>
      <c r="C193" s="7"/>
      <c r="D193" s="6"/>
    </row>
    <row r="194" spans="1:7" ht="18" x14ac:dyDescent="0.25">
      <c r="A194" s="277" t="s">
        <v>158</v>
      </c>
      <c r="B194" s="278"/>
      <c r="C194" s="278"/>
      <c r="D194" s="278"/>
      <c r="E194" s="278"/>
      <c r="F194" s="278"/>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252" t="s">
        <v>427</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7" t="s">
        <v>76</v>
      </c>
      <c r="B209" s="278"/>
      <c r="C209" s="278"/>
      <c r="D209" s="278"/>
      <c r="E209" s="278"/>
      <c r="F209" s="278"/>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1</v>
      </c>
      <c r="C212" s="153"/>
      <c r="D212" s="259" t="s">
        <v>432</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t="s">
        <v>426</v>
      </c>
      <c r="E216" s="142"/>
      <c r="F216" s="66"/>
    </row>
    <row r="217" spans="1:7" x14ac:dyDescent="0.25">
      <c r="A217" s="17" t="s">
        <v>291</v>
      </c>
      <c r="B217" s="170">
        <v>2</v>
      </c>
      <c r="C217" s="153"/>
      <c r="D217" s="12"/>
      <c r="E217" s="147"/>
      <c r="F217" s="66"/>
    </row>
    <row r="218" spans="1:7" ht="30" x14ac:dyDescent="0.25">
      <c r="A218" s="18" t="s">
        <v>188</v>
      </c>
      <c r="B218" s="170">
        <v>1</v>
      </c>
      <c r="C218" s="153"/>
      <c r="D218" s="142" t="s">
        <v>425</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90" x14ac:dyDescent="0.25">
      <c r="A222" s="108" t="s">
        <v>72</v>
      </c>
      <c r="B222" s="170">
        <v>0</v>
      </c>
      <c r="C222" s="217">
        <f>IF(B222=0, -5, "0")</f>
        <v>-5</v>
      </c>
      <c r="D222" s="142" t="s">
        <v>429</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428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7" t="s">
        <v>191</v>
      </c>
      <c r="B232" s="278"/>
      <c r="C232" s="278"/>
      <c r="D232" s="278"/>
      <c r="E232" s="278"/>
      <c r="F232" s="278"/>
    </row>
    <row r="233" spans="1:6" x14ac:dyDescent="0.25">
      <c r="A233" s="17" t="s">
        <v>314</v>
      </c>
      <c r="B233" s="145">
        <v>2</v>
      </c>
      <c r="C233" s="145"/>
      <c r="D233" s="152"/>
      <c r="E233" s="66"/>
      <c r="F233" s="66"/>
    </row>
    <row r="234" spans="1:6" ht="30" x14ac:dyDescent="0.25">
      <c r="A234" s="18" t="s">
        <v>205</v>
      </c>
      <c r="B234" s="171">
        <v>1</v>
      </c>
      <c r="C234" s="153"/>
      <c r="D234" s="155" t="s">
        <v>430</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8">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42782</v>
      </c>
      <c r="B249" s="6"/>
      <c r="C249" s="7"/>
      <c r="D249" s="6"/>
    </row>
    <row r="250" spans="1:6" s="3" customFormat="1" ht="18" x14ac:dyDescent="0.25">
      <c r="A250" s="277" t="s">
        <v>79</v>
      </c>
      <c r="B250" s="278"/>
      <c r="C250" s="278"/>
      <c r="D250" s="278"/>
      <c r="E250" s="278"/>
      <c r="F250" s="278"/>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4" t="s">
        <v>435</v>
      </c>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45" x14ac:dyDescent="0.25">
      <c r="A258" s="33" t="s">
        <v>160</v>
      </c>
      <c r="B258" s="170">
        <v>0</v>
      </c>
      <c r="C258" s="27"/>
      <c r="D258" s="257" t="s">
        <v>434</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6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42782</v>
      </c>
      <c r="B292" s="6"/>
      <c r="C292" s="7"/>
      <c r="D292" s="59"/>
    </row>
    <row r="293" spans="1:7" ht="18" x14ac:dyDescent="0.25">
      <c r="A293" s="277" t="s">
        <v>19</v>
      </c>
      <c r="B293" s="278"/>
      <c r="C293" s="278"/>
      <c r="D293" s="278"/>
      <c r="E293" s="278"/>
      <c r="F293" s="278"/>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7" t="s">
        <v>122</v>
      </c>
      <c r="B305" s="278"/>
      <c r="C305" s="278"/>
      <c r="D305" s="278"/>
      <c r="E305" s="278"/>
      <c r="F305" s="278"/>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t="s">
        <v>436</v>
      </c>
      <c r="E308" s="147"/>
      <c r="F308" s="66"/>
    </row>
    <row r="309" spans="1:6" ht="18" x14ac:dyDescent="0.35">
      <c r="A309" s="76" t="s">
        <v>367</v>
      </c>
      <c r="B309" s="171">
        <v>1</v>
      </c>
      <c r="C309" s="217" t="str">
        <f>IF(B309=0, -5, "0")</f>
        <v>0</v>
      </c>
      <c r="D309" s="98" t="s">
        <v>437</v>
      </c>
      <c r="E309" s="147"/>
      <c r="F309" s="66"/>
    </row>
    <row r="310" spans="1:6" x14ac:dyDescent="0.25">
      <c r="A310" s="17" t="s">
        <v>108</v>
      </c>
      <c r="B310" s="171">
        <v>2</v>
      </c>
      <c r="C310" s="153"/>
      <c r="D310" s="156"/>
      <c r="E310" s="142"/>
      <c r="F310" s="66"/>
    </row>
    <row r="311" spans="1:6" ht="31.5" x14ac:dyDescent="0.35">
      <c r="A311" s="76" t="s">
        <v>61</v>
      </c>
      <c r="B311" s="171">
        <v>0</v>
      </c>
      <c r="C311" s="217">
        <f>IF(B311=0, -5, "0")</f>
        <v>-5</v>
      </c>
      <c r="D311" s="157" t="s">
        <v>438</v>
      </c>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14</v>
      </c>
    </row>
    <row r="319" spans="1:6" x14ac:dyDescent="0.25">
      <c r="A319" s="19" t="s">
        <v>37</v>
      </c>
      <c r="B319" s="20"/>
      <c r="C319" s="21"/>
      <c r="D319" s="63">
        <f>D318/(COUNT(B306:C316)*2)</f>
        <v>0.58333333333333337</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42782</v>
      </c>
      <c r="B325" s="6"/>
      <c r="C325" s="7"/>
      <c r="D325" s="6"/>
    </row>
    <row r="326" spans="1:9" ht="18" x14ac:dyDescent="0.25">
      <c r="A326" s="277" t="s">
        <v>12</v>
      </c>
      <c r="B326" s="278"/>
      <c r="C326" s="278"/>
      <c r="D326" s="278"/>
      <c r="E326" s="278"/>
      <c r="F326" s="278"/>
    </row>
    <row r="327" spans="1:9" ht="16.5" customHeight="1" x14ac:dyDescent="0.25">
      <c r="A327" s="17" t="s">
        <v>109</v>
      </c>
      <c r="B327" s="153">
        <v>2</v>
      </c>
      <c r="C327" s="153"/>
      <c r="D327" s="143"/>
      <c r="E327" s="147"/>
      <c r="F327" s="66"/>
    </row>
    <row r="328" spans="1:9" ht="30" x14ac:dyDescent="0.25">
      <c r="A328" s="17" t="s">
        <v>51</v>
      </c>
      <c r="B328" s="170">
        <v>1</v>
      </c>
      <c r="C328" s="153"/>
      <c r="D328" s="6" t="s">
        <v>440</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7" t="s">
        <v>25</v>
      </c>
      <c r="B339" s="278"/>
      <c r="C339" s="278"/>
      <c r="D339" s="278"/>
      <c r="E339" s="278"/>
      <c r="F339" s="278"/>
    </row>
    <row r="340" spans="1:6" ht="16.5" customHeight="1" x14ac:dyDescent="0.25">
      <c r="A340" s="17" t="s">
        <v>110</v>
      </c>
      <c r="B340" s="153">
        <v>1</v>
      </c>
      <c r="C340" s="153"/>
      <c r="D340" s="142" t="s">
        <v>439</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0</v>
      </c>
      <c r="C345" s="154"/>
      <c r="D345" s="261">
        <v>0</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9" t="s">
        <v>8</v>
      </c>
      <c r="B352" s="279"/>
      <c r="C352" s="279"/>
      <c r="D352" s="279"/>
      <c r="E352" s="279"/>
      <c r="F352" s="279"/>
    </row>
    <row r="353" spans="1:6" x14ac:dyDescent="0.25">
      <c r="A353" s="183">
        <f>B11</f>
        <v>42782</v>
      </c>
      <c r="B353" s="6"/>
      <c r="C353" s="7"/>
      <c r="D353" s="59"/>
    </row>
    <row r="354" spans="1:6" ht="16.5" x14ac:dyDescent="0.25">
      <c r="A354" s="280" t="s">
        <v>113</v>
      </c>
      <c r="B354" s="281"/>
      <c r="C354" s="281"/>
      <c r="D354" s="281"/>
      <c r="E354" s="281"/>
      <c r="F354" s="281"/>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7" t="s">
        <v>25</v>
      </c>
      <c r="B366" s="278"/>
      <c r="C366" s="278"/>
      <c r="D366" s="278"/>
      <c r="E366" s="278"/>
      <c r="F366" s="278"/>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0</v>
      </c>
      <c r="C369" s="217">
        <f>IF(B369=0, -5, "0")</f>
        <v>-5</v>
      </c>
      <c r="D369" s="142" t="s">
        <v>442</v>
      </c>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ht="13.5" customHeight="1" x14ac:dyDescent="0.25">
      <c r="A381" s="44"/>
      <c r="B381" s="44"/>
      <c r="C381" s="44"/>
      <c r="D381" s="44"/>
    </row>
    <row r="382" spans="1:6" ht="13.5" customHeight="1" x14ac:dyDescent="0.25">
      <c r="A382" s="277" t="s">
        <v>124</v>
      </c>
      <c r="B382" s="278"/>
      <c r="C382" s="278"/>
      <c r="D382" s="278"/>
      <c r="E382" s="278"/>
      <c r="F382" s="278"/>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42782</v>
      </c>
      <c r="B406" s="6"/>
      <c r="C406" s="7"/>
      <c r="D406" s="6"/>
    </row>
    <row r="407" spans="1:6" ht="16.5" x14ac:dyDescent="0.25">
      <c r="A407" s="280" t="s">
        <v>19</v>
      </c>
      <c r="B407" s="281"/>
      <c r="C407" s="281"/>
      <c r="D407" s="281"/>
      <c r="E407" s="281"/>
      <c r="F407" s="281"/>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31.5" x14ac:dyDescent="0.35">
      <c r="A423" s="76" t="s">
        <v>61</v>
      </c>
      <c r="B423" s="170">
        <v>2</v>
      </c>
      <c r="C423" s="217" t="str">
        <f>IF(B423=0, -5, "0")</f>
        <v>0</v>
      </c>
      <c r="D423" s="4" t="s">
        <v>443</v>
      </c>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9" t="s">
        <v>374</v>
      </c>
      <c r="B435" s="279"/>
      <c r="C435" s="279"/>
      <c r="D435" s="279"/>
      <c r="E435" s="279"/>
      <c r="F435" s="279"/>
    </row>
    <row r="436" spans="1:7" s="167" customFormat="1" x14ac:dyDescent="0.25">
      <c r="A436" s="195">
        <f>+B11</f>
        <v>42782</v>
      </c>
      <c r="B436" s="6"/>
      <c r="C436" s="7"/>
      <c r="D436" s="6"/>
    </row>
    <row r="437" spans="1:7" ht="18" x14ac:dyDescent="0.25">
      <c r="A437" s="277" t="s">
        <v>375</v>
      </c>
      <c r="B437" s="278"/>
      <c r="C437" s="278"/>
      <c r="D437" s="278"/>
      <c r="E437" s="278"/>
      <c r="F437" s="278"/>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90" x14ac:dyDescent="0.25">
      <c r="A466" s="32" t="s">
        <v>288</v>
      </c>
      <c r="B466" s="145">
        <v>1</v>
      </c>
      <c r="C466" s="145"/>
      <c r="D466" s="129" t="s">
        <v>444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1">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t="s">
        <v>445</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9" t="s">
        <v>152</v>
      </c>
      <c r="B494" s="279"/>
      <c r="C494" s="279"/>
      <c r="D494" s="279"/>
      <c r="E494" s="279"/>
      <c r="F494" s="279"/>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0.81818181818181823</v>
      </c>
    </row>
    <row r="504" spans="1:6" ht="27.75" customHeight="1" x14ac:dyDescent="0.3">
      <c r="A504" s="71" t="s">
        <v>47</v>
      </c>
      <c r="B504" s="72"/>
      <c r="C504" s="73"/>
      <c r="D504" s="74">
        <f>SUM(D500,D491,D461,D451,D402,D349,D321,D40,D470,D288,D245,D149,D432,D189,D96)</f>
        <v>520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0.91549295774647887</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20" zoomScale="90" zoomScaleSheetLayoutView="90" workbookViewId="0">
      <selection activeCell="E3" sqref="E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4" t="s">
        <v>52</v>
      </c>
      <c r="B6" s="284"/>
      <c r="C6" s="284"/>
      <c r="D6" s="284"/>
      <c r="E6" s="284"/>
      <c r="F6" s="284"/>
      <c r="G6" s="126"/>
      <c r="H6" s="126"/>
      <c r="I6" s="126"/>
    </row>
    <row r="7" spans="1:9" s="36" customFormat="1" ht="21.75" customHeight="1" x14ac:dyDescent="0.5">
      <c r="A7" s="285" t="str">
        <f>'A1 Exploitation'!A8:F8</f>
        <v>LAC 2</v>
      </c>
      <c r="B7" s="285"/>
      <c r="C7" s="285"/>
      <c r="D7" s="285"/>
      <c r="E7" s="285"/>
      <c r="F7" s="285"/>
      <c r="G7" s="126"/>
      <c r="H7" s="126"/>
      <c r="I7" s="126"/>
    </row>
    <row r="8" spans="1:9" s="36" customFormat="1" ht="24.75" x14ac:dyDescent="0.5">
      <c r="A8" s="38" t="s">
        <v>44</v>
      </c>
      <c r="B8" s="308" t="str">
        <f>'A1 Exploitation'!B9:F9</f>
        <v>Dr Hend KAMOUN</v>
      </c>
      <c r="C8" s="308"/>
      <c r="D8" s="308"/>
      <c r="E8" s="308"/>
      <c r="F8" s="308"/>
      <c r="G8" s="126"/>
      <c r="H8" s="126"/>
      <c r="I8" s="126"/>
    </row>
    <row r="9" spans="1:9" s="36" customFormat="1" ht="24.75" x14ac:dyDescent="0.5">
      <c r="A9" s="39" t="s">
        <v>46</v>
      </c>
      <c r="B9" s="309" t="str">
        <f>'A1 Exploitation'!B10:F10</f>
        <v>Directeur magasin et chefs rayons</v>
      </c>
      <c r="C9" s="309"/>
      <c r="D9" s="309"/>
      <c r="E9" s="309"/>
      <c r="F9" s="309"/>
      <c r="G9" s="126"/>
      <c r="H9" s="126"/>
      <c r="I9" s="126"/>
    </row>
    <row r="10" spans="1:9" s="36" customFormat="1" ht="24.75" x14ac:dyDescent="0.5">
      <c r="A10" s="38" t="s">
        <v>45</v>
      </c>
      <c r="B10" s="306">
        <f>'A1 Exploitation'!B11:F11</f>
        <v>42782</v>
      </c>
      <c r="C10" s="306"/>
      <c r="D10" s="306"/>
      <c r="E10" s="306"/>
      <c r="F10" s="306"/>
      <c r="G10" s="126"/>
      <c r="H10" s="126"/>
      <c r="I10" s="126"/>
    </row>
    <row r="11" spans="1:9" s="36" customFormat="1" ht="24.75" x14ac:dyDescent="0.5">
      <c r="A11" s="38" t="s">
        <v>341</v>
      </c>
      <c r="B11" s="298">
        <f>D198</f>
        <v>0.9568965517241379</v>
      </c>
      <c r="C11" s="298"/>
      <c r="D11" s="298"/>
      <c r="E11" s="298"/>
      <c r="F11" s="298"/>
      <c r="G11" s="126"/>
      <c r="H11" s="126"/>
      <c r="I11" s="12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63" t="s">
        <v>449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1" t="s">
        <v>38</v>
      </c>
      <c r="B22" s="302"/>
      <c r="C22" s="303"/>
      <c r="D22" s="127">
        <f>SUM(B17:C21)</f>
        <v>8</v>
      </c>
    </row>
    <row r="23" spans="1:6" x14ac:dyDescent="0.3">
      <c r="A23" s="295" t="s">
        <v>342</v>
      </c>
      <c r="B23" s="296"/>
      <c r="C23" s="297"/>
      <c r="D23" s="65">
        <f>D22/(COUNT(B17:C21)*2)</f>
        <v>0.8</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125">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5" t="s">
        <v>38</v>
      </c>
      <c r="B41" s="296"/>
      <c r="C41" s="297"/>
      <c r="D41" s="125">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441</v>
      </c>
      <c r="E49" s="221"/>
      <c r="F49" s="221"/>
    </row>
    <row r="50" spans="1:6" ht="18" x14ac:dyDescent="0.35">
      <c r="A50" s="76" t="s">
        <v>343</v>
      </c>
      <c r="B50" s="221">
        <v>2</v>
      </c>
      <c r="C50" s="248" t="str">
        <f>IF(B50=0, -5, "0")</f>
        <v>0</v>
      </c>
      <c r="D50" s="225"/>
      <c r="E50" s="221"/>
      <c r="F50" s="221"/>
    </row>
    <row r="51" spans="1:6" x14ac:dyDescent="0.3">
      <c r="A51" s="295" t="s">
        <v>38</v>
      </c>
      <c r="B51" s="296"/>
      <c r="C51" s="297"/>
      <c r="D51" s="125">
        <f>SUM(B45:C50)</f>
        <v>12</v>
      </c>
    </row>
    <row r="52" spans="1:6" x14ac:dyDescent="0.3">
      <c r="A52" s="295" t="s">
        <v>342</v>
      </c>
      <c r="B52" s="296"/>
      <c r="C52" s="297"/>
      <c r="D52" s="65">
        <f>D51/(COUNT(B45:C50)*2)</f>
        <v>1</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125">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416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5" t="s">
        <v>38</v>
      </c>
      <c r="B83" s="296"/>
      <c r="C83" s="297"/>
      <c r="D83" s="125">
        <f>SUM(B66:C82)</f>
        <v>29</v>
      </c>
    </row>
    <row r="84" spans="1:6" x14ac:dyDescent="0.3">
      <c r="A84" s="295" t="s">
        <v>342</v>
      </c>
      <c r="B84" s="296"/>
      <c r="C84" s="297"/>
      <c r="D84" s="65">
        <f>D83/(COUNT(B66:C82)*2)</f>
        <v>0.96666666666666667</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55"/>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422</v>
      </c>
      <c r="E97" s="221"/>
      <c r="F97" s="221"/>
    </row>
    <row r="98" spans="1:6" ht="50.25"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5" t="s">
        <v>38</v>
      </c>
      <c r="B101" s="296"/>
      <c r="C101" s="297"/>
      <c r="D101" s="125">
        <f>SUM(B87:C100)</f>
        <v>27</v>
      </c>
    </row>
    <row r="102" spans="1:6" x14ac:dyDescent="0.3">
      <c r="A102" s="295" t="s">
        <v>342</v>
      </c>
      <c r="B102" s="296"/>
      <c r="C102" s="297"/>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5" t="s">
        <v>38</v>
      </c>
      <c r="B117" s="296"/>
      <c r="C117" s="297"/>
      <c r="D117" s="125">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431</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125">
        <f>SUM(B121:C131)</f>
        <v>21</v>
      </c>
    </row>
    <row r="133" spans="1:6" x14ac:dyDescent="0.3">
      <c r="A133" s="295" t="s">
        <v>342</v>
      </c>
      <c r="B133" s="296"/>
      <c r="C133" s="297"/>
      <c r="D133" s="63">
        <f>D132/(COUNT(B121:C131)*2)</f>
        <v>0.95454545454545459</v>
      </c>
    </row>
    <row r="134" spans="1:6" s="50" customFormat="1" x14ac:dyDescent="0.3">
      <c r="A134" s="54"/>
      <c r="B134" s="55"/>
      <c r="C134" s="55"/>
      <c r="D134" s="61"/>
    </row>
    <row r="135" spans="1:6" ht="24.75" customHeight="1"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45.75" x14ac:dyDescent="0.3">
      <c r="A139" s="95" t="s">
        <v>325</v>
      </c>
      <c r="B139" s="237">
        <v>1</v>
      </c>
      <c r="C139" s="222"/>
      <c r="D139" s="230" t="s">
        <v>446</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5" t="s">
        <v>38</v>
      </c>
      <c r="B148" s="296"/>
      <c r="C148" s="297"/>
      <c r="D148" s="125">
        <f>SUM(B136:C147)</f>
        <v>23</v>
      </c>
    </row>
    <row r="149" spans="1:6" x14ac:dyDescent="0.3">
      <c r="A149" s="295" t="s">
        <v>342</v>
      </c>
      <c r="B149" s="296"/>
      <c r="C149" s="297"/>
      <c r="D149" s="65">
        <f>D148/(COUNT(B136:C147)*2)</f>
        <v>0.95833333333333337</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302"/>
      <c r="C160" s="303"/>
      <c r="D160" s="188">
        <f>SUM(B152:C159)</f>
        <v>16</v>
      </c>
    </row>
    <row r="161" spans="1:6" x14ac:dyDescent="0.3">
      <c r="A161" s="295" t="s">
        <v>342</v>
      </c>
      <c r="B161" s="296"/>
      <c r="C161" s="297"/>
      <c r="D161" s="65">
        <f>D160/(COUNT(B152:C159)*2)</f>
        <v>1</v>
      </c>
    </row>
    <row r="162" spans="1:6" s="50" customFormat="1" ht="28.15" customHeigh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v>2</v>
      </c>
      <c r="C164" s="248" t="str">
        <f>IF(B164=0, -5, "0")</f>
        <v>0</v>
      </c>
      <c r="D164" s="221"/>
      <c r="E164" s="221"/>
      <c r="F164" s="221"/>
    </row>
    <row r="165" spans="1:6" x14ac:dyDescent="0.3">
      <c r="A165" s="41" t="s">
        <v>334</v>
      </c>
      <c r="B165" s="221">
        <v>1</v>
      </c>
      <c r="C165" s="221"/>
      <c r="D165" s="168" t="s">
        <v>420</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5" t="s">
        <v>38</v>
      </c>
      <c r="B168" s="296"/>
      <c r="C168" s="297"/>
      <c r="D168" s="125">
        <f>SUM(B164:C167)</f>
        <v>7</v>
      </c>
    </row>
    <row r="169" spans="1:6" x14ac:dyDescent="0.3">
      <c r="A169" s="295" t="s">
        <v>342</v>
      </c>
      <c r="B169" s="296"/>
      <c r="C169" s="297"/>
      <c r="D169" s="65">
        <f>D168/(COUNT(B164:C167)*2)</f>
        <v>0.875</v>
      </c>
    </row>
    <row r="170" spans="1:6" s="50" customFormat="1" x14ac:dyDescent="0.3">
      <c r="A170" s="54"/>
      <c r="B170" s="55"/>
      <c r="C170" s="55"/>
      <c r="D170" s="56"/>
    </row>
    <row r="171" spans="1:6" ht="19.5" x14ac:dyDescent="0.4">
      <c r="A171" s="312" t="s">
        <v>17</v>
      </c>
      <c r="B171" s="313"/>
      <c r="C171" s="313"/>
      <c r="D171" s="313"/>
      <c r="E171" s="313"/>
      <c r="F171" s="313"/>
    </row>
    <row r="172" spans="1:6" ht="49.5" x14ac:dyDescent="0.3">
      <c r="A172" s="48" t="s">
        <v>202</v>
      </c>
      <c r="B172" s="221">
        <v>1</v>
      </c>
      <c r="C172" s="221"/>
      <c r="D172" s="262" t="s">
        <v>448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5" t="s">
        <v>38</v>
      </c>
      <c r="B176" s="296"/>
      <c r="C176" s="297"/>
      <c r="D176" s="125">
        <f>SUM(B172:C175)</f>
        <v>7</v>
      </c>
    </row>
    <row r="177" spans="1:6" x14ac:dyDescent="0.3">
      <c r="A177" s="295" t="s">
        <v>342</v>
      </c>
      <c r="B177" s="296"/>
      <c r="C177" s="297"/>
      <c r="D177" s="65">
        <f>D176/(COUNT(B172:C175)*2)</f>
        <v>0.875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447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5" t="s">
        <v>38</v>
      </c>
      <c r="B185" s="296"/>
      <c r="C185" s="297"/>
      <c r="D185" s="125">
        <f>SUM(B180:C184)</f>
        <v>9</v>
      </c>
    </row>
    <row r="186" spans="1:6" x14ac:dyDescent="0.3">
      <c r="A186" s="295" t="s">
        <v>342</v>
      </c>
      <c r="B186" s="296"/>
      <c r="C186" s="297"/>
      <c r="D186" s="65">
        <f>D185/(COUNT(B180:C184)*2)</f>
        <v>0.9</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433</v>
      </c>
      <c r="E191" s="221"/>
      <c r="F191" s="221"/>
    </row>
    <row r="192" spans="1:6" x14ac:dyDescent="0.3">
      <c r="A192" s="96" t="s">
        <v>212</v>
      </c>
      <c r="B192" s="221">
        <v>2</v>
      </c>
      <c r="C192" s="221"/>
      <c r="D192" s="221"/>
      <c r="E192" s="221"/>
      <c r="F192" s="221"/>
    </row>
    <row r="193" spans="1:4" x14ac:dyDescent="0.3">
      <c r="A193" s="295" t="s">
        <v>38</v>
      </c>
      <c r="B193" s="296"/>
      <c r="C193" s="297"/>
      <c r="D193" s="97">
        <f>SUM(B189:C192)</f>
        <v>5</v>
      </c>
    </row>
    <row r="194" spans="1:4" x14ac:dyDescent="0.3">
      <c r="A194" s="295" t="s">
        <v>342</v>
      </c>
      <c r="B194" s="296"/>
      <c r="C194" s="297"/>
      <c r="D194" s="65">
        <f>D193/(COUNT(B189:C192)*2)</f>
        <v>0.83333333333333337</v>
      </c>
    </row>
    <row r="196" spans="1:4" ht="18" x14ac:dyDescent="0.35">
      <c r="A196" s="121" t="s">
        <v>284</v>
      </c>
      <c r="B196" s="120"/>
      <c r="C196" s="120"/>
      <c r="D196" s="220">
        <v>0.57999999999999996</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0.9568965517241379</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38" zoomScale="91" zoomScaleNormal="100" zoomScaleSheetLayoutView="91" workbookViewId="0">
      <selection activeCell="D177" sqref="D17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LAC 2</v>
      </c>
      <c r="B8" s="285"/>
      <c r="C8" s="285"/>
      <c r="D8" s="285"/>
      <c r="E8" s="285"/>
      <c r="F8" s="285"/>
      <c r="G8" s="216"/>
      <c r="H8" s="216"/>
      <c r="I8" s="213"/>
    </row>
    <row r="9" spans="1:9" ht="24.75" x14ac:dyDescent="0.5">
      <c r="A9" s="38" t="s">
        <v>44</v>
      </c>
      <c r="B9" s="286" t="s">
        <v>488</v>
      </c>
      <c r="C9" s="286"/>
      <c r="D9" s="286"/>
      <c r="E9" s="286"/>
      <c r="F9" s="286"/>
      <c r="G9" s="216"/>
      <c r="H9" s="216"/>
      <c r="I9" s="213"/>
    </row>
    <row r="10" spans="1:9" ht="24.75" x14ac:dyDescent="0.5">
      <c r="A10" s="39" t="s">
        <v>46</v>
      </c>
      <c r="B10" s="287" t="s">
        <v>451</v>
      </c>
      <c r="C10" s="287"/>
      <c r="D10" s="287"/>
      <c r="E10" s="287"/>
      <c r="F10" s="287"/>
      <c r="G10" s="216"/>
      <c r="H10" s="216"/>
      <c r="I10" s="213"/>
    </row>
    <row r="11" spans="1:9" ht="24.75" x14ac:dyDescent="0.5">
      <c r="A11" s="38" t="s">
        <v>45</v>
      </c>
      <c r="B11" s="282">
        <v>42835</v>
      </c>
      <c r="C11" s="282"/>
      <c r="D11" s="282"/>
      <c r="E11" s="282"/>
      <c r="F11" s="282"/>
      <c r="G11" s="216"/>
      <c r="H11" s="216"/>
      <c r="I11" s="213"/>
    </row>
    <row r="12" spans="1:9" ht="24.75" x14ac:dyDescent="0.5">
      <c r="A12" s="38" t="s">
        <v>276</v>
      </c>
      <c r="B12" s="288">
        <f>D505</f>
        <v>0.9470802919708029</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42835</v>
      </c>
      <c r="B17" s="36"/>
      <c r="C17" s="36"/>
      <c r="D17" s="36"/>
      <c r="E17" s="36"/>
      <c r="F17" s="36"/>
      <c r="G17" s="36"/>
      <c r="H17" s="36"/>
    </row>
    <row r="18" spans="1:8" ht="18" x14ac:dyDescent="0.25">
      <c r="A18" s="293" t="s">
        <v>1</v>
      </c>
      <c r="B18" s="294"/>
      <c r="C18" s="294"/>
      <c r="D18" s="294"/>
      <c r="E18" s="294"/>
      <c r="F18" s="294"/>
    </row>
    <row r="19" spans="1:8" x14ac:dyDescent="0.25">
      <c r="A19" s="169" t="s">
        <v>10</v>
      </c>
      <c r="B19" s="170">
        <v>2</v>
      </c>
      <c r="C19" s="170"/>
      <c r="D19" s="168"/>
      <c r="E19" s="147"/>
      <c r="F19" s="147"/>
    </row>
    <row r="20" spans="1:8" x14ac:dyDescent="0.25">
      <c r="A20" s="169" t="s">
        <v>211</v>
      </c>
      <c r="B20" s="170">
        <v>1</v>
      </c>
      <c r="C20" s="170"/>
      <c r="D20" s="168" t="s">
        <v>453</v>
      </c>
      <c r="E20" s="147"/>
      <c r="F20" s="147"/>
    </row>
    <row r="21" spans="1:8" x14ac:dyDescent="0.25">
      <c r="A21" s="169" t="s">
        <v>98</v>
      </c>
      <c r="B21" s="170">
        <v>2</v>
      </c>
      <c r="C21" s="170"/>
      <c r="D21" s="168"/>
      <c r="E21" s="147"/>
      <c r="F21" s="147"/>
    </row>
    <row r="22" spans="1:8" s="172" customFormat="1" ht="45" x14ac:dyDescent="0.25">
      <c r="A22" s="100" t="s">
        <v>307</v>
      </c>
      <c r="B22" s="170">
        <v>1</v>
      </c>
      <c r="C22" s="171"/>
      <c r="D22" s="59" t="s">
        <v>454</v>
      </c>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7" t="s">
        <v>18</v>
      </c>
      <c r="B26" s="278"/>
      <c r="C26" s="278"/>
      <c r="D26" s="278"/>
      <c r="E26" s="278"/>
      <c r="F26" s="27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75" x14ac:dyDescent="0.25">
      <c r="A30" s="169" t="s">
        <v>165</v>
      </c>
      <c r="B30" s="170">
        <v>0</v>
      </c>
      <c r="C30" s="170"/>
      <c r="D30" s="155" t="s">
        <v>455</v>
      </c>
      <c r="E30" s="11" t="s">
        <v>456</v>
      </c>
      <c r="F30" s="147"/>
    </row>
    <row r="31" spans="1:8" ht="30" x14ac:dyDescent="0.25">
      <c r="A31" s="18" t="s">
        <v>53</v>
      </c>
      <c r="B31" s="170">
        <v>2</v>
      </c>
      <c r="C31" s="170"/>
      <c r="D31" s="168"/>
      <c r="E31" s="147"/>
      <c r="F31" s="147"/>
    </row>
    <row r="32" spans="1:8" ht="120" x14ac:dyDescent="0.25">
      <c r="A32" s="169" t="s">
        <v>166</v>
      </c>
      <c r="B32" s="170">
        <v>1</v>
      </c>
      <c r="C32" s="170"/>
      <c r="D32" s="156" t="s">
        <v>457</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0.80769230769230771</v>
      </c>
    </row>
    <row r="42" spans="1:7" x14ac:dyDescent="0.25">
      <c r="A42" s="9"/>
      <c r="B42" s="6"/>
      <c r="C42" s="7"/>
      <c r="D42" s="6"/>
    </row>
    <row r="43" spans="1:7" ht="18" x14ac:dyDescent="0.35">
      <c r="A43" s="279" t="s">
        <v>137</v>
      </c>
      <c r="B43" s="279"/>
      <c r="C43" s="279"/>
      <c r="D43" s="279"/>
      <c r="E43" s="279"/>
      <c r="F43" s="279"/>
    </row>
    <row r="44" spans="1:7" x14ac:dyDescent="0.25">
      <c r="A44" s="183">
        <f>B11</f>
        <v>42835</v>
      </c>
      <c r="B44" s="6"/>
      <c r="C44" s="7"/>
      <c r="D44" s="6"/>
    </row>
    <row r="45" spans="1:7" ht="16.5" x14ac:dyDescent="0.25">
      <c r="A45" s="280" t="s">
        <v>63</v>
      </c>
      <c r="B45" s="281"/>
      <c r="C45" s="281"/>
      <c r="D45" s="281"/>
      <c r="E45" s="281"/>
      <c r="F45" s="281"/>
    </row>
    <row r="46" spans="1:7" ht="60" x14ac:dyDescent="0.25">
      <c r="A46" s="33" t="s">
        <v>109</v>
      </c>
      <c r="B46" s="170">
        <v>1</v>
      </c>
      <c r="C46" s="170"/>
      <c r="D46" s="156" t="s">
        <v>491</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458</v>
      </c>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452</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45" x14ac:dyDescent="0.25">
      <c r="A71" s="169" t="s">
        <v>291</v>
      </c>
      <c r="B71" s="170">
        <v>1</v>
      </c>
      <c r="C71" s="171"/>
      <c r="D71" s="152" t="s">
        <v>459</v>
      </c>
      <c r="E71" s="173"/>
      <c r="F71" s="173"/>
    </row>
    <row r="72" spans="1:6" s="172" customFormat="1" ht="16.5" x14ac:dyDescent="0.3">
      <c r="A72" s="49" t="s">
        <v>270</v>
      </c>
      <c r="B72" s="170" t="s">
        <v>34</v>
      </c>
      <c r="C72" s="171"/>
      <c r="D72" s="152" t="s">
        <v>452</v>
      </c>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93.5" customHeight="1" x14ac:dyDescent="0.25">
      <c r="A90" s="169" t="s">
        <v>293</v>
      </c>
      <c r="B90" s="170">
        <v>1</v>
      </c>
      <c r="C90" s="170"/>
      <c r="D90" s="156" t="s">
        <v>510</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9" t="s">
        <v>129</v>
      </c>
      <c r="B99" s="279"/>
      <c r="C99" s="279"/>
      <c r="D99" s="279"/>
      <c r="E99" s="279"/>
      <c r="F99" s="279"/>
    </row>
    <row r="100" spans="1:6" x14ac:dyDescent="0.25">
      <c r="A100" s="183">
        <f>B11</f>
        <v>42835</v>
      </c>
      <c r="B100" s="6"/>
      <c r="C100" s="7"/>
      <c r="D100" s="6"/>
    </row>
    <row r="101" spans="1:6" ht="16.5" x14ac:dyDescent="0.25">
      <c r="A101" s="280" t="s">
        <v>63</v>
      </c>
      <c r="B101" s="281"/>
      <c r="C101" s="281"/>
      <c r="D101" s="281"/>
      <c r="E101" s="281"/>
      <c r="F101" s="28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60" x14ac:dyDescent="0.25">
      <c r="A106" s="33" t="s">
        <v>174</v>
      </c>
      <c r="B106" s="170">
        <v>1</v>
      </c>
      <c r="C106" s="170"/>
      <c r="D106" s="129" t="s">
        <v>507</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2</v>
      </c>
      <c r="C114" s="170"/>
      <c r="D114" s="168"/>
      <c r="E114" s="168"/>
      <c r="F114" s="147"/>
    </row>
    <row r="115" spans="1:6" ht="45" x14ac:dyDescent="0.25">
      <c r="A115" s="18" t="s">
        <v>294</v>
      </c>
      <c r="B115" s="170">
        <v>1</v>
      </c>
      <c r="C115" s="170"/>
      <c r="D115" s="143" t="s">
        <v>460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90" x14ac:dyDescent="0.25">
      <c r="A119" s="169" t="s">
        <v>175</v>
      </c>
      <c r="B119" s="170">
        <v>0</v>
      </c>
      <c r="C119" s="170"/>
      <c r="D119" s="12" t="s">
        <v>461</v>
      </c>
      <c r="E119" s="168" t="s">
        <v>508</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t="s">
        <v>34</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462</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0.89473684210526316</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2</v>
      </c>
      <c r="C138" s="170"/>
      <c r="D138" s="168"/>
      <c r="E138" s="146"/>
      <c r="F138" s="147"/>
    </row>
    <row r="139" spans="1:6" x14ac:dyDescent="0.25">
      <c r="A139" s="18" t="s">
        <v>144</v>
      </c>
      <c r="B139" s="170">
        <v>1</v>
      </c>
      <c r="C139" s="170"/>
      <c r="D139" s="143" t="s">
        <v>463</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0.91176470588235292</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42835</v>
      </c>
      <c r="B153" s="6"/>
      <c r="C153" s="7"/>
      <c r="D153" s="59"/>
    </row>
    <row r="154" spans="1:6" ht="16.5" x14ac:dyDescent="0.25">
      <c r="A154" s="280" t="s">
        <v>63</v>
      </c>
      <c r="B154" s="281"/>
      <c r="C154" s="281"/>
      <c r="D154" s="281"/>
      <c r="E154" s="281"/>
      <c r="F154" s="28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6" t="s">
        <v>464</v>
      </c>
      <c r="E176" s="147"/>
      <c r="F176" s="147"/>
    </row>
    <row r="177" spans="1:7" ht="45" x14ac:dyDescent="0.25">
      <c r="A177" s="169" t="s">
        <v>291</v>
      </c>
      <c r="B177" s="170">
        <v>1</v>
      </c>
      <c r="C177" s="170"/>
      <c r="D177" s="168" t="s">
        <v>465</v>
      </c>
      <c r="E177" s="147"/>
      <c r="F177" s="147"/>
    </row>
    <row r="178" spans="1:7" ht="30" x14ac:dyDescent="0.25">
      <c r="A178" s="169" t="s">
        <v>188</v>
      </c>
      <c r="B178" s="170">
        <v>1</v>
      </c>
      <c r="C178" s="170"/>
      <c r="D178" s="168" t="s">
        <v>466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42835</v>
      </c>
      <c r="B193" s="6"/>
      <c r="C193" s="7"/>
      <c r="D193" s="6"/>
    </row>
    <row r="194" spans="1:7" ht="18" x14ac:dyDescent="0.25">
      <c r="A194" s="277" t="s">
        <v>158</v>
      </c>
      <c r="B194" s="278"/>
      <c r="C194" s="278"/>
      <c r="D194" s="278"/>
      <c r="E194" s="278"/>
      <c r="F194" s="278"/>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45" x14ac:dyDescent="0.25">
      <c r="A212" s="18" t="s">
        <v>192</v>
      </c>
      <c r="B212" s="170">
        <v>1</v>
      </c>
      <c r="C212" s="170"/>
      <c r="D212" s="143" t="s">
        <v>467</v>
      </c>
      <c r="E212" s="147"/>
      <c r="F212" s="147"/>
    </row>
    <row r="213" spans="1:7" ht="30" x14ac:dyDescent="0.25">
      <c r="A213" s="169" t="s">
        <v>176</v>
      </c>
      <c r="B213" s="170">
        <v>2</v>
      </c>
      <c r="C213" s="170"/>
      <c r="D213" s="143" t="s">
        <v>468</v>
      </c>
      <c r="E213" s="168"/>
      <c r="F213" s="147"/>
    </row>
    <row r="214" spans="1:7" ht="18" x14ac:dyDescent="0.35">
      <c r="A214" s="83" t="s">
        <v>359</v>
      </c>
      <c r="B214" s="170">
        <v>2</v>
      </c>
      <c r="C214" s="217" t="str">
        <f>IF(B214=0, -5, "0")</f>
        <v>0</v>
      </c>
      <c r="D214" s="11"/>
      <c r="E214" s="147"/>
      <c r="F214" s="147"/>
    </row>
    <row r="215" spans="1:7" ht="33.75" customHeight="1" x14ac:dyDescent="0.25">
      <c r="A215" s="169" t="s">
        <v>64</v>
      </c>
      <c r="B215" s="170">
        <v>0</v>
      </c>
      <c r="C215" s="170"/>
      <c r="D215" s="155" t="s">
        <v>509</v>
      </c>
      <c r="E215" s="168" t="s">
        <v>506</v>
      </c>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2</v>
      </c>
      <c r="C233" s="171"/>
      <c r="D233" s="152"/>
      <c r="E233" s="147"/>
      <c r="F233" s="147"/>
    </row>
    <row r="234" spans="1:6" ht="30" x14ac:dyDescent="0.25">
      <c r="A234" s="18" t="s">
        <v>205</v>
      </c>
      <c r="B234" s="171">
        <v>1</v>
      </c>
      <c r="C234" s="170"/>
      <c r="D234" s="155" t="s">
        <v>469</v>
      </c>
      <c r="E234" s="147"/>
      <c r="F234" s="147"/>
    </row>
    <row r="235" spans="1:6" ht="18" x14ac:dyDescent="0.35">
      <c r="A235" s="76" t="s">
        <v>59</v>
      </c>
      <c r="B235" s="171">
        <v>2</v>
      </c>
      <c r="C235" s="217" t="str">
        <f>IF(B235=0, -5, "0")</f>
        <v>0</v>
      </c>
      <c r="D235" s="157"/>
      <c r="E235" s="147"/>
      <c r="F235" s="147"/>
    </row>
    <row r="236" spans="1:6" ht="36" x14ac:dyDescent="0.35">
      <c r="A236" s="83" t="s">
        <v>502</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42835</v>
      </c>
      <c r="B249" s="6"/>
      <c r="C249" s="7"/>
      <c r="D249" s="6"/>
    </row>
    <row r="250" spans="1:6" s="3" customFormat="1" ht="18" x14ac:dyDescent="0.25">
      <c r="A250" s="277" t="s">
        <v>79</v>
      </c>
      <c r="B250" s="278"/>
      <c r="C250" s="278"/>
      <c r="D250" s="278"/>
      <c r="E250" s="278"/>
      <c r="F250" s="278"/>
    </row>
    <row r="251" spans="1:6" s="3" customFormat="1" ht="61.5" x14ac:dyDescent="0.35">
      <c r="A251" s="83" t="s">
        <v>27</v>
      </c>
      <c r="B251" s="170">
        <v>1</v>
      </c>
      <c r="C251" s="217" t="str">
        <f>IF(B251=0, -5, "0")</f>
        <v>0</v>
      </c>
      <c r="D251" s="168" t="s">
        <v>470</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503</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471</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4">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42835</v>
      </c>
      <c r="B292" s="6"/>
      <c r="C292" s="7"/>
      <c r="D292" s="59"/>
    </row>
    <row r="293" spans="1:7" ht="18" x14ac:dyDescent="0.25">
      <c r="A293" s="277" t="s">
        <v>19</v>
      </c>
      <c r="B293" s="278"/>
      <c r="C293" s="278"/>
      <c r="D293" s="278"/>
      <c r="E293" s="278"/>
      <c r="F293" s="27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1.5" x14ac:dyDescent="0.35">
      <c r="A309" s="76" t="s">
        <v>367</v>
      </c>
      <c r="B309" s="171">
        <v>1</v>
      </c>
      <c r="C309" s="217" t="str">
        <f>IF(B309=0, -5, "0")</f>
        <v>0</v>
      </c>
      <c r="D309" s="157" t="s">
        <v>472</v>
      </c>
      <c r="E309" s="147"/>
      <c r="F309" s="147"/>
    </row>
    <row r="310" spans="1:6" ht="45" x14ac:dyDescent="0.25">
      <c r="A310" s="169" t="s">
        <v>108</v>
      </c>
      <c r="B310" s="171">
        <v>1</v>
      </c>
      <c r="C310" s="170"/>
      <c r="D310" s="156" t="s">
        <v>505</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42835</v>
      </c>
      <c r="B325" s="6"/>
      <c r="C325" s="7"/>
      <c r="D325" s="6"/>
    </row>
    <row r="326" spans="1:9" ht="18" x14ac:dyDescent="0.25">
      <c r="A326" s="277" t="s">
        <v>12</v>
      </c>
      <c r="B326" s="278"/>
      <c r="C326" s="278"/>
      <c r="D326" s="278"/>
      <c r="E326" s="278"/>
      <c r="F326" s="278"/>
    </row>
    <row r="327" spans="1:9" x14ac:dyDescent="0.25">
      <c r="A327" s="169" t="s">
        <v>109</v>
      </c>
      <c r="B327" s="170">
        <v>1</v>
      </c>
      <c r="C327" s="170"/>
      <c r="D327" s="143" t="s">
        <v>473</v>
      </c>
      <c r="E327" s="147"/>
      <c r="F327" s="147"/>
    </row>
    <row r="328" spans="1:9" x14ac:dyDescent="0.25">
      <c r="A328" s="169" t="s">
        <v>51</v>
      </c>
      <c r="B328" s="170">
        <v>2</v>
      </c>
      <c r="C328" s="170"/>
      <c r="E328" s="147"/>
      <c r="F328" s="147"/>
    </row>
    <row r="329" spans="1:9" ht="60" x14ac:dyDescent="0.25">
      <c r="A329" s="169" t="s">
        <v>100</v>
      </c>
      <c r="B329" s="170">
        <v>2</v>
      </c>
      <c r="C329" s="170"/>
      <c r="D329" s="143" t="s">
        <v>474</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9" t="s">
        <v>8</v>
      </c>
      <c r="B352" s="279"/>
      <c r="C352" s="279"/>
      <c r="D352" s="279"/>
      <c r="E352" s="279"/>
      <c r="F352" s="279"/>
    </row>
    <row r="353" spans="1:6" x14ac:dyDescent="0.25">
      <c r="A353" s="183">
        <f>B11</f>
        <v>42835</v>
      </c>
      <c r="B353" s="6"/>
      <c r="C353" s="7"/>
      <c r="D353" s="59"/>
    </row>
    <row r="354" spans="1:6" ht="16.5" x14ac:dyDescent="0.25">
      <c r="A354" s="280" t="s">
        <v>113</v>
      </c>
      <c r="B354" s="281"/>
      <c r="C354" s="281"/>
      <c r="D354" s="281"/>
      <c r="E354" s="281"/>
      <c r="F354" s="281"/>
    </row>
    <row r="355" spans="1:6" ht="75" x14ac:dyDescent="0.25">
      <c r="A355" s="43" t="s">
        <v>112</v>
      </c>
      <c r="B355" s="170">
        <v>1</v>
      </c>
      <c r="C355" s="170"/>
      <c r="D355" s="168" t="s">
        <v>475</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42835</v>
      </c>
      <c r="B406" s="6"/>
      <c r="C406" s="7"/>
      <c r="D406" s="6"/>
    </row>
    <row r="407" spans="1:6" ht="16.5" x14ac:dyDescent="0.25">
      <c r="A407" s="280" t="s">
        <v>19</v>
      </c>
      <c r="B407" s="281"/>
      <c r="C407" s="281"/>
      <c r="D407" s="281"/>
      <c r="E407" s="281"/>
      <c r="F407" s="28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9" t="s">
        <v>374</v>
      </c>
      <c r="B435" s="279"/>
      <c r="C435" s="279"/>
      <c r="D435" s="279"/>
      <c r="E435" s="279"/>
      <c r="F435" s="279"/>
    </row>
    <row r="436" spans="1:7" x14ac:dyDescent="0.25">
      <c r="A436" s="195">
        <f>+B11</f>
        <v>42835</v>
      </c>
      <c r="B436" s="6"/>
      <c r="C436" s="7"/>
      <c r="D436" s="6"/>
    </row>
    <row r="437" spans="1:7" ht="18" x14ac:dyDescent="0.25">
      <c r="A437" s="277" t="s">
        <v>375</v>
      </c>
      <c r="B437" s="278"/>
      <c r="C437" s="278"/>
      <c r="D437" s="278"/>
      <c r="E437" s="278"/>
      <c r="F437" s="27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504</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ht="45" x14ac:dyDescent="0.25">
      <c r="A456" s="22" t="s">
        <v>15</v>
      </c>
      <c r="B456" s="170">
        <v>1</v>
      </c>
      <c r="C456" s="170"/>
      <c r="D456" s="168" t="s">
        <v>476</v>
      </c>
      <c r="E456" s="147"/>
      <c r="F456" s="147"/>
    </row>
    <row r="457" spans="1:6" ht="45" x14ac:dyDescent="0.25">
      <c r="A457" s="32" t="s">
        <v>245</v>
      </c>
      <c r="B457" s="170">
        <v>1</v>
      </c>
      <c r="C457" s="170"/>
      <c r="D457" s="252" t="s">
        <v>477</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1</v>
      </c>
      <c r="C468" s="171"/>
      <c r="D468" s="162" t="s">
        <v>478</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ht="30" x14ac:dyDescent="0.25">
      <c r="A479" s="18" t="s">
        <v>275</v>
      </c>
      <c r="B479" s="170">
        <v>2</v>
      </c>
      <c r="C479" s="170"/>
      <c r="D479" s="168" t="s">
        <v>479</v>
      </c>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22</v>
      </c>
    </row>
    <row r="492" spans="1:7" x14ac:dyDescent="0.25">
      <c r="A492" s="19" t="s">
        <v>37</v>
      </c>
      <c r="B492" s="20"/>
      <c r="C492" s="21"/>
      <c r="D492" s="63">
        <f>D491/(COUNT(B475:C489)*2)</f>
        <v>1</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519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0.9470802919708029</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23" zoomScale="80" zoomScaleNormal="80" workbookViewId="0">
      <selection activeCell="D49" sqref="D4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LAC 2</v>
      </c>
      <c r="B7" s="285"/>
      <c r="C7" s="285"/>
      <c r="D7" s="285"/>
      <c r="E7" s="285"/>
      <c r="F7" s="285"/>
      <c r="G7" s="216"/>
      <c r="H7" s="216"/>
      <c r="I7" s="216"/>
    </row>
    <row r="8" spans="1:9" s="36" customFormat="1" ht="24.75" x14ac:dyDescent="0.5">
      <c r="A8" s="38" t="s">
        <v>44</v>
      </c>
      <c r="B8" s="308" t="str">
        <f>'A2 Exploitation'!B9:F9</f>
        <v>Mme Meriam CHOUCHENE &amp; M. Haithem BOUGAALECH</v>
      </c>
      <c r="C8" s="308"/>
      <c r="D8" s="308"/>
      <c r="E8" s="308"/>
      <c r="F8" s="308"/>
      <c r="G8" s="216"/>
      <c r="H8" s="216"/>
      <c r="I8" s="216"/>
    </row>
    <row r="9" spans="1:9" s="36" customFormat="1" ht="24.75" x14ac:dyDescent="0.5">
      <c r="A9" s="39" t="s">
        <v>46</v>
      </c>
      <c r="B9" s="309" t="str">
        <f>'A2 Exploitation'!B10:F10</f>
        <v>Directeur &amp; chefs rayons</v>
      </c>
      <c r="C9" s="309"/>
      <c r="D9" s="309"/>
      <c r="E9" s="309"/>
      <c r="F9" s="309"/>
      <c r="G9" s="216"/>
      <c r="H9" s="216"/>
      <c r="I9" s="216"/>
    </row>
    <row r="10" spans="1:9" s="36" customFormat="1" ht="24.75" x14ac:dyDescent="0.5">
      <c r="A10" s="38" t="s">
        <v>45</v>
      </c>
      <c r="B10" s="306">
        <f>'A2 Exploitation'!B11:F11</f>
        <v>42835</v>
      </c>
      <c r="C10" s="306"/>
      <c r="D10" s="306"/>
      <c r="E10" s="306"/>
      <c r="F10" s="306"/>
      <c r="G10" s="216"/>
      <c r="H10" s="216"/>
      <c r="I10" s="216"/>
    </row>
    <row r="11" spans="1:9" s="36" customFormat="1" ht="24.75" x14ac:dyDescent="0.5">
      <c r="A11" s="38" t="s">
        <v>341</v>
      </c>
      <c r="B11" s="298">
        <f>D198</f>
        <v>0.9508928571428571</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ht="82.5" x14ac:dyDescent="0.3">
      <c r="A17" s="41" t="s">
        <v>316</v>
      </c>
      <c r="B17" s="221">
        <v>2</v>
      </c>
      <c r="C17" s="221"/>
      <c r="D17" s="222" t="s">
        <v>500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1" t="s">
        <v>38</v>
      </c>
      <c r="B22" s="302"/>
      <c r="C22" s="303"/>
      <c r="D22" s="215">
        <f>SUM(B17:C21)</f>
        <v>10</v>
      </c>
    </row>
    <row r="23" spans="1:6" x14ac:dyDescent="0.3">
      <c r="A23" s="295" t="s">
        <v>342</v>
      </c>
      <c r="B23" s="296"/>
      <c r="C23" s="297"/>
      <c r="D23" s="65">
        <f>D22/(COUNT(B17:C21)*2)</f>
        <v>1</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214">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5" t="s">
        <v>38</v>
      </c>
      <c r="B41" s="296"/>
      <c r="C41" s="297"/>
      <c r="D41" s="214">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480</v>
      </c>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10</v>
      </c>
    </row>
    <row r="52" spans="1:6" x14ac:dyDescent="0.3">
      <c r="A52" s="295" t="s">
        <v>342</v>
      </c>
      <c r="B52" s="296"/>
      <c r="C52" s="297"/>
      <c r="D52" s="65">
        <f>D51/(COUNT(B45:C50)*2)</f>
        <v>1</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2</v>
      </c>
      <c r="C55" s="248" t="str">
        <f>IF(B55=0, -5, "0")</f>
        <v>0</v>
      </c>
      <c r="D55" s="222" t="s">
        <v>496</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214">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495</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99" x14ac:dyDescent="0.3">
      <c r="A82" s="41" t="s">
        <v>94</v>
      </c>
      <c r="B82" s="227">
        <v>1</v>
      </c>
      <c r="C82" s="221"/>
      <c r="D82" s="222" t="s">
        <v>481</v>
      </c>
      <c r="E82" s="235"/>
      <c r="F82" s="221"/>
    </row>
    <row r="83" spans="1:6" x14ac:dyDescent="0.3">
      <c r="A83" s="295" t="s">
        <v>38</v>
      </c>
      <c r="B83" s="296"/>
      <c r="C83" s="297"/>
      <c r="D83" s="214">
        <f>SUM(B66:C82)</f>
        <v>23</v>
      </c>
    </row>
    <row r="84" spans="1:6" x14ac:dyDescent="0.3">
      <c r="A84" s="295" t="s">
        <v>342</v>
      </c>
      <c r="B84" s="296"/>
      <c r="C84" s="297"/>
      <c r="D84" s="65">
        <f>D83/(COUNT(B66:C82)*2)</f>
        <v>0.95833333333333337</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t="s">
        <v>494</v>
      </c>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482</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5" t="s">
        <v>38</v>
      </c>
      <c r="B101" s="296"/>
      <c r="C101" s="297"/>
      <c r="D101" s="214">
        <f>SUM(B87:C100)</f>
        <v>27</v>
      </c>
    </row>
    <row r="102" spans="1:6" x14ac:dyDescent="0.3">
      <c r="A102" s="295" t="s">
        <v>342</v>
      </c>
      <c r="B102" s="296"/>
      <c r="C102" s="297"/>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492</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9" t="s">
        <v>493</v>
      </c>
      <c r="E116" s="221"/>
      <c r="F116" s="221"/>
    </row>
    <row r="117" spans="1:6" s="50" customFormat="1" x14ac:dyDescent="0.3">
      <c r="A117" s="295" t="s">
        <v>38</v>
      </c>
      <c r="B117" s="296"/>
      <c r="C117" s="297"/>
      <c r="D117" s="214">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99.75" x14ac:dyDescent="0.35">
      <c r="A129" s="83" t="s">
        <v>217</v>
      </c>
      <c r="B129" s="238">
        <v>1</v>
      </c>
      <c r="C129" s="249" t="str">
        <f>IF(B129=0, -5, "0")</f>
        <v>0</v>
      </c>
      <c r="D129" s="222" t="s">
        <v>497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214">
        <f>SUM(B121:C131)</f>
        <v>21</v>
      </c>
    </row>
    <row r="133" spans="1:6" x14ac:dyDescent="0.3">
      <c r="A133" s="295" t="s">
        <v>342</v>
      </c>
      <c r="B133" s="296"/>
      <c r="C133" s="297"/>
      <c r="D133" s="63">
        <f>D132/(COUNT(B121:C131)*2)</f>
        <v>0.95454545454545459</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33" x14ac:dyDescent="0.3">
      <c r="A138" s="49" t="s">
        <v>324</v>
      </c>
      <c r="B138" s="237">
        <v>1</v>
      </c>
      <c r="C138" s="222"/>
      <c r="D138" s="222" t="s">
        <v>490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99" x14ac:dyDescent="0.3">
      <c r="A146" s="93" t="s">
        <v>240</v>
      </c>
      <c r="B146" s="237">
        <v>1</v>
      </c>
      <c r="C146" s="222"/>
      <c r="D146" s="222" t="s">
        <v>498</v>
      </c>
      <c r="E146" s="221"/>
      <c r="F146" s="221"/>
    </row>
    <row r="147" spans="1:6" x14ac:dyDescent="0.3">
      <c r="A147" s="41" t="s">
        <v>352</v>
      </c>
      <c r="B147" s="237">
        <v>2</v>
      </c>
      <c r="C147" s="222"/>
      <c r="D147" s="243"/>
      <c r="E147" s="221"/>
      <c r="F147" s="221"/>
    </row>
    <row r="148" spans="1:6" x14ac:dyDescent="0.3">
      <c r="A148" s="295" t="s">
        <v>38</v>
      </c>
      <c r="B148" s="296"/>
      <c r="C148" s="297"/>
      <c r="D148" s="214">
        <f>SUM(B136:C147)</f>
        <v>22</v>
      </c>
    </row>
    <row r="149" spans="1:6" x14ac:dyDescent="0.3">
      <c r="A149" s="295" t="s">
        <v>342</v>
      </c>
      <c r="B149" s="296"/>
      <c r="C149" s="297"/>
      <c r="D149" s="65">
        <f>D148/(COUNT(B136:C147)*2)</f>
        <v>0.91666666666666663</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302"/>
      <c r="C160" s="303"/>
      <c r="D160" s="215">
        <f>SUM(B152:C159)</f>
        <v>16</v>
      </c>
    </row>
    <row r="161" spans="1:6" x14ac:dyDescent="0.3">
      <c r="A161" s="295" t="s">
        <v>342</v>
      </c>
      <c r="B161" s="296"/>
      <c r="C161" s="297"/>
      <c r="D161" s="65">
        <f>D160/(COUNT(B152:C159)*2)</f>
        <v>1</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99" x14ac:dyDescent="0.3">
      <c r="A166" s="87" t="s">
        <v>241</v>
      </c>
      <c r="B166" s="221">
        <v>1</v>
      </c>
      <c r="C166" s="221"/>
      <c r="D166" s="222" t="s">
        <v>483</v>
      </c>
      <c r="E166" s="221"/>
      <c r="F166" s="221"/>
    </row>
    <row r="167" spans="1:6" x14ac:dyDescent="0.3">
      <c r="A167" s="41" t="s">
        <v>95</v>
      </c>
      <c r="B167" s="221">
        <v>2</v>
      </c>
      <c r="C167" s="221"/>
      <c r="D167" s="221"/>
      <c r="E167" s="222"/>
      <c r="F167" s="221"/>
    </row>
    <row r="168" spans="1:6" x14ac:dyDescent="0.3">
      <c r="A168" s="295" t="s">
        <v>38</v>
      </c>
      <c r="B168" s="296"/>
      <c r="C168" s="297"/>
      <c r="D168" s="214">
        <f>SUM(B164:C167)</f>
        <v>7</v>
      </c>
    </row>
    <row r="169" spans="1:6" x14ac:dyDescent="0.3">
      <c r="A169" s="295" t="s">
        <v>342</v>
      </c>
      <c r="B169" s="296"/>
      <c r="C169" s="297"/>
      <c r="D169" s="65">
        <f>D168/(COUNT(B164:C167)*2)</f>
        <v>0.875</v>
      </c>
    </row>
    <row r="170" spans="1:6" s="50" customFormat="1" x14ac:dyDescent="0.3">
      <c r="A170" s="54"/>
      <c r="B170" s="55"/>
      <c r="C170" s="55"/>
      <c r="D170" s="56"/>
    </row>
    <row r="171" spans="1:6" ht="19.5" x14ac:dyDescent="0.4">
      <c r="A171" s="312" t="s">
        <v>17</v>
      </c>
      <c r="B171" s="313"/>
      <c r="C171" s="313"/>
      <c r="D171" s="313"/>
      <c r="E171" s="313"/>
      <c r="F171" s="313"/>
    </row>
    <row r="172" spans="1:6" ht="33" x14ac:dyDescent="0.3">
      <c r="A172" s="48" t="s">
        <v>202</v>
      </c>
      <c r="B172" s="221">
        <v>1</v>
      </c>
      <c r="C172" s="221"/>
      <c r="D172" s="222" t="s">
        <v>484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5" t="s">
        <v>38</v>
      </c>
      <c r="B176" s="296"/>
      <c r="C176" s="297"/>
      <c r="D176" s="214">
        <f>SUM(B172:C175)</f>
        <v>7</v>
      </c>
    </row>
    <row r="177" spans="1:6" x14ac:dyDescent="0.3">
      <c r="A177" s="295" t="s">
        <v>342</v>
      </c>
      <c r="B177" s="296"/>
      <c r="C177" s="297"/>
      <c r="D177" s="65">
        <f>D176/(COUNT(B172:C175)*2)</f>
        <v>0.875</v>
      </c>
    </row>
    <row r="178" spans="1:6" s="50" customFormat="1" x14ac:dyDescent="0.3">
      <c r="A178" s="54"/>
      <c r="B178" s="55"/>
      <c r="C178" s="55"/>
      <c r="D178" s="56"/>
    </row>
    <row r="179" spans="1:6" ht="19.5" x14ac:dyDescent="0.4">
      <c r="A179" s="304" t="s">
        <v>87</v>
      </c>
      <c r="B179" s="305"/>
      <c r="C179" s="305"/>
      <c r="D179" s="305"/>
      <c r="E179" s="305"/>
      <c r="F179" s="305"/>
    </row>
    <row r="180" spans="1:6" ht="33" x14ac:dyDescent="0.3">
      <c r="A180" s="87" t="s">
        <v>364</v>
      </c>
      <c r="B180" s="221">
        <v>0</v>
      </c>
      <c r="C180" s="221"/>
      <c r="D180" s="222" t="s">
        <v>485</v>
      </c>
      <c r="E180" s="222" t="s">
        <v>489</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486</v>
      </c>
      <c r="E184" s="221"/>
      <c r="F184" s="221"/>
    </row>
    <row r="185" spans="1:6" x14ac:dyDescent="0.3">
      <c r="A185" s="295" t="s">
        <v>38</v>
      </c>
      <c r="B185" s="296"/>
      <c r="C185" s="297"/>
      <c r="D185" s="214">
        <f>SUM(B180:C184)</f>
        <v>7</v>
      </c>
    </row>
    <row r="186" spans="1:6" x14ac:dyDescent="0.3">
      <c r="A186" s="295" t="s">
        <v>342</v>
      </c>
      <c r="B186" s="296"/>
      <c r="C186" s="297"/>
      <c r="D186" s="65">
        <f>D185/(COUNT(B180:C184)*2)</f>
        <v>0.7</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487</v>
      </c>
      <c r="E191" s="221"/>
      <c r="F191" s="221"/>
    </row>
    <row r="192" spans="1:6" x14ac:dyDescent="0.3">
      <c r="A192" s="96" t="s">
        <v>212</v>
      </c>
      <c r="B192" s="221">
        <v>2</v>
      </c>
      <c r="C192" s="221"/>
      <c r="D192" s="221"/>
      <c r="E192" s="221"/>
      <c r="F192" s="221"/>
    </row>
    <row r="193" spans="1:4" x14ac:dyDescent="0.3">
      <c r="A193" s="295" t="s">
        <v>38</v>
      </c>
      <c r="B193" s="296"/>
      <c r="C193" s="297"/>
      <c r="D193" s="97">
        <f>SUM(B189:C192)</f>
        <v>5</v>
      </c>
    </row>
    <row r="194" spans="1:4" x14ac:dyDescent="0.3">
      <c r="A194" s="295" t="s">
        <v>342</v>
      </c>
      <c r="B194" s="296"/>
      <c r="C194" s="297"/>
      <c r="D194" s="65">
        <f>D193/(COUNT(B189:C192)*2)</f>
        <v>0.83333333333333337</v>
      </c>
    </row>
    <row r="196" spans="1:4" ht="18" x14ac:dyDescent="0.35">
      <c r="A196" s="121" t="s">
        <v>499</v>
      </c>
      <c r="B196" s="120"/>
      <c r="C196" s="120"/>
      <c r="D196" s="220">
        <v>0.6</v>
      </c>
    </row>
    <row r="197" spans="1:4" ht="22.5" x14ac:dyDescent="0.3">
      <c r="A197" s="71" t="s">
        <v>47</v>
      </c>
      <c r="B197" s="72"/>
      <c r="C197" s="73"/>
      <c r="D197" s="74">
        <f>SUM(D193,D185,D176,D168,D160,D62,D51,D32,D22,D117,D148,D132,D101,D83,D41)</f>
        <v>213</v>
      </c>
    </row>
    <row r="198" spans="1:4" ht="22.5" x14ac:dyDescent="0.3">
      <c r="A198" s="71" t="s">
        <v>378</v>
      </c>
      <c r="B198" s="72"/>
      <c r="C198" s="73"/>
      <c r="D198" s="75">
        <f>D197/(COUNT(B189:C192,B180:C184,B172:C175,B164:C167,B152:C159,B55:C61,B45:C50,B26:C31,B17:C21,B106:C116,B136:C147,B121:C131,B87:C100,B66:C82,B36:C40)*2)</f>
        <v>0.9508928571428571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5" zoomScale="93" zoomScaleNormal="70" zoomScaleSheetLayoutView="93" workbookViewId="0">
      <selection activeCell="D498" sqref="D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LAC 2</v>
      </c>
      <c r="B8" s="285"/>
      <c r="C8" s="285"/>
      <c r="D8" s="285"/>
      <c r="E8" s="285"/>
      <c r="F8" s="285"/>
      <c r="G8" s="216"/>
      <c r="H8" s="216"/>
      <c r="I8" s="213"/>
    </row>
    <row r="9" spans="1:9" ht="24.75" x14ac:dyDescent="0.5">
      <c r="A9" s="38" t="s">
        <v>44</v>
      </c>
      <c r="B9" s="286" t="s">
        <v>412</v>
      </c>
      <c r="C9" s="286"/>
      <c r="D9" s="286"/>
      <c r="E9" s="286"/>
      <c r="F9" s="286"/>
      <c r="G9" s="216"/>
      <c r="H9" s="216"/>
      <c r="I9" s="213"/>
    </row>
    <row r="10" spans="1:9" ht="24.75" x14ac:dyDescent="0.5">
      <c r="A10" s="39" t="s">
        <v>46</v>
      </c>
      <c r="B10" s="287" t="s">
        <v>513</v>
      </c>
      <c r="C10" s="287"/>
      <c r="D10" s="287"/>
      <c r="E10" s="287"/>
      <c r="F10" s="287"/>
      <c r="G10" s="216"/>
      <c r="H10" s="216"/>
      <c r="I10" s="213"/>
    </row>
    <row r="11" spans="1:9" ht="24.75" x14ac:dyDescent="0.5">
      <c r="A11" s="38" t="s">
        <v>45</v>
      </c>
      <c r="B11" s="282">
        <v>42928</v>
      </c>
      <c r="C11" s="282"/>
      <c r="D11" s="282"/>
      <c r="E11" s="282"/>
      <c r="F11" s="282"/>
      <c r="G11" s="216"/>
      <c r="H11" s="216"/>
      <c r="I11" s="213"/>
    </row>
    <row r="12" spans="1:9" ht="24.75" x14ac:dyDescent="0.5">
      <c r="A12" s="38" t="s">
        <v>276</v>
      </c>
      <c r="B12" s="288">
        <f>D505</f>
        <v>0.94035087719298249</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42928</v>
      </c>
      <c r="B17" s="36"/>
      <c r="C17" s="36"/>
      <c r="D17" s="36"/>
      <c r="E17" s="36"/>
      <c r="F17" s="36"/>
      <c r="G17" s="36"/>
      <c r="H17" s="36"/>
    </row>
    <row r="18" spans="1:8" ht="18" x14ac:dyDescent="0.25">
      <c r="A18" s="293" t="s">
        <v>1</v>
      </c>
      <c r="B18" s="294"/>
      <c r="C18" s="294"/>
      <c r="D18" s="294"/>
      <c r="E18" s="294"/>
      <c r="F18" s="29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7" t="s">
        <v>18</v>
      </c>
      <c r="B26" s="278"/>
      <c r="C26" s="278"/>
      <c r="D26" s="278"/>
      <c r="E26" s="278"/>
      <c r="F26" s="27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t="s">
        <v>511</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9" t="s">
        <v>137</v>
      </c>
      <c r="B43" s="279"/>
      <c r="C43" s="279"/>
      <c r="D43" s="279"/>
      <c r="E43" s="279"/>
      <c r="F43" s="279"/>
    </row>
    <row r="44" spans="1:7" x14ac:dyDescent="0.25">
      <c r="A44" s="183">
        <f>B11</f>
        <v>42928</v>
      </c>
      <c r="B44" s="6"/>
      <c r="C44" s="7"/>
      <c r="D44" s="6"/>
    </row>
    <row r="45" spans="1:7" ht="16.5" x14ac:dyDescent="0.25">
      <c r="A45" s="280" t="s">
        <v>63</v>
      </c>
      <c r="B45" s="281"/>
      <c r="C45" s="281"/>
      <c r="D45" s="281"/>
      <c r="E45" s="281"/>
      <c r="F45" s="281"/>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535</v>
      </c>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45" x14ac:dyDescent="0.25">
      <c r="A73" s="169" t="s">
        <v>172</v>
      </c>
      <c r="B73" s="170">
        <v>2</v>
      </c>
      <c r="C73" s="171"/>
      <c r="D73" s="156" t="s">
        <v>516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2</v>
      </c>
      <c r="C85" s="170"/>
      <c r="D85" s="157"/>
      <c r="E85" s="147"/>
      <c r="F85" s="147"/>
    </row>
    <row r="86" spans="1:6" x14ac:dyDescent="0.25">
      <c r="A86" s="18" t="s">
        <v>105</v>
      </c>
      <c r="B86" s="170">
        <v>2</v>
      </c>
      <c r="C86" s="170"/>
      <c r="D86" s="155"/>
      <c r="E86" s="147"/>
      <c r="F86" s="147"/>
    </row>
    <row r="87" spans="1:6" ht="31.5" x14ac:dyDescent="0.35">
      <c r="A87" s="76" t="s">
        <v>59</v>
      </c>
      <c r="B87" s="170">
        <v>1</v>
      </c>
      <c r="C87" s="217" t="str">
        <f>IF(B87=0, -5, "0")</f>
        <v>0</v>
      </c>
      <c r="D87" s="157" t="s">
        <v>514</v>
      </c>
      <c r="E87" s="147"/>
      <c r="F87" s="147"/>
    </row>
    <row r="88" spans="1:6" ht="30" x14ac:dyDescent="0.25">
      <c r="A88" s="24" t="s">
        <v>250</v>
      </c>
      <c r="B88" s="170">
        <v>1</v>
      </c>
      <c r="C88" s="170"/>
      <c r="D88" s="157" t="s">
        <v>515</v>
      </c>
      <c r="E88" s="147"/>
      <c r="F88" s="147"/>
    </row>
    <row r="89" spans="1:6" x14ac:dyDescent="0.25">
      <c r="A89" s="18" t="s">
        <v>55</v>
      </c>
      <c r="B89" s="170">
        <v>2</v>
      </c>
      <c r="C89" s="170"/>
      <c r="D89" s="158"/>
      <c r="E89" s="147"/>
      <c r="F89" s="147"/>
    </row>
    <row r="90" spans="1:6" ht="105" x14ac:dyDescent="0.25">
      <c r="A90" s="169" t="s">
        <v>293</v>
      </c>
      <c r="B90" s="170">
        <v>1</v>
      </c>
      <c r="C90" s="170"/>
      <c r="D90" s="156" t="s">
        <v>517</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9" t="s">
        <v>129</v>
      </c>
      <c r="B99" s="279"/>
      <c r="C99" s="279"/>
      <c r="D99" s="279"/>
      <c r="E99" s="279"/>
      <c r="F99" s="279"/>
    </row>
    <row r="100" spans="1:6" x14ac:dyDescent="0.25">
      <c r="A100" s="183">
        <f>B11</f>
        <v>42928</v>
      </c>
      <c r="B100" s="6"/>
      <c r="C100" s="7"/>
      <c r="D100" s="6"/>
    </row>
    <row r="101" spans="1:6" ht="16.5" x14ac:dyDescent="0.25">
      <c r="A101" s="280" t="s">
        <v>63</v>
      </c>
      <c r="B101" s="281"/>
      <c r="C101" s="281"/>
      <c r="D101" s="281"/>
      <c r="E101" s="281"/>
      <c r="F101" s="28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45" x14ac:dyDescent="0.25">
      <c r="A105" s="33" t="s">
        <v>28</v>
      </c>
      <c r="B105" s="170">
        <v>0</v>
      </c>
      <c r="C105" s="170"/>
      <c r="D105" s="141" t="s">
        <v>523</v>
      </c>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41" t="s">
        <v>535</v>
      </c>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2</v>
      </c>
      <c r="C114" s="170"/>
      <c r="D114" s="168"/>
      <c r="E114" s="168"/>
      <c r="F114" s="147"/>
    </row>
    <row r="115" spans="1:6" ht="30" x14ac:dyDescent="0.25">
      <c r="A115" s="18" t="s">
        <v>294</v>
      </c>
      <c r="B115" s="170">
        <v>1</v>
      </c>
      <c r="C115" s="170"/>
      <c r="D115" s="265" t="s">
        <v>520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30" x14ac:dyDescent="0.25">
      <c r="A118" s="18" t="s">
        <v>64</v>
      </c>
      <c r="B118" s="170">
        <v>1</v>
      </c>
      <c r="C118" s="170"/>
      <c r="D118" s="12" t="s">
        <v>522</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46.5" x14ac:dyDescent="0.35">
      <c r="A127" s="76" t="s">
        <v>173</v>
      </c>
      <c r="B127" s="170">
        <v>1</v>
      </c>
      <c r="C127" s="217" t="str">
        <f>IF(B127=0, -5, "0")</f>
        <v>0</v>
      </c>
      <c r="D127" s="266" t="s">
        <v>521</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ht="30" x14ac:dyDescent="0.25">
      <c r="A132" s="24" t="s">
        <v>248</v>
      </c>
      <c r="B132" s="171">
        <v>2</v>
      </c>
      <c r="C132" s="170"/>
      <c r="D132" s="168" t="s">
        <v>526</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42928</v>
      </c>
      <c r="B153" s="6"/>
      <c r="C153" s="7"/>
      <c r="D153" s="59"/>
    </row>
    <row r="154" spans="1:6" ht="16.5" x14ac:dyDescent="0.25">
      <c r="A154" s="280" t="s">
        <v>63</v>
      </c>
      <c r="B154" s="281"/>
      <c r="C154" s="281"/>
      <c r="D154" s="281"/>
      <c r="E154" s="281"/>
      <c r="F154" s="28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267" t="s">
        <v>542</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90" x14ac:dyDescent="0.25">
      <c r="A175" s="169" t="s">
        <v>313</v>
      </c>
      <c r="B175" s="170">
        <v>1</v>
      </c>
      <c r="C175" s="170"/>
      <c r="D175" s="168" t="s">
        <v>527</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ht="30" x14ac:dyDescent="0.25">
      <c r="A183" s="24" t="s">
        <v>248</v>
      </c>
      <c r="B183" s="170">
        <v>2</v>
      </c>
      <c r="C183" s="170"/>
      <c r="D183" s="168" t="s">
        <v>526</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42928</v>
      </c>
      <c r="B193" s="6"/>
      <c r="C193" s="7"/>
      <c r="D193" s="6"/>
    </row>
    <row r="194" spans="1:7" ht="18" x14ac:dyDescent="0.25">
      <c r="A194" s="277" t="s">
        <v>158</v>
      </c>
      <c r="B194" s="278"/>
      <c r="C194" s="278"/>
      <c r="D194" s="278"/>
      <c r="E194" s="278"/>
      <c r="F194" s="278"/>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265" t="s">
        <v>528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91.5" x14ac:dyDescent="0.35">
      <c r="A235" s="76" t="s">
        <v>59</v>
      </c>
      <c r="B235" s="171">
        <v>0</v>
      </c>
      <c r="C235" s="217">
        <f>IF(B235=0, -5, "0")</f>
        <v>-5</v>
      </c>
      <c r="D235" s="157" t="s">
        <v>529</v>
      </c>
      <c r="E235" s="147"/>
      <c r="F235" s="147"/>
    </row>
    <row r="236" spans="1:6" ht="61.5" x14ac:dyDescent="0.35">
      <c r="A236" s="83" t="s">
        <v>177</v>
      </c>
      <c r="B236" s="171">
        <v>2</v>
      </c>
      <c r="C236" s="217" t="str">
        <f>IF(B236=0, -5, "0")</f>
        <v>0</v>
      </c>
      <c r="D236" s="157" t="s">
        <v>530</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1</v>
      </c>
      <c r="C240" s="170"/>
      <c r="D240" s="156" t="s">
        <v>534</v>
      </c>
      <c r="E240" s="147"/>
      <c r="F240" s="147"/>
    </row>
    <row r="241" spans="1:6" ht="45" x14ac:dyDescent="0.25">
      <c r="A241" s="100" t="s">
        <v>287</v>
      </c>
      <c r="B241" s="171">
        <v>2</v>
      </c>
      <c r="C241" s="154"/>
      <c r="D241" s="258">
        <v>1</v>
      </c>
      <c r="E241" s="102"/>
      <c r="F241" s="102"/>
    </row>
    <row r="242" spans="1:6" x14ac:dyDescent="0.25">
      <c r="A242" s="19" t="s">
        <v>38</v>
      </c>
      <c r="B242" s="19"/>
      <c r="C242" s="19"/>
      <c r="D242" s="19">
        <f>SUM(B233:C240)</f>
        <v>8</v>
      </c>
    </row>
    <row r="243" spans="1:6" x14ac:dyDescent="0.25">
      <c r="A243" s="19" t="s">
        <v>37</v>
      </c>
      <c r="B243" s="20"/>
      <c r="C243" s="21"/>
      <c r="D243" s="63">
        <f>D242/(COUNT(B233:C240)*2)</f>
        <v>0.44444444444444442</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0.85897435897435892</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42928</v>
      </c>
      <c r="B249" s="6"/>
      <c r="C249" s="7"/>
      <c r="D249" s="6"/>
    </row>
    <row r="250" spans="1:6" s="3" customFormat="1" ht="18" x14ac:dyDescent="0.25">
      <c r="A250" s="277" t="s">
        <v>79</v>
      </c>
      <c r="B250" s="278"/>
      <c r="C250" s="278"/>
      <c r="D250" s="278"/>
      <c r="E250" s="278"/>
      <c r="F250" s="278"/>
    </row>
    <row r="251" spans="1:6" s="3" customFormat="1" ht="46.5" x14ac:dyDescent="0.35">
      <c r="A251" s="83" t="s">
        <v>27</v>
      </c>
      <c r="B251" s="170">
        <v>1</v>
      </c>
      <c r="C251" s="217" t="str">
        <f>IF(B251=0, -5, "0")</f>
        <v>0</v>
      </c>
      <c r="D251" s="141" t="s">
        <v>535</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42928</v>
      </c>
      <c r="B292" s="6"/>
      <c r="C292" s="7"/>
      <c r="D292" s="59"/>
    </row>
    <row r="293" spans="1:7" ht="18" x14ac:dyDescent="0.25">
      <c r="A293" s="277" t="s">
        <v>19</v>
      </c>
      <c r="B293" s="278"/>
      <c r="C293" s="278"/>
      <c r="D293" s="278"/>
      <c r="E293" s="278"/>
      <c r="F293" s="27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60" x14ac:dyDescent="0.25">
      <c r="A310" s="169" t="s">
        <v>108</v>
      </c>
      <c r="B310" s="171">
        <v>2</v>
      </c>
      <c r="C310" s="170"/>
      <c r="D310" s="156" t="s">
        <v>538</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42928</v>
      </c>
      <c r="B325" s="6"/>
      <c r="C325" s="7"/>
      <c r="D325" s="6"/>
    </row>
    <row r="326" spans="1:9" ht="18" x14ac:dyDescent="0.25">
      <c r="A326" s="277" t="s">
        <v>12</v>
      </c>
      <c r="B326" s="278"/>
      <c r="C326" s="278"/>
      <c r="D326" s="278"/>
      <c r="E326" s="278"/>
      <c r="F326" s="278"/>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2</v>
      </c>
      <c r="C340" s="170"/>
      <c r="D340" s="168"/>
      <c r="E340" s="147"/>
      <c r="F340" s="147"/>
    </row>
    <row r="341" spans="1:6" ht="61.5" x14ac:dyDescent="0.35">
      <c r="A341" s="76" t="s">
        <v>7</v>
      </c>
      <c r="B341" s="170">
        <v>0</v>
      </c>
      <c r="C341" s="217">
        <f>IF(B341=0, -5, "0")</f>
        <v>-5</v>
      </c>
      <c r="D341" s="168" t="s">
        <v>539</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1">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v>
      </c>
    </row>
    <row r="351" spans="1:6" x14ac:dyDescent="0.25">
      <c r="A351" s="9"/>
      <c r="B351" s="6"/>
      <c r="C351" s="7"/>
      <c r="D351" s="6"/>
    </row>
    <row r="352" spans="1:6" ht="18" x14ac:dyDescent="0.35">
      <c r="A352" s="279" t="s">
        <v>8</v>
      </c>
      <c r="B352" s="279"/>
      <c r="C352" s="279"/>
      <c r="D352" s="279"/>
      <c r="E352" s="279"/>
      <c r="F352" s="279"/>
    </row>
    <row r="353" spans="1:6" x14ac:dyDescent="0.25">
      <c r="A353" s="183">
        <f>B11</f>
        <v>42928</v>
      </c>
      <c r="B353" s="6"/>
      <c r="C353" s="7"/>
      <c r="D353" s="59"/>
    </row>
    <row r="354" spans="1:6" ht="16.5" x14ac:dyDescent="0.25">
      <c r="A354" s="280" t="s">
        <v>113</v>
      </c>
      <c r="B354" s="281"/>
      <c r="C354" s="281"/>
      <c r="D354" s="281"/>
      <c r="E354" s="281"/>
      <c r="F354" s="281"/>
    </row>
    <row r="355" spans="1:6" ht="30" x14ac:dyDescent="0.25">
      <c r="A355" s="43" t="s">
        <v>112</v>
      </c>
      <c r="B355" s="170">
        <v>1</v>
      </c>
      <c r="C355" s="170"/>
      <c r="D355" s="168" t="s">
        <v>541</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45" x14ac:dyDescent="0.25">
      <c r="A362" s="23" t="s">
        <v>27</v>
      </c>
      <c r="B362" s="170">
        <v>1</v>
      </c>
      <c r="C362" s="170"/>
      <c r="D362" s="141" t="s">
        <v>535</v>
      </c>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543</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42928</v>
      </c>
      <c r="B406" s="6"/>
      <c r="C406" s="7"/>
      <c r="D406" s="6"/>
    </row>
    <row r="407" spans="1:6" ht="16.5" x14ac:dyDescent="0.25">
      <c r="A407" s="280" t="s">
        <v>19</v>
      </c>
      <c r="B407" s="281"/>
      <c r="C407" s="281"/>
      <c r="D407" s="281"/>
      <c r="E407" s="281"/>
      <c r="F407" s="28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9" t="s">
        <v>374</v>
      </c>
      <c r="B435" s="279"/>
      <c r="C435" s="279"/>
      <c r="D435" s="279"/>
      <c r="E435" s="279"/>
      <c r="F435" s="279"/>
    </row>
    <row r="436" spans="1:7" x14ac:dyDescent="0.25">
      <c r="A436" s="195">
        <f>+B11</f>
        <v>42928</v>
      </c>
      <c r="B436" s="6"/>
      <c r="C436" s="7"/>
      <c r="D436" s="6"/>
    </row>
    <row r="437" spans="1:7" ht="18" x14ac:dyDescent="0.25">
      <c r="A437" s="277" t="s">
        <v>375</v>
      </c>
      <c r="B437" s="278"/>
      <c r="C437" s="278"/>
      <c r="D437" s="278"/>
      <c r="E437" s="278"/>
      <c r="F437" s="27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34"/>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8">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1">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t="s">
        <v>544</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536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0.94035087719298249</v>
      </c>
    </row>
  </sheetData>
  <sheetProtection password="CC3E"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178" zoomScale="93" zoomScaleNormal="93"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LAC 2</v>
      </c>
      <c r="B7" s="285"/>
      <c r="C7" s="285"/>
      <c r="D7" s="285"/>
      <c r="E7" s="285"/>
      <c r="F7" s="285"/>
      <c r="G7" s="216"/>
      <c r="H7" s="216"/>
      <c r="I7" s="216"/>
    </row>
    <row r="8" spans="1:9" s="36" customFormat="1" ht="24.75" x14ac:dyDescent="0.5">
      <c r="A8" s="38" t="s">
        <v>44</v>
      </c>
      <c r="B8" s="308" t="str">
        <f>'A3 Exploitation'!B9:F9</f>
        <v>Dr Hend KAMOUN</v>
      </c>
      <c r="C8" s="308"/>
      <c r="D8" s="308"/>
      <c r="E8" s="308"/>
      <c r="F8" s="308"/>
      <c r="G8" s="216"/>
      <c r="H8" s="216"/>
      <c r="I8" s="216"/>
    </row>
    <row r="9" spans="1:9" s="36" customFormat="1" ht="24.75" x14ac:dyDescent="0.5">
      <c r="A9" s="39" t="s">
        <v>46</v>
      </c>
      <c r="B9" s="309" t="str">
        <f>'A3 Exploitation'!B10:F10</f>
        <v>manager vente et chefs rayons</v>
      </c>
      <c r="C9" s="309"/>
      <c r="D9" s="309"/>
      <c r="E9" s="309"/>
      <c r="F9" s="309"/>
      <c r="G9" s="216"/>
      <c r="H9" s="216"/>
      <c r="I9" s="216"/>
    </row>
    <row r="10" spans="1:9" s="36" customFormat="1" ht="24.75" x14ac:dyDescent="0.5">
      <c r="A10" s="38" t="s">
        <v>45</v>
      </c>
      <c r="B10" s="306">
        <f>'A3 Exploitation'!B11:F11</f>
        <v>42928</v>
      </c>
      <c r="C10" s="306"/>
      <c r="D10" s="306"/>
      <c r="E10" s="306"/>
      <c r="F10" s="306"/>
      <c r="G10" s="216"/>
      <c r="H10" s="216"/>
      <c r="I10" s="216"/>
    </row>
    <row r="11" spans="1:9" s="36" customFormat="1" ht="24.75" x14ac:dyDescent="0.5">
      <c r="A11" s="38" t="s">
        <v>341</v>
      </c>
      <c r="B11" s="298">
        <f>D198</f>
        <v>0.93644067796610164</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ht="49.5" x14ac:dyDescent="0.3">
      <c r="A17" s="41" t="s">
        <v>316</v>
      </c>
      <c r="B17" s="221">
        <v>1</v>
      </c>
      <c r="C17" s="221"/>
      <c r="D17" s="222" t="s">
        <v>512</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1" t="s">
        <v>38</v>
      </c>
      <c r="B22" s="302"/>
      <c r="C22" s="303"/>
      <c r="D22" s="215">
        <f>SUM(B17:C21)</f>
        <v>9</v>
      </c>
    </row>
    <row r="23" spans="1:6" x14ac:dyDescent="0.3">
      <c r="A23" s="295" t="s">
        <v>342</v>
      </c>
      <c r="B23" s="296"/>
      <c r="C23" s="297"/>
      <c r="D23" s="65">
        <f>D22/(COUNT(B17:C21)*2)</f>
        <v>0.9</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214">
        <f>SUM(B26:C31)</f>
        <v>12</v>
      </c>
    </row>
    <row r="33" spans="1:7" x14ac:dyDescent="0.3">
      <c r="A33" s="295" t="s">
        <v>342</v>
      </c>
      <c r="B33" s="296"/>
      <c r="C33" s="297"/>
      <c r="D33" s="65">
        <f>D32/(COUNT(B26:C31)*2)</f>
        <v>1</v>
      </c>
    </row>
    <row r="34" spans="1:7" s="50" customFormat="1" x14ac:dyDescent="0.3">
      <c r="A34" s="54"/>
      <c r="B34" s="55"/>
      <c r="C34" s="55"/>
      <c r="D34" s="56"/>
    </row>
    <row r="35" spans="1:7" s="50" customFormat="1" ht="19.5" x14ac:dyDescent="0.4">
      <c r="A35" s="304" t="s">
        <v>246</v>
      </c>
      <c r="B35" s="305"/>
      <c r="C35" s="305"/>
      <c r="D35" s="305"/>
      <c r="E35" s="305"/>
      <c r="F35" s="305"/>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5" t="s">
        <v>38</v>
      </c>
      <c r="B41" s="296"/>
      <c r="C41" s="297"/>
      <c r="D41" s="214">
        <f>SUM(B36:C40)</f>
        <v>10</v>
      </c>
      <c r="E41" s="37"/>
      <c r="F41" s="37"/>
    </row>
    <row r="42" spans="1:7" s="50" customFormat="1" x14ac:dyDescent="0.3">
      <c r="A42" s="295" t="s">
        <v>342</v>
      </c>
      <c r="B42" s="296"/>
      <c r="C42" s="297"/>
      <c r="D42" s="65">
        <f>D41/(COUNT(B36:C40)*2)</f>
        <v>1</v>
      </c>
      <c r="E42" s="37"/>
      <c r="F42" s="37"/>
    </row>
    <row r="43" spans="1:7" s="50" customFormat="1" x14ac:dyDescent="0.3">
      <c r="A43" s="90"/>
      <c r="B43" s="91"/>
      <c r="C43" s="91"/>
      <c r="D43" s="92"/>
    </row>
    <row r="44" spans="1:7" ht="19.5" x14ac:dyDescent="0.4">
      <c r="A44" s="310" t="s">
        <v>21</v>
      </c>
      <c r="B44" s="311"/>
      <c r="C44" s="311"/>
      <c r="D44" s="311"/>
      <c r="E44" s="311"/>
      <c r="F44" s="311"/>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68" t="s">
        <v>540</v>
      </c>
      <c r="E49" s="221"/>
      <c r="F49" s="221"/>
    </row>
    <row r="50" spans="1:6" ht="18" x14ac:dyDescent="0.35">
      <c r="A50" s="76" t="s">
        <v>343</v>
      </c>
      <c r="B50" s="221">
        <v>2</v>
      </c>
      <c r="C50" s="248" t="str">
        <f>IF(B50=0, -5, "0")</f>
        <v>0</v>
      </c>
      <c r="D50" s="225"/>
      <c r="E50" s="221"/>
      <c r="F50" s="221"/>
    </row>
    <row r="51" spans="1:6" x14ac:dyDescent="0.3">
      <c r="A51" s="295" t="s">
        <v>38</v>
      </c>
      <c r="B51" s="296"/>
      <c r="C51" s="297"/>
      <c r="D51" s="214">
        <f>SUM(B45:C50)</f>
        <v>12</v>
      </c>
    </row>
    <row r="52" spans="1:6" x14ac:dyDescent="0.3">
      <c r="A52" s="295" t="s">
        <v>342</v>
      </c>
      <c r="B52" s="296"/>
      <c r="C52" s="297"/>
      <c r="D52" s="65">
        <f>D51/(COUNT(B45:C50)*2)</f>
        <v>1</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1</v>
      </c>
      <c r="C55" s="248" t="str">
        <f>IF(B55=0, -5, "0")</f>
        <v>0</v>
      </c>
      <c r="D55" s="232" t="s">
        <v>518</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3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214">
        <f>SUM(B55:C61)</f>
        <v>13</v>
      </c>
    </row>
    <row r="63" spans="1:6" x14ac:dyDescent="0.3">
      <c r="A63" s="295" t="s">
        <v>342</v>
      </c>
      <c r="B63" s="296"/>
      <c r="C63" s="297"/>
      <c r="D63" s="65">
        <f>D62/(COUNT(B55:C61)*2)</f>
        <v>0.9285714285714286</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1</v>
      </c>
      <c r="C74" s="248" t="str">
        <f>IF(B74=0, -5, "0")</f>
        <v>0</v>
      </c>
      <c r="D74" s="232" t="s">
        <v>518</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99" x14ac:dyDescent="0.3">
      <c r="A82" s="41" t="s">
        <v>94</v>
      </c>
      <c r="B82" s="227">
        <v>1</v>
      </c>
      <c r="C82" s="221"/>
      <c r="D82" s="222" t="s">
        <v>481</v>
      </c>
      <c r="E82" s="235"/>
      <c r="F82" s="221"/>
    </row>
    <row r="83" spans="1:6" x14ac:dyDescent="0.3">
      <c r="A83" s="295" t="s">
        <v>38</v>
      </c>
      <c r="B83" s="296"/>
      <c r="C83" s="297"/>
      <c r="D83" s="214">
        <f>SUM(B66:C82)</f>
        <v>32</v>
      </c>
    </row>
    <row r="84" spans="1:6" x14ac:dyDescent="0.3">
      <c r="A84" s="295" t="s">
        <v>342</v>
      </c>
      <c r="B84" s="296"/>
      <c r="C84" s="297"/>
      <c r="D84" s="65">
        <f>D83/(COUNT(B66:C82)*2)</f>
        <v>0.94117647058823528</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1</v>
      </c>
      <c r="C92" s="248" t="str">
        <f>IF(B92=0, -5, "0")</f>
        <v>0</v>
      </c>
      <c r="D92" s="232" t="s">
        <v>518</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524</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525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5" t="s">
        <v>38</v>
      </c>
      <c r="B101" s="296"/>
      <c r="C101" s="297"/>
      <c r="D101" s="214">
        <f>SUM(B87:C100)</f>
        <v>26</v>
      </c>
    </row>
    <row r="102" spans="1:6" x14ac:dyDescent="0.3">
      <c r="A102" s="295" t="s">
        <v>342</v>
      </c>
      <c r="B102" s="296"/>
      <c r="C102" s="297"/>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5" t="s">
        <v>38</v>
      </c>
      <c r="B117" s="296"/>
      <c r="C117" s="297"/>
      <c r="D117" s="214">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2</v>
      </c>
      <c r="C121" s="221"/>
      <c r="D121" s="240"/>
      <c r="E121" s="240"/>
      <c r="F121" s="221"/>
    </row>
    <row r="122" spans="1:6" x14ac:dyDescent="0.3">
      <c r="A122" s="87" t="s">
        <v>319</v>
      </c>
      <c r="B122" s="238">
        <v>1</v>
      </c>
      <c r="C122" s="221"/>
      <c r="D122" s="250" t="s">
        <v>531</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50" t="s">
        <v>532</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214">
        <f>SUM(B121:C131)</f>
        <v>20</v>
      </c>
    </row>
    <row r="133" spans="1:6" x14ac:dyDescent="0.3">
      <c r="A133" s="295" t="s">
        <v>342</v>
      </c>
      <c r="B133" s="296"/>
      <c r="C133" s="297"/>
      <c r="D133" s="63">
        <f>D132/(COUNT(B121:C131)*2)</f>
        <v>0.90909090909090906</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1</v>
      </c>
      <c r="C137" s="250" t="str">
        <f>IF(B137=0, -5, "0")</f>
        <v>0</v>
      </c>
      <c r="D137" s="232" t="s">
        <v>518</v>
      </c>
      <c r="E137" s="221"/>
      <c r="F137" s="221"/>
    </row>
    <row r="138" spans="1:6" ht="49.5" x14ac:dyDescent="0.3">
      <c r="A138" s="49" t="s">
        <v>324</v>
      </c>
      <c r="B138" s="237">
        <v>1</v>
      </c>
      <c r="C138" s="222"/>
      <c r="D138" s="222" t="s">
        <v>537</v>
      </c>
      <c r="E138" s="221"/>
      <c r="F138" s="221"/>
    </row>
    <row r="139" spans="1:6" ht="82.5" x14ac:dyDescent="0.3">
      <c r="A139" s="95" t="s">
        <v>325</v>
      </c>
      <c r="B139" s="237">
        <v>1</v>
      </c>
      <c r="C139" s="222"/>
      <c r="D139" s="222" t="s">
        <v>536</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99" x14ac:dyDescent="0.3">
      <c r="A146" s="93" t="s">
        <v>240</v>
      </c>
      <c r="B146" s="237">
        <v>1</v>
      </c>
      <c r="C146" s="222"/>
      <c r="D146" s="222" t="s">
        <v>498</v>
      </c>
      <c r="E146" s="221"/>
      <c r="F146" s="221"/>
    </row>
    <row r="147" spans="1:6" x14ac:dyDescent="0.3">
      <c r="A147" s="41" t="s">
        <v>352</v>
      </c>
      <c r="B147" s="237">
        <v>2</v>
      </c>
      <c r="C147" s="222"/>
      <c r="D147" s="243"/>
      <c r="E147" s="221"/>
      <c r="F147" s="221"/>
    </row>
    <row r="148" spans="1:6" x14ac:dyDescent="0.3">
      <c r="A148" s="295" t="s">
        <v>38</v>
      </c>
      <c r="B148" s="296"/>
      <c r="C148" s="297"/>
      <c r="D148" s="214">
        <f>SUM(B136:C147)</f>
        <v>20</v>
      </c>
    </row>
    <row r="149" spans="1:6" x14ac:dyDescent="0.3">
      <c r="A149" s="295" t="s">
        <v>342</v>
      </c>
      <c r="B149" s="296"/>
      <c r="C149" s="297"/>
      <c r="D149" s="65">
        <f>D148/(COUNT(B136:C147)*2)</f>
        <v>0.83333333333333337</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545</v>
      </c>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302"/>
      <c r="C160" s="303"/>
      <c r="D160" s="215">
        <f>SUM(B152:C159)</f>
        <v>15</v>
      </c>
    </row>
    <row r="161" spans="1:6" x14ac:dyDescent="0.3">
      <c r="A161" s="295" t="s">
        <v>342</v>
      </c>
      <c r="B161" s="296"/>
      <c r="C161" s="297"/>
      <c r="D161" s="65">
        <f>D160/(COUNT(B152:C159)*2)</f>
        <v>0.9375</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v>1</v>
      </c>
      <c r="C164" s="248" t="str">
        <f>IF(B164=0, -5, "0")</f>
        <v>0</v>
      </c>
      <c r="D164" s="221" t="s">
        <v>519</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5" t="s">
        <v>38</v>
      </c>
      <c r="B168" s="296"/>
      <c r="C168" s="297"/>
      <c r="D168" s="214">
        <f>SUM(B164:C167)</f>
        <v>7</v>
      </c>
    </row>
    <row r="169" spans="1:6" x14ac:dyDescent="0.3">
      <c r="A169" s="295" t="s">
        <v>342</v>
      </c>
      <c r="B169" s="296"/>
      <c r="C169" s="297"/>
      <c r="D169" s="65">
        <f>D168/(COUNT(B164:C167)*2)</f>
        <v>0.875</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5" t="s">
        <v>38</v>
      </c>
      <c r="B176" s="296"/>
      <c r="C176" s="297"/>
      <c r="D176" s="214">
        <f>SUM(B172:C175)</f>
        <v>8</v>
      </c>
    </row>
    <row r="177" spans="1:6" x14ac:dyDescent="0.3">
      <c r="A177" s="295" t="s">
        <v>342</v>
      </c>
      <c r="B177" s="296"/>
      <c r="C177" s="297"/>
      <c r="D177" s="65">
        <f>D176/(COUNT(B172:C175)*2)</f>
        <v>1</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2</v>
      </c>
      <c r="C180" s="221"/>
      <c r="D180" s="222"/>
      <c r="E180" s="222"/>
      <c r="F180" s="221"/>
    </row>
    <row r="181" spans="1:6" x14ac:dyDescent="0.3">
      <c r="A181" s="95" t="s">
        <v>247</v>
      </c>
      <c r="B181" s="221">
        <v>1</v>
      </c>
      <c r="C181" s="221"/>
      <c r="D181" s="222" t="s">
        <v>533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5" t="s">
        <v>38</v>
      </c>
      <c r="B185" s="296"/>
      <c r="C185" s="297"/>
      <c r="D185" s="214">
        <f>SUM(B180:C184)</f>
        <v>9</v>
      </c>
    </row>
    <row r="186" spans="1:6" x14ac:dyDescent="0.3">
      <c r="A186" s="295" t="s">
        <v>342</v>
      </c>
      <c r="B186" s="296"/>
      <c r="C186" s="297"/>
      <c r="D186" s="65">
        <f>D185/(COUNT(B180:C184)*2)</f>
        <v>0.9</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5" t="s">
        <v>38</v>
      </c>
      <c r="B193" s="296"/>
      <c r="C193" s="297"/>
      <c r="D193" s="97">
        <f>SUM(B189:C192)</f>
        <v>6</v>
      </c>
    </row>
    <row r="194" spans="1:4" x14ac:dyDescent="0.3">
      <c r="A194" s="295" t="s">
        <v>342</v>
      </c>
      <c r="B194" s="296"/>
      <c r="C194" s="297"/>
      <c r="D194" s="65">
        <f>D193/(COUNT(B189:C192)*2)</f>
        <v>1</v>
      </c>
    </row>
    <row r="196" spans="1:4" ht="18" x14ac:dyDescent="0.35">
      <c r="A196" s="121" t="s">
        <v>284</v>
      </c>
      <c r="B196" s="120"/>
      <c r="C196" s="120"/>
      <c r="D196" s="220">
        <v>0.75</v>
      </c>
    </row>
    <row r="197" spans="1:4" ht="22.5" x14ac:dyDescent="0.3">
      <c r="A197" s="71" t="s">
        <v>377</v>
      </c>
      <c r="B197" s="72"/>
      <c r="C197" s="73"/>
      <c r="D197" s="74">
        <f>SUM(D193,D185,D176,D168,D160,D62,D51,D32,D22,D117,D148,D132,D101,D83,D41)</f>
        <v>221</v>
      </c>
    </row>
    <row r="198" spans="1:4" ht="22.5" x14ac:dyDescent="0.3">
      <c r="A198" s="71" t="s">
        <v>378</v>
      </c>
      <c r="B198" s="72"/>
      <c r="C198" s="73"/>
      <c r="D198" s="75">
        <f>D197/(COUNT(B189:C192,B180:C184,B172:C175,B164:C167,B152:C159,B55:C61,B45:C50,B26:C31,B17:C21,B106:C116,B136:C147,B121:C131,B87:C100,B66:C82,B36:C40)*2)</f>
        <v>0.93644067796610164</v>
      </c>
    </row>
  </sheetData>
  <sheetProtection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3" zoomScale="60" zoomScaleNormal="60" workbookViewId="0">
      <selection activeCell="D499" activeCellId="13" sqref="D92 D36 D14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LAC 2</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TRN7c2etYMVLf8osNo61dKBl/KRaFphocXKldezhF3R3zA0F3ICUG6kYJQVi0vfhoKUH9IMLF3JzumVQ14k2g==" saltValue="wXlXSL4MCf5kY4Sz0XdxY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LAC 2</v>
      </c>
      <c r="B7" s="285"/>
      <c r="C7" s="285"/>
      <c r="D7" s="285"/>
      <c r="E7" s="285"/>
      <c r="F7" s="285"/>
      <c r="G7" s="216"/>
      <c r="H7" s="216"/>
      <c r="I7" s="216"/>
    </row>
    <row r="8" spans="1:9" s="36" customFormat="1" ht="24.75" x14ac:dyDescent="0.5">
      <c r="A8" s="38" t="s">
        <v>44</v>
      </c>
      <c r="B8" s="308">
        <f>'A4 Exploitation'!B9:F9</f>
        <v>0</v>
      </c>
      <c r="C8" s="308"/>
      <c r="D8" s="308"/>
      <c r="E8" s="308"/>
      <c r="F8" s="308"/>
      <c r="G8" s="216"/>
      <c r="H8" s="216"/>
      <c r="I8" s="216"/>
    </row>
    <row r="9" spans="1:9" s="36" customFormat="1" ht="24.75" x14ac:dyDescent="0.5">
      <c r="A9" s="39" t="s">
        <v>46</v>
      </c>
      <c r="B9" s="309">
        <f>'A4 Exploitation'!B10:F10</f>
        <v>0</v>
      </c>
      <c r="C9" s="309"/>
      <c r="D9" s="309"/>
      <c r="E9" s="309"/>
      <c r="F9" s="309"/>
      <c r="G9" s="216"/>
      <c r="H9" s="216"/>
      <c r="I9" s="216"/>
    </row>
    <row r="10" spans="1:9" s="36" customFormat="1" ht="24.75" x14ac:dyDescent="0.5">
      <c r="A10" s="38" t="s">
        <v>45</v>
      </c>
      <c r="B10" s="306">
        <f>'A4 Exploitation'!B11:F11</f>
        <v>0</v>
      </c>
      <c r="C10" s="306"/>
      <c r="D10" s="306"/>
      <c r="E10" s="306"/>
      <c r="F10" s="306"/>
      <c r="G10" s="216"/>
      <c r="H10" s="216"/>
      <c r="I10" s="216"/>
    </row>
    <row r="11" spans="1:9" s="36" customFormat="1" ht="24.75" x14ac:dyDescent="0.5">
      <c r="A11" s="38" t="s">
        <v>341</v>
      </c>
      <c r="B11" s="314">
        <f>D198</f>
        <v>0</v>
      </c>
      <c r="C11" s="314"/>
      <c r="D11" s="314"/>
      <c r="E11" s="314"/>
      <c r="F11" s="314"/>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2017-07-17T08:03:51Z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