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Ksour essef\2019\2\"/>
    </mc:Choice>
  </mc:AlternateContent>
  <bookViews>
    <workbookView xWindow="0" yWindow="0" windowWidth="20490" windowHeight="7755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21" i="36" l="1"/>
  <c r="B700" i="36"/>
  <c r="B668" i="36"/>
  <c r="B605" i="36"/>
  <c r="B565" i="36"/>
  <c r="B471" i="36"/>
  <c r="B424" i="36"/>
  <c r="B366" i="36"/>
  <c r="B299" i="36"/>
  <c r="B244" i="36"/>
  <c r="B185" i="36"/>
  <c r="B129" i="36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C191" i="43" l="1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F471" i="42"/>
  <c r="E471" i="42"/>
  <c r="F424" i="42"/>
  <c r="E424" i="42"/>
  <c r="F366" i="42"/>
  <c r="E366" i="42"/>
  <c r="F299" i="42"/>
  <c r="E299" i="42"/>
  <c r="F244" i="42"/>
  <c r="F185" i="42"/>
  <c r="E185" i="42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D424" i="42"/>
  <c r="B424" i="42" s="1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D366" i="40" s="1"/>
  <c r="B366" i="40" s="1"/>
  <c r="F299" i="40"/>
  <c r="E299" i="40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00" i="36"/>
  <c r="D668" i="36"/>
  <c r="D605" i="36"/>
  <c r="D565" i="36"/>
  <c r="D525" i="36"/>
  <c r="B525" i="36" s="1"/>
  <c r="D471" i="36"/>
  <c r="D424" i="36"/>
  <c r="D366" i="36"/>
  <c r="D299" i="36"/>
  <c r="D244" i="36"/>
  <c r="D185" i="36"/>
  <c r="D129" i="36"/>
  <c r="D43" i="36"/>
  <c r="B43" i="36" s="1"/>
  <c r="D390" i="42" l="1"/>
  <c r="D391" i="42" s="1"/>
  <c r="D203" i="38"/>
  <c r="D204" i="38" s="1"/>
  <c r="D227" i="40"/>
  <c r="D228" i="40" s="1"/>
  <c r="D299" i="42"/>
  <c r="B299" i="42" s="1"/>
  <c r="D300" i="42" s="1"/>
  <c r="D301" i="42" s="1"/>
  <c r="D525" i="42"/>
  <c r="B525" i="42" s="1"/>
  <c r="D627" i="40"/>
  <c r="D471" i="40"/>
  <c r="B471" i="40" s="1"/>
  <c r="D627" i="42"/>
  <c r="D628" i="42" s="1"/>
  <c r="D728" i="36"/>
  <c r="B43" i="29" s="1"/>
  <c r="D197" i="39"/>
  <c r="D203" i="40"/>
  <c r="D204" i="40" s="1"/>
  <c r="D344" i="40"/>
  <c r="D345" i="40" s="1"/>
  <c r="D424" i="40"/>
  <c r="B424" i="40" s="1"/>
  <c r="D525" i="40"/>
  <c r="B525" i="40" s="1"/>
  <c r="D526" i="40" s="1"/>
  <c r="D527" i="40" s="1"/>
  <c r="B126" i="29" s="1"/>
  <c r="D605" i="40"/>
  <c r="B605" i="40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344" i="42"/>
  <c r="D345" i="42" s="1"/>
  <c r="D566" i="42"/>
  <c r="D390" i="38"/>
  <c r="D391" i="38" s="1"/>
  <c r="D149" i="39"/>
  <c r="D150" i="39" s="1"/>
  <c r="D390" i="40"/>
  <c r="D391" i="40" s="1"/>
  <c r="D650" i="40"/>
  <c r="D651" i="40" s="1"/>
  <c r="D721" i="40"/>
  <c r="D63" i="41"/>
  <c r="D64" i="41" s="1"/>
  <c r="D84" i="41"/>
  <c r="D85" i="41" s="1"/>
  <c r="D102" i="41"/>
  <c r="D103" i="41" s="1"/>
  <c r="D118" i="41"/>
  <c r="D119" i="41" s="1"/>
  <c r="D227" i="42"/>
  <c r="D228" i="42" s="1"/>
  <c r="D526" i="42"/>
  <c r="D527" i="42" s="1"/>
  <c r="B127" i="29" s="1"/>
  <c r="D63" i="43"/>
  <c r="D64" i="43" s="1"/>
  <c r="D161" i="43"/>
  <c r="D162" i="43" s="1"/>
  <c r="D63" i="39"/>
  <c r="D64" i="39" s="1"/>
  <c r="D102" i="39"/>
  <c r="D103" i="39" s="1"/>
  <c r="D118" i="39"/>
  <c r="D119" i="39" s="1"/>
  <c r="D245" i="40"/>
  <c r="D588" i="42"/>
  <c r="D589" i="42" s="1"/>
  <c r="D133" i="43"/>
  <c r="D134" i="43" s="1"/>
  <c r="D149" i="43"/>
  <c r="D150" i="43" s="1"/>
  <c r="D197" i="43"/>
  <c r="D198" i="43"/>
  <c r="D199" i="43" s="1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425" i="42"/>
  <c r="D44" i="42"/>
  <c r="B721" i="42"/>
  <c r="D722" i="42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03" i="40"/>
  <c r="D304" i="40" s="1"/>
  <c r="B90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D245" i="38"/>
  <c r="D248" i="38" s="1"/>
  <c r="D249" i="38" s="1"/>
  <c r="B80" i="29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370" i="40" l="1"/>
  <c r="D371" i="40" s="1"/>
  <c r="B99" i="29" s="1"/>
  <c r="D198" i="41"/>
  <c r="D199" i="41" s="1"/>
  <c r="D246" i="38"/>
  <c r="D301" i="38"/>
  <c r="D303" i="38"/>
  <c r="D304" i="38" s="1"/>
  <c r="B89" i="29" s="1"/>
  <c r="D475" i="38"/>
  <c r="D476" i="38" s="1"/>
  <c r="B116" i="29" s="1"/>
  <c r="D473" i="38"/>
  <c r="D370" i="38"/>
  <c r="D371" i="38" s="1"/>
  <c r="B98" i="29" s="1"/>
  <c r="D368" i="38"/>
  <c r="D569" i="38"/>
  <c r="D570" i="38" s="1"/>
  <c r="B134" i="29" s="1"/>
  <c r="D567" i="38"/>
  <c r="D428" i="38"/>
  <c r="D429" i="38" s="1"/>
  <c r="B107" i="29" s="1"/>
  <c r="D426" i="38"/>
  <c r="B185" i="38"/>
  <c r="D186" i="38" s="1"/>
  <c r="B11" i="39"/>
  <c r="B180" i="29"/>
  <c r="B11" i="43"/>
  <c r="B182" i="29"/>
  <c r="D606" i="38"/>
  <c r="D607" i="38" s="1"/>
  <c r="D672" i="38"/>
  <c r="D673" i="38" s="1"/>
  <c r="B152" i="29" s="1"/>
  <c r="D723" i="38"/>
  <c r="B129" i="38"/>
  <c r="D130" i="38" s="1"/>
  <c r="D131" i="38" s="1"/>
  <c r="B62" i="29" s="1"/>
  <c r="B11" i="41"/>
  <c r="B181" i="29"/>
  <c r="D609" i="42"/>
  <c r="D610" i="42" s="1"/>
  <c r="B145" i="29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D187" i="38" l="1"/>
  <c r="B71" i="29" s="1"/>
  <c r="D729" i="38"/>
  <c r="D730" i="38" s="1"/>
  <c r="B35" i="29" s="1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<sst xmlns="http://schemas.openxmlformats.org/spreadsheetml/2006/main" count="5564" uniqueCount="512">
  <si>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</si>
  <si>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</si>
  <si>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</si>
  <si>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</si>
  <si>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</si>
  <si>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</si>
  <si>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</si>
  <si>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</si>
  <si>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</si>
  <si>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</si>
  <si>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</si>
  <si>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</si>
  <si>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</si>
  <si>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</si>
  <si>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</si>
  <si>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</si>
  <si>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</si>
  <si>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</si>
  <si>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</si>
  <si>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</si>
  <si>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</si>
  <si>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</si>
  <si>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</si>
  <si>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</si>
  <si>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</si>
  <si>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</si>
  <si>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</si>
  <si>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</si>
  <si>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</si>
  <si>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</si>
  <si>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</si>
  <si>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</si>
  <si>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</si>
  <si>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</si>
  <si>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</si>
  <si>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</si>
  <si>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</si>
  <si>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</si>
  <si>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</si>
  <si>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</si>
  <si>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</si>
  <si>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</si>
  <si>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</si>
  <si>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</si>
  <si>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</si>
  <si>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</si>
  <si>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</si>
  <si>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</si>
  <si>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</si>
  <si>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</si>
  <si>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</si>
  <si>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</si>
  <si>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</si>
  <si>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</si>
  <si>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</si>
  <si>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</si>
  <si>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</si>
  <si>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</si>
  <si>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</si>
  <si>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</si>
  <si>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</si>
  <si>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</si>
  <si>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</si>
  <si>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</si>
  <si>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</si>
  <si>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</si>
  <si>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</si>
  <si>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</si>
  <si>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</si>
  <si>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</si>
  <si>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</si>
  <si>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</si>
  <si>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</si>
  <si>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</si>
  <si>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</si>
  <si>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</si>
  <si>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</si>
  <si>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</si>
  <si>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</si>
  <si>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</si>
  <si>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</si>
  <si>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</si>
  <si>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</si>
  <si>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</si>
  <si>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</si>
  <si>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</si>
  <si>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</si>
  <si>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</si>
  <si>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</si>
  <si>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</si>
  <si>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</si>
  <si>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</si>
  <si>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</si>
  <si>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</si>
  <si>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</si>
  <si>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</si>
  <si>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</si>
  <si>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</si>
  <si>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</si>
  <si>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</si>
  <si>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</si>
  <si>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</si>
  <si>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</si>
  <si>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</si>
  <si>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</si>
  <si>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</si>
  <si>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</si>
  <si>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</si>
  <si>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</si>
  <si>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</si>
  <si>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</si>
  <si>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</si>
  <si>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</si>
  <si>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</si>
  <si>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</si>
  <si>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</si>
  <si>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</si>
  <si>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</si>
  <si>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</si>
  <si>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</si>
  <si>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</si>
  <si>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</si>
  <si>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</si>
  <si>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</si>
  <si>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</si>
  <si>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</si>
  <si>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</si>
  <si>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</si>
  <si>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</si>
  <si>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</si>
  <si>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</si>
  <si>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</si>
  <si>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</si>
  <si>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</si>
  <si>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</si>
  <si>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</si>
  <si>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</si>
  <si>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</si>
  <si>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</si>
  <si>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</si>
  <si>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</si>
  <si>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</si>
  <si>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</si>
  <si>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</si>
  <si>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</si>
  <si>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</si>
  <si>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</si>
  <si>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</si>
  <si>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</si>
  <si>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</si>
  <si>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</si>
  <si>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</si>
  <si>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</si>
  <si>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</si>
  <si>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</si>
  <si>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</si>
  <si>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</si>
  <si>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</si>
  <si>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</si>
  <si>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</si>
  <si>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</si>
  <si>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</si>
  <si>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</si>
  <si>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</si>
  <si>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</si>
  <si>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</si>
  <si>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</si>
  <si>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</si>
  <si>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</si>
  <si>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</si>
  <si>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</si>
  <si>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</si>
  <si>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</si>
  <si>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</si>
  <si>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</si>
  <si>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</si>
  <si>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</si>
  <si>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</si>
  <si>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</si>
  <si>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</si>
  <si>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</si>
  <si>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</si>
  <si>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</si>
  <si>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</si>
  <si>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</si>
  <si>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</si>
  <si>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</si>
  <si>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</si>
  <si>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</si>
  <si>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</si>
  <si>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</si>
  <si>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</si>
  <si>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</si>
  <si>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</si>
  <si>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</si>
  <si>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</si>
  <si>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</si>
  <si>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</si>
  <si>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</si>
  <si>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</si>
  <si>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</si>
  <si>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</si>
  <si>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</si>
  <si>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</si>
  <si>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</si>
  <si>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</si>
  <si>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</si>
  <si>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</si>
  <si>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</si>
  <si>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</si>
  <si>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</si>
  <si>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</si>
  <si>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</si>
  <si>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</si>
  <si>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</si>
  <si>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</si>
  <si>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</si>
  <si>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</si>
  <si>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</si>
  <si>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</si>
  <si>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</si>
  <si>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</si>
  <si>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</si>
  <si>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</si>
  <si>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</si>
  <si>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</si>
  <si>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</si>
  <si>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</si>
  <si>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</si>
  <si>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</si>
  <si>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</si>
  <si>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</si>
  <si>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</si>
  <si>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</si>
  <si>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</si>
  <si>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</si>
  <si>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</si>
  <si>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</si>
  <si>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</si>
  <si>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</si>
  <si>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</si>
  <si>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</si>
  <si>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</si>
  <si>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</si>
  <si>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</si>
  <si>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</si>
  <si>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</si>
  <si>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</si>
  <si>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</si>
  <si>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</si>
  <si>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</si>
  <si>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</si>
  <si>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</si>
  <si>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</si>
  <si>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</si>
  <si>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</si>
  <si>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</si>
  <si>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</si>
  <si>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</si>
  <si>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</si>
  <si>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</si>
  <si>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</si>
  <si>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</si>
  <si>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</si>
  <si>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</si>
  <si>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</si>
  <si>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</si>
  <si>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</si>
  <si>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</si>
  <si>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</si>
  <si>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</si>
  <si>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</si>
  <si>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</si>
  <si>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</si>
  <si>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</si>
  <si>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</si>
  <si>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</si>
  <si>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</si>
  <si>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</si>
  <si>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</si>
  <si>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</si>
  <si>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</si>
  <si>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</si>
  <si>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</si>
  <si>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</si>
  <si>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</si>
  <si>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</si>
  <si>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</si>
  <si>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</si>
  <si>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</si>
  <si>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</si>
  <si>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</si>
  <si>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</si>
  <si>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</si>
  <si>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</si>
  <si>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</si>
  <si>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</si>
  <si>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</si>
  <si>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</si>
  <si>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</si>
  <si>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</si>
  <si>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</si>
  <si>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</si>
  <si>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</si>
  <si>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</si>
  <si>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</si>
  <si>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</si>
  <si>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</si>
  <si>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</si>
  <si>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</si>
  <si>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</si>
  <si>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</si>
  <si>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</si>
  <si>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</si>
  <si>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</si>
  <si>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</si>
  <si>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</si>
  <si>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</si>
  <si>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</si>
  <si>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</si>
  <si>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</si>
  <si>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</si>
  <si>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</si>
  <si>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</si>
  <si>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</si>
  <si>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</si>
  <si>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</si>
  <si>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</si>
  <si>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</si>
  <si>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</si>
  <si>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</si>
  <si>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</si>
  <si>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</si>
  <si>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</si>
  <si>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</si>
  <si>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</si>
  <si>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</si>
  <si>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</si>
  <si>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</si>
  <si>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</si>
  <si>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</si>
  <si>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</si>
  <si>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</si>
  <si>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</si>
  <si>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</si>
  <si>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</si>
  <si>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</si>
  <si>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</si>
  <si>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</si>
  <si>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</si>
  <si>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</si>
  <si>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</si>
  <si>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</si>
  <si>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</si>
  <si>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</si>
  <si>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</si>
  <si>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</si>
  <si>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</si>
  <si>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</si>
  <si>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</si>
  <si>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</si>
  <si>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</si>
  <si>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</si>
  <si>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</si>
  <si>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</si>
  <si>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</si>
  <si>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</si>
  <si>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</si>
  <si>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</si>
  <si>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</si>
  <si>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</si>
  <si>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</si>
  <si>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</si>
  <si>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</si>
  <si>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</si>
  <si>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</si>
  <si>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</si>
  <si>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</si>
  <si>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</si>
  <si>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</si>
  <si>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</si>
  <si>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</si>
  <si>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</si>
  <si>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</si>
  <si>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</si>
  <si>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</si>
  <si>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</si>
  <si>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</si>
  <si>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</si>
  <si>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</si>
  <si>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</si>
  <si>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</si>
  <si>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</si>
  <si>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</si>
  <si>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</si>
  <si>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</si>
  <si>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</si>
  <si>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</si>
  <si>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</si>
  <si>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</si>
  <si>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</si>
  <si>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</si>
  <si>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</si>
  <si>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</si>
  <si>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</si>
  <si>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</si>
  <si>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</si>
  <si>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</si>
  <si>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</si>
  <si>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</si>
  <si>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</si>
  <si>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</si>
  <si>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</si>
  <si>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</si>
  <si>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</si>
  <si>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</si>
  <si>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</si>
  <si>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</si>
  <si>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</si>
  <si>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</si>
  <si>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</si>
  <si>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</si>
  <si>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</si>
  <si>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</si>
  <si>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</si>
  <si>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</si>
  <si>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</si>
  <si>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</si>
  <si>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</si>
  <si>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</si>
  <si>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</si>
  <si>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</si>
  <si>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</si>
  <si>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</si>
  <si>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</si>
  <si>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</si>
  <si>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</si>
  <si>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</si>
  <si>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</si>
  <si>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</si>
  <si>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</si>
  <si>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</si>
  <si>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</si>
  <si>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</si>
  <si>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</si>
  <si>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</si>
  <si>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</si>
  <si>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</si>
  <si>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</si>
  <si>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</si>
  <si>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</si>
  <si>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</si>
  <si>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</si>
  <si>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</si>
  <si>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</si>
  <si>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</si>
  <si>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</si>
  <si>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</si>
  <si>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</si>
  <si>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</si>
  <si>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</si>
  <si>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</si>
  <si>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</si>
  <si>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</si>
  <si>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</si>
  <si>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</si>
  <si>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</si>
  <si>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</si>
  <si>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</si>
  <si>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</si>
  <si>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</si>
  <si>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</si>
  <si>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</si>
  <si>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</si>
  <si>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</si>
  <si>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</si>
  <si>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Yassine ELLOUMI</t>
  </si>
  <si>
    <t>Directeur du Magasin et chefs rayon</t>
  </si>
  <si>
    <t>Ksour Essef</t>
  </si>
  <si>
    <t>Vérification des poids
des pains Sopral 
Campagne 164g
pain olive 176g
baguette 194</t>
  </si>
  <si>
    <t>Hotte non propre</t>
  </si>
  <si>
    <t xml:space="preserve">Vérification rigoureuse des DLC des produits </t>
  </si>
  <si>
    <t xml:space="preserve">Assurer le suivi 
permernant de la traçabilité
 des produits </t>
  </si>
  <si>
    <t>Utilisation interdite
 dans le nettoyage du rayon</t>
  </si>
  <si>
    <t xml:space="preserve">Présence de givre dans l'article de filets de poisson blanc </t>
  </si>
  <si>
    <t>Présence de givres dans les éléments des produits surgelés</t>
  </si>
  <si>
    <t>Transmettre la réclamation à la qualité pour avis</t>
  </si>
  <si>
    <t>Assurer un nettoyage rigoureux</t>
  </si>
  <si>
    <t xml:space="preserve">Des portions exposées présentaient des DLC dépassées le jour de l'audit:
- Rapé Mozarella 15/02/2019.
-Mozarella 15/02/2019.
-Fromage ferm-light 17/02/2019.
-Edam majesté 16/02/2019. (voir photos)
</t>
  </si>
  <si>
    <t xml:space="preserve">Salami Fromage Mazraa non enrigstré dans la fiche de traçabilité du 10/02/2019
</t>
  </si>
  <si>
    <t>Présence de bouteilles de vinaigre dans le rayon</t>
  </si>
  <si>
    <t>Un des couteaux et plan de travail endommagés</t>
  </si>
  <si>
    <t xml:space="preserve">Stockage de crevettes et de daurades sauvages dans la chambre froide sans
 attestation de salubrité
</t>
  </si>
  <si>
    <t>Même les gratuités doivent être munies de leurs documents sanitaires.</t>
  </si>
  <si>
    <t xml:space="preserve">Exposition d'un bocal d'épices présentant une date limite expirée depuis janvier 2019 </t>
  </si>
  <si>
    <t xml:space="preserve">5 bouteilles d'huile de maïs Lesieur exposées dans le rayon sans identification de DF et DLUO  </t>
  </si>
  <si>
    <t>Absence de suivi des températures pour un élément de stockage des produits surgelés</t>
  </si>
  <si>
    <t>Exposition d'une unité de jambon fumé avec DLC de 11/02/2019 le jour de l'audit</t>
  </si>
  <si>
    <t>Renforcer le contrôle de la chaîne du froid</t>
  </si>
  <si>
    <t>Assurer le suivi régulier des dagtes de péremption</t>
  </si>
  <si>
    <t>Renforcer les contrôles des durées des vies</t>
  </si>
  <si>
    <t>Renforcer les contrôles de l'étiquetage</t>
  </si>
  <si>
    <t>Absence de savon liquide</t>
  </si>
  <si>
    <t>Mettre le savon à disposition</t>
  </si>
  <si>
    <t>Assurer le contrôle des températures de toutes les unités froid</t>
  </si>
  <si>
    <t>Dégivrer les mebles et renforcer les contrôles</t>
  </si>
  <si>
    <t>Absence de distributeur de papier</t>
  </si>
  <si>
    <t>Mettre le distributeur à disposition</t>
  </si>
  <si>
    <t>DEIV non fonctionnels dans plusieurs rayons
-charcuterie 
-poisonnerie ( voir photos)</t>
  </si>
  <si>
    <t>Réparation nécessaire</t>
  </si>
  <si>
    <t>Local déchet sans porte</t>
  </si>
  <si>
    <t>Installer une 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</si>
</sst>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2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  <xf numFmtId="0" fontId="33" fillId="2" borderId="1" xfId="0" applyFont="1" applyFill="1" applyBorder="1"/>
    <xf numFmtId="165" fontId="37" fillId="0" borderId="1" xfId="0" applyNumberFormat="1" applyFont="1" applyBorder="1" applyAlignment="1" applyProtection="1">
      <alignment horizontal="left" wrapText="1"/>
      <protection locked="0"/>
    </xf>
    <xf numFmtId="0" fontId="36" fillId="2" borderId="1" xfId="1" applyNumberFormat="1" applyFont="1" applyFill="1" applyBorder="1" applyAlignment="1" applyProtection="1">
      <alignment wrapText="1"/>
      <protection hidden="1"/>
    </xf>
    <xf numFmtId="166" fontId="37" fillId="0" borderId="1" xfId="0" applyNumberFormat="1" applyFont="1" applyFill="1" applyBorder="1" applyAlignment="1" applyProtection="1">
      <alignment wrapText="1"/>
      <protection locked="0"/>
    </xf>
    <xf numFmtId="0" fontId="6" fillId="0" borderId="1" xfId="0" applyFont="1" applyBorder="1" applyAlignment="1" applyProtection="1">
      <alignment horizontal="left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3286976"/>
        <c:axId val="-223273376"/>
      </c:barChart>
      <c:catAx>
        <c:axId val="-22328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3273376"/>
        <c:crosses val="autoZero"/>
        <c:auto val="1"/>
        <c:lblAlgn val="ctr"/>
        <c:lblOffset val="100"/>
        <c:noMultiLvlLbl val="0"/>
      </c:catAx>
      <c:valAx>
        <c:axId val="-223273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3286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3613056"/>
        <c:axId val="-313606528"/>
      </c:barChart>
      <c:catAx>
        <c:axId val="-313613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3606528"/>
        <c:crosses val="autoZero"/>
        <c:auto val="1"/>
        <c:lblAlgn val="ctr"/>
        <c:lblOffset val="100"/>
        <c:noMultiLvlLbl val="0"/>
      </c:catAx>
      <c:valAx>
        <c:axId val="-313606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3613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3602720"/>
        <c:axId val="-313608160"/>
      </c:barChart>
      <c:catAx>
        <c:axId val="-31360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3608160"/>
        <c:crosses val="autoZero"/>
        <c:auto val="1"/>
        <c:lblAlgn val="ctr"/>
        <c:lblOffset val="100"/>
        <c:noMultiLvlLbl val="0"/>
      </c:catAx>
      <c:valAx>
        <c:axId val="-313608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3602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0.89473684210526316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3602176"/>
        <c:axId val="-313609248"/>
      </c:barChart>
      <c:catAx>
        <c:axId val="-313602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3609248"/>
        <c:crosses val="autoZero"/>
        <c:auto val="1"/>
        <c:lblAlgn val="ctr"/>
        <c:lblOffset val="100"/>
        <c:noMultiLvlLbl val="0"/>
      </c:catAx>
      <c:valAx>
        <c:axId val="-313609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3602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3605440"/>
        <c:axId val="-313605984"/>
      </c:barChart>
      <c:catAx>
        <c:axId val="-31360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3605984"/>
        <c:crosses val="autoZero"/>
        <c:auto val="1"/>
        <c:lblAlgn val="ctr"/>
        <c:lblOffset val="100"/>
        <c:noMultiLvlLbl val="0"/>
      </c:catAx>
      <c:valAx>
        <c:axId val="-313605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3605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3615776"/>
        <c:axId val="-313603808"/>
      </c:barChart>
      <c:catAx>
        <c:axId val="-31361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3603808"/>
        <c:crosses val="autoZero"/>
        <c:auto val="1"/>
        <c:lblAlgn val="ctr"/>
        <c:lblOffset val="100"/>
        <c:noMultiLvlLbl val="0"/>
      </c:catAx>
      <c:valAx>
        <c:axId val="-31360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3615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0.90082644628099173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3612512"/>
        <c:axId val="-309513072"/>
      </c:barChart>
      <c:catAx>
        <c:axId val="-31361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09513072"/>
        <c:crosses val="autoZero"/>
        <c:auto val="1"/>
        <c:lblAlgn val="ctr"/>
        <c:lblOffset val="100"/>
        <c:noMultiLvlLbl val="0"/>
      </c:catAx>
      <c:valAx>
        <c:axId val="-309513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3612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0.92296918767507008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09507632"/>
        <c:axId val="-309506000"/>
      </c:barChart>
      <c:catAx>
        <c:axId val="-30950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09506000"/>
        <c:crosses val="autoZero"/>
        <c:auto val="1"/>
        <c:lblAlgn val="ctr"/>
        <c:lblOffset val="100"/>
        <c:noMultiLvlLbl val="0"/>
      </c:catAx>
      <c:valAx>
        <c:axId val="-309506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09507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0.91189781697803096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09503824"/>
        <c:axId val="-309512528"/>
        <c:extLst xmlns:c16r2="http://schemas.microsoft.com/office/drawing/2015/06/chart"/>
      </c:barChart>
      <c:catAx>
        <c:axId val="-3095038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09512528"/>
        <c:crosses val="autoZero"/>
        <c:auto val="1"/>
        <c:lblAlgn val="ctr"/>
        <c:lblOffset val="100"/>
        <c:noMultiLvlLbl val="0"/>
      </c:catAx>
      <c:valAx>
        <c:axId val="-30951252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09503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0.59027777777777779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309518512"/>
        <c:axId val="-309515248"/>
        <c:extLst xmlns:c16r2="http://schemas.microsoft.com/office/drawing/2015/06/chart"/>
      </c:barChart>
      <c:catAx>
        <c:axId val="-30951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09515248"/>
        <c:crosses val="autoZero"/>
        <c:auto val="1"/>
        <c:lblAlgn val="ctr"/>
        <c:lblOffset val="100"/>
        <c:noMultiLvlLbl val="0"/>
      </c:catAx>
      <c:valAx>
        <c:axId val="-309515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09518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3267392"/>
        <c:axId val="-223282624"/>
      </c:barChart>
      <c:catAx>
        <c:axId val="-22326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3282624"/>
        <c:crosses val="autoZero"/>
        <c:auto val="1"/>
        <c:lblAlgn val="ctr"/>
        <c:lblOffset val="100"/>
        <c:noMultiLvlLbl val="0"/>
      </c:catAx>
      <c:valAx>
        <c:axId val="-223282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3267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0.97435897435897434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3281536"/>
        <c:axId val="-223276096"/>
      </c:barChart>
      <c:catAx>
        <c:axId val="-22328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3276096"/>
        <c:crosses val="autoZero"/>
        <c:auto val="1"/>
        <c:lblAlgn val="ctr"/>
        <c:lblOffset val="100"/>
        <c:noMultiLvlLbl val="0"/>
      </c:catAx>
      <c:valAx>
        <c:axId val="-223276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3281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3275552"/>
        <c:axId val="-223271200"/>
      </c:barChart>
      <c:catAx>
        <c:axId val="-223275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3271200"/>
        <c:crosses val="autoZero"/>
        <c:auto val="1"/>
        <c:lblAlgn val="ctr"/>
        <c:lblOffset val="100"/>
        <c:noMultiLvlLbl val="0"/>
      </c:catAx>
      <c:valAx>
        <c:axId val="-223271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3275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0.77027027027027029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3272832"/>
        <c:axId val="-223272288"/>
      </c:barChart>
      <c:catAx>
        <c:axId val="-22327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3272288"/>
        <c:crosses val="autoZero"/>
        <c:auto val="1"/>
        <c:lblAlgn val="ctr"/>
        <c:lblOffset val="100"/>
        <c:noMultiLvlLbl val="0"/>
      </c:catAx>
      <c:valAx>
        <c:axId val="-223272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3272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0.97727272727272729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3262496"/>
        <c:axId val="-223270112"/>
      </c:barChart>
      <c:catAx>
        <c:axId val="-223262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3270112"/>
        <c:crosses val="autoZero"/>
        <c:auto val="1"/>
        <c:lblAlgn val="ctr"/>
        <c:lblOffset val="100"/>
        <c:noMultiLvlLbl val="0"/>
      </c:catAx>
      <c:valAx>
        <c:axId val="-223270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3262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0.96153846153846156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3288064"/>
        <c:axId val="-223268480"/>
      </c:barChart>
      <c:catAx>
        <c:axId val="-22328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3268480"/>
        <c:crosses val="autoZero"/>
        <c:auto val="1"/>
        <c:lblAlgn val="ctr"/>
        <c:lblOffset val="100"/>
        <c:noMultiLvlLbl val="0"/>
      </c:catAx>
      <c:valAx>
        <c:axId val="-223268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3288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3257600"/>
        <c:axId val="-223265760"/>
      </c:barChart>
      <c:catAx>
        <c:axId val="-22325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3265760"/>
        <c:crosses val="autoZero"/>
        <c:auto val="1"/>
        <c:lblAlgn val="ctr"/>
        <c:lblOffset val="100"/>
        <c:noMultiLvlLbl val="0"/>
      </c:catAx>
      <c:valAx>
        <c:axId val="-22326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3257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3263040"/>
        <c:axId val="-223260864"/>
      </c:barChart>
      <c:catAx>
        <c:axId val="-223263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3260864"/>
        <c:crosses val="autoZero"/>
        <c:auto val="1"/>
        <c:lblAlgn val="ctr"/>
        <c:lblOffset val="100"/>
        <c:noMultiLvlLbl val="0"/>
      </c:catAx>
      <c:valAx>
        <c:axId val="-22326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3263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2" t="s">
        <v>277</v>
      </c>
      <c r="B18" s="422"/>
      <c r="C18" s="422"/>
      <c r="D18" s="423" t="s">
        <v>478</v>
      </c>
      <c r="E18" s="423"/>
      <c r="F18" s="423"/>
      <c r="G18" s="423"/>
      <c r="H18" s="423"/>
      <c r="I18" s="423"/>
      <c r="J18" s="423"/>
      <c r="K18" s="423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4" t="s">
        <v>278</v>
      </c>
      <c r="B21" s="424"/>
      <c r="C21" s="424"/>
      <c r="D21" s="424"/>
      <c r="E21" s="424"/>
      <c r="F21" s="424"/>
      <c r="G21" s="424"/>
      <c r="H21" s="424"/>
      <c r="I21" s="424"/>
      <c r="J21" s="424"/>
      <c r="K21" s="424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18" t="s">
        <v>280</v>
      </c>
      <c r="C23" s="418"/>
      <c r="D23" s="49"/>
      <c r="E23" s="49"/>
      <c r="F23" s="49"/>
      <c r="G23" s="49"/>
      <c r="H23" s="49"/>
      <c r="I23" s="49"/>
      <c r="J23" s="48" t="str">
        <f>D18</f>
        <v>Ksour Essef</v>
      </c>
    </row>
    <row r="24" spans="1:11" ht="33" customHeight="1" x14ac:dyDescent="0.25">
      <c r="A24" s="57" t="s">
        <v>281</v>
      </c>
      <c r="B24" s="417">
        <f>AVERAGE('A1 Exploitation'!D730,'A1 Technique'!D199)</f>
        <v>0.91189781697803096</v>
      </c>
      <c r="C24" s="417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17" t="e">
        <f>AVERAGE('A2 Exploitation'!D730,'A2 Technique'!D199)</f>
        <v>#DIV/0!</v>
      </c>
      <c r="C25" s="417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17" t="e">
        <f>AVERAGE('A3 Exploitation'!D730,'A3 Technique'!D199)</f>
        <v>#DIV/0!</v>
      </c>
      <c r="C26" s="417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17" t="e">
        <f>AVERAGE('A4 Exploitation'!D730,'A4 Technique'!D199)</f>
        <v>#DIV/0!</v>
      </c>
      <c r="C27" s="417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17"/>
      <c r="C28" s="417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17"/>
      <c r="C29" s="417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18" t="s">
        <v>287</v>
      </c>
      <c r="C33" s="418"/>
      <c r="D33" s="49"/>
      <c r="E33" s="49"/>
      <c r="F33" s="49"/>
      <c r="G33" s="49"/>
      <c r="H33" s="49"/>
      <c r="I33" s="49"/>
      <c r="J33" s="48" t="str">
        <f>D18</f>
        <v>Ksour Essef</v>
      </c>
    </row>
    <row r="34" spans="1:10" ht="33" customHeight="1" x14ac:dyDescent="0.25">
      <c r="A34" s="57" t="s">
        <v>281</v>
      </c>
      <c r="B34" s="417">
        <f>'A1 Exploitation'!D730</f>
        <v>0.92296918767507008</v>
      </c>
      <c r="C34" s="417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17" t="e">
        <f>'A2 Exploitation'!D730</f>
        <v>#DIV/0!</v>
      </c>
      <c r="C35" s="417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17" t="e">
        <f>'A3 Exploitation'!D730</f>
        <v>#DIV/0!</v>
      </c>
      <c r="C36" s="417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17" t="e">
        <f>'A4 Exploitation'!D730</f>
        <v>#DIV/0!</v>
      </c>
      <c r="C37" s="417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17"/>
      <c r="C38" s="417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17"/>
      <c r="C39" s="417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1" t="s">
        <v>288</v>
      </c>
      <c r="C42" s="421"/>
      <c r="D42" s="49"/>
      <c r="E42" s="49"/>
      <c r="F42" s="49"/>
      <c r="G42" s="49"/>
      <c r="H42" s="49"/>
      <c r="I42" s="49"/>
      <c r="J42" s="48" t="str">
        <f>D18</f>
        <v>Ksour Essef</v>
      </c>
    </row>
    <row r="43" spans="1:10" ht="33" customHeight="1" x14ac:dyDescent="0.25">
      <c r="A43" s="57" t="s">
        <v>281</v>
      </c>
      <c r="B43" s="417">
        <f>AVERAGE('A1 Exploitation'!D728, 'A1 Technique'!D197)</f>
        <v>0.59027777777777779</v>
      </c>
      <c r="C43" s="417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17" t="e">
        <f>AVERAGE('A2 Exploitation'!D728, 'A2 Technique'!D197)</f>
        <v>#DIV/0!</v>
      </c>
      <c r="C44" s="417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17" t="e">
        <f>AVERAGE('A3 Exploitation'!D728, 'A3 Technique'!D197)</f>
        <v>#DIV/0!</v>
      </c>
      <c r="C45" s="417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17" t="e">
        <f>AVERAGE('A4 Exploitation'!D728, 'A4 Technique'!D197)</f>
        <v>#DIV/0!</v>
      </c>
      <c r="C46" s="417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17"/>
      <c r="C47" s="417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17"/>
      <c r="C48" s="417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18" t="s">
        <v>289</v>
      </c>
      <c r="C51" s="418"/>
      <c r="D51" s="49"/>
      <c r="E51" s="49"/>
      <c r="F51" s="49"/>
      <c r="G51" s="49"/>
      <c r="H51" s="49"/>
      <c r="I51" s="49"/>
      <c r="J51" s="48" t="str">
        <f>D18</f>
        <v>Ksour Essef</v>
      </c>
    </row>
    <row r="52" spans="1:10" ht="33" customHeight="1" x14ac:dyDescent="0.25">
      <c r="A52" s="57" t="s">
        <v>281</v>
      </c>
      <c r="B52" s="420">
        <f>'A1 Exploitation'!D48</f>
        <v>1</v>
      </c>
      <c r="C52" s="420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0" t="e">
        <f>'A2 Exploitation'!D48</f>
        <v>#DIV/0!</v>
      </c>
      <c r="C53" s="420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0" t="e">
        <f>'A3 Exploitation'!D48</f>
        <v>#DIV/0!</v>
      </c>
      <c r="C54" s="420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0" t="e">
        <f>'A4 Exploitation'!D48</f>
        <v>#DIV/0!</v>
      </c>
      <c r="C55" s="420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0"/>
      <c r="C56" s="420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0"/>
      <c r="C57" s="420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18" t="s">
        <v>290</v>
      </c>
      <c r="C60" s="418"/>
      <c r="D60" s="49"/>
      <c r="E60" s="49"/>
      <c r="F60" s="49"/>
      <c r="G60" s="49"/>
      <c r="H60" s="49"/>
      <c r="I60" s="49"/>
      <c r="J60" s="48" t="str">
        <f>D18</f>
        <v>Ksour Essef</v>
      </c>
    </row>
    <row r="61" spans="1:10" ht="33" customHeight="1" x14ac:dyDescent="0.25">
      <c r="A61" s="57" t="s">
        <v>281</v>
      </c>
      <c r="B61" s="417" t="e">
        <f>'A1 Exploitation'!D131</f>
        <v>#DIV/0!</v>
      </c>
      <c r="C61" s="417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17" t="e">
        <f>'A2 Exploitation'!D131</f>
        <v>#DIV/0!</v>
      </c>
      <c r="C62" s="417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17" t="e">
        <f>'A3 Exploitation'!D131</f>
        <v>#DIV/0!</v>
      </c>
      <c r="C63" s="417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17" t="e">
        <f>'A4 Exploitation'!D131</f>
        <v>#DIV/0!</v>
      </c>
      <c r="C64" s="417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17"/>
      <c r="C65" s="417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17"/>
      <c r="C66" s="417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18" t="s">
        <v>464</v>
      </c>
      <c r="C69" s="418"/>
      <c r="D69" s="49"/>
      <c r="E69" s="49"/>
      <c r="F69" s="49"/>
      <c r="G69" s="49"/>
      <c r="H69" s="49"/>
      <c r="I69" s="49"/>
      <c r="J69" s="48" t="str">
        <f>D18</f>
        <v>Ksour Essef</v>
      </c>
    </row>
    <row r="70" spans="1:10" ht="33" customHeight="1" x14ac:dyDescent="0.25">
      <c r="A70" s="57" t="s">
        <v>281</v>
      </c>
      <c r="B70" s="417">
        <f>'A1 Exploitation'!D187</f>
        <v>0.97435897435897434</v>
      </c>
      <c r="C70" s="417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17" t="e">
        <f>'A2 Exploitation'!D187</f>
        <v>#DIV/0!</v>
      </c>
      <c r="C71" s="417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17" t="e">
        <f>'A3 Exploitation'!D187</f>
        <v>#DIV/0!</v>
      </c>
      <c r="C72" s="417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17" t="e">
        <f>'A4 Exploitation'!D187</f>
        <v>#DIV/0!</v>
      </c>
      <c r="C73" s="417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17"/>
      <c r="C74" s="417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17"/>
      <c r="C75" s="417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18" t="s">
        <v>465</v>
      </c>
      <c r="C78" s="418"/>
      <c r="D78" s="49"/>
      <c r="E78" s="49"/>
      <c r="F78" s="49"/>
      <c r="G78" s="49"/>
      <c r="H78" s="49"/>
      <c r="I78" s="49"/>
      <c r="J78" s="48" t="str">
        <f>D18</f>
        <v>Ksour Essef</v>
      </c>
    </row>
    <row r="79" spans="1:10" ht="33" customHeight="1" x14ac:dyDescent="0.25">
      <c r="A79" s="57" t="s">
        <v>281</v>
      </c>
      <c r="B79" s="417">
        <f>'A1 Exploitation'!D249</f>
        <v>0.95</v>
      </c>
      <c r="C79" s="417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17" t="e">
        <f>'A2 Exploitation'!D249</f>
        <v>#DIV/0!</v>
      </c>
      <c r="C80" s="417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17" t="e">
        <f>'A3 Exploitation'!D249</f>
        <v>#DIV/0!</v>
      </c>
      <c r="C81" s="417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17" t="e">
        <f>'A4 Exploitation'!D249</f>
        <v>#DIV/0!</v>
      </c>
      <c r="C82" s="417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17"/>
      <c r="C83" s="417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17"/>
      <c r="C84" s="417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18" t="s">
        <v>466</v>
      </c>
      <c r="C87" s="418"/>
      <c r="D87" s="49"/>
      <c r="E87" s="49"/>
      <c r="F87" s="49"/>
      <c r="G87" s="49"/>
      <c r="H87" s="49"/>
      <c r="I87" s="49"/>
      <c r="J87" s="48" t="str">
        <f>D18</f>
        <v>Ksour Essef</v>
      </c>
    </row>
    <row r="88" spans="1:10" ht="33" customHeight="1" x14ac:dyDescent="0.25">
      <c r="A88" s="57" t="s">
        <v>281</v>
      </c>
      <c r="B88" s="417">
        <f>'A1 Exploitation'!D304</f>
        <v>0.77027027027027029</v>
      </c>
      <c r="C88" s="417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17" t="e">
        <f>'A2 Exploitation'!D304</f>
        <v>#DIV/0!</v>
      </c>
      <c r="C89" s="417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17" t="e">
        <f>'A3 Exploitation'!D304</f>
        <v>#DIV/0!</v>
      </c>
      <c r="C90" s="417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17" t="e">
        <f>'A4 Exploitation'!D304</f>
        <v>#DIV/0!</v>
      </c>
      <c r="C91" s="417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17"/>
      <c r="C92" s="417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17"/>
      <c r="C93" s="417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18" t="s">
        <v>467</v>
      </c>
      <c r="C96" s="418"/>
      <c r="D96" s="49"/>
      <c r="E96" s="49"/>
      <c r="F96" s="49"/>
      <c r="G96" s="49"/>
      <c r="H96" s="49"/>
      <c r="I96" s="49"/>
      <c r="J96" s="48" t="str">
        <f>D18</f>
        <v>Ksour Essef</v>
      </c>
    </row>
    <row r="97" spans="1:10" ht="33" customHeight="1" x14ac:dyDescent="0.25">
      <c r="A97" s="57" t="s">
        <v>281</v>
      </c>
      <c r="B97" s="417">
        <f>'A1 Exploitation'!D371</f>
        <v>0.97727272727272729</v>
      </c>
      <c r="C97" s="417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17" t="e">
        <f>'A2 Exploitation'!D371</f>
        <v>#DIV/0!</v>
      </c>
      <c r="C98" s="417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17" t="e">
        <f>'A3 Exploitation'!D371</f>
        <v>#DIV/0!</v>
      </c>
      <c r="C99" s="417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17" t="e">
        <f>'A4 Exploitation'!D371</f>
        <v>#DIV/0!</v>
      </c>
      <c r="C100" s="417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17"/>
      <c r="C101" s="417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17"/>
      <c r="C102" s="417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18" t="s">
        <v>468</v>
      </c>
      <c r="C105" s="418"/>
      <c r="D105" s="49"/>
      <c r="E105" s="49"/>
      <c r="F105" s="49"/>
      <c r="G105" s="49"/>
      <c r="H105" s="49"/>
      <c r="I105" s="49"/>
      <c r="J105" s="48" t="str">
        <f>D18</f>
        <v>Ksour Essef</v>
      </c>
    </row>
    <row r="106" spans="1:10" ht="33" customHeight="1" x14ac:dyDescent="0.25">
      <c r="A106" s="57" t="s">
        <v>281</v>
      </c>
      <c r="B106" s="417">
        <f>'A1 Exploitation'!D429</f>
        <v>0.96153846153846156</v>
      </c>
      <c r="C106" s="417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17" t="e">
        <f>'A2 Exploitation'!D429</f>
        <v>#DIV/0!</v>
      </c>
      <c r="C107" s="417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17" t="e">
        <f>'A3 Exploitation'!D429</f>
        <v>#DIV/0!</v>
      </c>
      <c r="C108" s="417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17" t="e">
        <f>'A4 Exploitation'!D429</f>
        <v>#DIV/0!</v>
      </c>
      <c r="C109" s="417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17"/>
      <c r="C110" s="417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17"/>
      <c r="C111" s="417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18" t="s">
        <v>469</v>
      </c>
      <c r="C114" s="418"/>
      <c r="D114" s="49"/>
      <c r="E114" s="49"/>
      <c r="F114" s="49"/>
      <c r="G114" s="49"/>
      <c r="H114" s="49"/>
      <c r="I114" s="49"/>
      <c r="J114" s="48" t="str">
        <f>D18</f>
        <v>Ksour Essef</v>
      </c>
    </row>
    <row r="115" spans="1:10" ht="33" customHeight="1" x14ac:dyDescent="0.25">
      <c r="A115" s="57" t="s">
        <v>281</v>
      </c>
      <c r="B115" s="417">
        <f>'A1 Exploitation'!D476</f>
        <v>1</v>
      </c>
      <c r="C115" s="417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17" t="e">
        <f>'A2 Exploitation'!D476</f>
        <v>#DIV/0!</v>
      </c>
      <c r="C116" s="417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17" t="e">
        <f>'A3 Exploitation'!D476</f>
        <v>#DIV/0!</v>
      </c>
      <c r="C117" s="417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17" t="e">
        <f>'A4 Exploitation'!D476</f>
        <v>#DIV/0!</v>
      </c>
      <c r="C118" s="417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17"/>
      <c r="C119" s="417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17"/>
      <c r="C120" s="417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18" t="s">
        <v>470</v>
      </c>
      <c r="C123" s="418"/>
      <c r="D123" s="49"/>
      <c r="E123" s="49"/>
      <c r="F123" s="49"/>
      <c r="G123" s="49"/>
      <c r="H123" s="49"/>
      <c r="I123" s="49"/>
      <c r="J123" s="48" t="str">
        <f>D18</f>
        <v>Ksour Essef</v>
      </c>
    </row>
    <row r="124" spans="1:10" ht="33" customHeight="1" x14ac:dyDescent="0.25">
      <c r="A124" s="57" t="s">
        <v>281</v>
      </c>
      <c r="B124" s="417" t="e">
        <f>'A1 Exploitation'!D527</f>
        <v>#DIV/0!</v>
      </c>
      <c r="C124" s="417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17" t="e">
        <f>'A2 Exploitation'!D527</f>
        <v>#DIV/0!</v>
      </c>
      <c r="C125" s="417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17" t="e">
        <f>'A3 Exploitation'!D527</f>
        <v>#DIV/0!</v>
      </c>
      <c r="C126" s="417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17" t="e">
        <f>'A4 Exploitation'!D527</f>
        <v>#DIV/0!</v>
      </c>
      <c r="C127" s="417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17"/>
      <c r="C128" s="417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17"/>
      <c r="C129" s="417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18" t="s">
        <v>471</v>
      </c>
      <c r="C132" s="418"/>
      <c r="D132" s="49"/>
      <c r="E132" s="49"/>
      <c r="F132" s="49"/>
      <c r="G132" s="49"/>
      <c r="H132" s="49"/>
      <c r="I132" s="49"/>
      <c r="J132" s="48" t="str">
        <f>D18</f>
        <v>Ksour Essef</v>
      </c>
    </row>
    <row r="133" spans="1:10" ht="33" customHeight="1" x14ac:dyDescent="0.25">
      <c r="A133" s="57" t="s">
        <v>281</v>
      </c>
      <c r="B133" s="417">
        <f>'A1 Exploitation'!D570</f>
        <v>1</v>
      </c>
      <c r="C133" s="417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17" t="e">
        <f>'A2 Exploitation'!D570</f>
        <v>#DIV/0!</v>
      </c>
      <c r="C134" s="417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17" t="e">
        <f>'A3 Exploitation'!D570</f>
        <v>#DIV/0!</v>
      </c>
      <c r="C135" s="417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17" t="e">
        <f>'A4 Exploitation'!D570</f>
        <v>#DIV/0!</v>
      </c>
      <c r="C136" s="417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17"/>
      <c r="C137" s="417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17"/>
      <c r="C138" s="417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18" t="s">
        <v>291</v>
      </c>
      <c r="C141" s="418"/>
      <c r="D141" s="49"/>
      <c r="E141" s="49"/>
      <c r="F141" s="49"/>
      <c r="G141" s="49"/>
      <c r="H141" s="49"/>
      <c r="I141" s="49"/>
      <c r="J141" s="48" t="str">
        <f>D18</f>
        <v>Ksour Essef</v>
      </c>
    </row>
    <row r="142" spans="1:10" ht="33" customHeight="1" x14ac:dyDescent="0.25">
      <c r="A142" s="57" t="s">
        <v>281</v>
      </c>
      <c r="B142" s="417">
        <f>'A1 Exploitation'!D610</f>
        <v>0.66</v>
      </c>
      <c r="C142" s="417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17" t="e">
        <f>'A2 Exploitation'!D610</f>
        <v>#DIV/0!</v>
      </c>
      <c r="C143" s="417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17" t="e">
        <f>'A3 Exploitation'!D610</f>
        <v>#DIV/0!</v>
      </c>
      <c r="C144" s="417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17" t="e">
        <f>'A4 Exploitation'!D610</f>
        <v>#DIV/0!</v>
      </c>
      <c r="C145" s="417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17"/>
      <c r="C146" s="417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17"/>
      <c r="C147" s="417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18" t="s">
        <v>292</v>
      </c>
      <c r="C150" s="418"/>
      <c r="D150" s="49"/>
      <c r="E150" s="49"/>
      <c r="F150" s="49"/>
      <c r="G150" s="49"/>
      <c r="H150" s="49"/>
      <c r="I150" s="49"/>
      <c r="J150" s="48" t="str">
        <f>D18</f>
        <v>Ksour Essef</v>
      </c>
    </row>
    <row r="151" spans="1:10" ht="33" customHeight="1" x14ac:dyDescent="0.25">
      <c r="A151" s="57" t="s">
        <v>281</v>
      </c>
      <c r="B151" s="417">
        <f>'A1 Exploitation'!D673</f>
        <v>0.89473684210526316</v>
      </c>
      <c r="C151" s="417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17" t="e">
        <f>'A2 Exploitation'!D673</f>
        <v>#DIV/0!</v>
      </c>
      <c r="C152" s="417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17" t="e">
        <f>'A3 Exploitation'!D673</f>
        <v>#DIV/0!</v>
      </c>
      <c r="C153" s="417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17" t="e">
        <f>'A4 Exploitation'!D673</f>
        <v>#DIV/0!</v>
      </c>
      <c r="C154" s="417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17"/>
      <c r="C155" s="417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17"/>
      <c r="C156" s="417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19"/>
      <c r="C159" s="419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18" t="s">
        <v>472</v>
      </c>
      <c r="C160" s="418"/>
      <c r="D160" s="49"/>
      <c r="E160" s="49"/>
      <c r="F160" s="49"/>
      <c r="G160" s="49"/>
      <c r="H160" s="49"/>
      <c r="I160" s="49"/>
      <c r="J160" s="48" t="str">
        <f>D18</f>
        <v>Ksour Essef</v>
      </c>
    </row>
    <row r="161" spans="1:10" ht="33" customHeight="1" x14ac:dyDescent="0.25">
      <c r="A161" s="57" t="s">
        <v>281</v>
      </c>
      <c r="B161" s="417">
        <f>'A1 Exploitation'!D702</f>
        <v>1</v>
      </c>
      <c r="C161" s="417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17" t="e">
        <f>'A2 Exploitation'!D702</f>
        <v>#DIV/0!</v>
      </c>
      <c r="C162" s="417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17" t="e">
        <f>'A3 Exploitation'!D702</f>
        <v>#DIV/0!</v>
      </c>
      <c r="C163" s="417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17" t="e">
        <f>'A4 Exploitation'!D702</f>
        <v>#DIV/0!</v>
      </c>
      <c r="C164" s="417"/>
    </row>
    <row r="165" spans="1:10" ht="33" customHeight="1" x14ac:dyDescent="0.25">
      <c r="A165" s="56" t="s">
        <v>285</v>
      </c>
      <c r="B165" s="417"/>
      <c r="C165" s="417"/>
    </row>
    <row r="166" spans="1:10" ht="18" x14ac:dyDescent="0.25">
      <c r="A166" s="56" t="s">
        <v>286</v>
      </c>
      <c r="B166" s="417"/>
      <c r="C166" s="417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18" t="s">
        <v>473</v>
      </c>
      <c r="C169" s="418"/>
      <c r="J169" s="48" t="str">
        <f>D18</f>
        <v>Ksour Essef</v>
      </c>
    </row>
    <row r="170" spans="1:10" ht="33" customHeight="1" x14ac:dyDescent="0.25">
      <c r="A170" s="57" t="s">
        <v>281</v>
      </c>
      <c r="B170" s="417">
        <f>'A1 Exploitation'!D726</f>
        <v>0.875</v>
      </c>
      <c r="C170" s="417"/>
    </row>
    <row r="171" spans="1:10" ht="33" customHeight="1" x14ac:dyDescent="0.25">
      <c r="A171" s="56" t="s">
        <v>282</v>
      </c>
      <c r="B171" s="417" t="e">
        <f>'A2 Exploitation'!D726</f>
        <v>#DIV/0!</v>
      </c>
      <c r="C171" s="417"/>
    </row>
    <row r="172" spans="1:10" ht="33" customHeight="1" x14ac:dyDescent="0.25">
      <c r="A172" s="57" t="s">
        <v>283</v>
      </c>
      <c r="B172" s="417" t="e">
        <f>'A3 Exploitation'!D726</f>
        <v>#DIV/0!</v>
      </c>
      <c r="C172" s="417"/>
    </row>
    <row r="173" spans="1:10" ht="33" customHeight="1" x14ac:dyDescent="0.25">
      <c r="A173" s="57" t="s">
        <v>284</v>
      </c>
      <c r="B173" s="417" t="e">
        <f>'A4 Exploitation'!D726</f>
        <v>#DIV/0!</v>
      </c>
      <c r="C173" s="417"/>
    </row>
    <row r="174" spans="1:10" ht="33" customHeight="1" x14ac:dyDescent="0.25">
      <c r="A174" s="56" t="s">
        <v>285</v>
      </c>
      <c r="B174" s="417"/>
      <c r="C174" s="417"/>
    </row>
    <row r="175" spans="1:10" ht="18" x14ac:dyDescent="0.25">
      <c r="A175" s="56" t="s">
        <v>286</v>
      </c>
      <c r="B175" s="417"/>
      <c r="C175" s="417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18" t="s">
        <v>293</v>
      </c>
      <c r="C178" s="418"/>
      <c r="J178" s="48" t="str">
        <f>D18</f>
        <v>Ksour Essef</v>
      </c>
    </row>
    <row r="179" spans="1:10" ht="33" customHeight="1" x14ac:dyDescent="0.25">
      <c r="A179" s="57" t="s">
        <v>281</v>
      </c>
      <c r="B179" s="417">
        <f>'A1 Technique'!D199</f>
        <v>0.90082644628099173</v>
      </c>
      <c r="C179" s="417"/>
    </row>
    <row r="180" spans="1:10" ht="33" customHeight="1" x14ac:dyDescent="0.25">
      <c r="A180" s="56" t="s">
        <v>282</v>
      </c>
      <c r="B180" s="417" t="e">
        <f>'A2 Technique'!D199</f>
        <v>#DIV/0!</v>
      </c>
      <c r="C180" s="417"/>
    </row>
    <row r="181" spans="1:10" ht="33" customHeight="1" x14ac:dyDescent="0.25">
      <c r="A181" s="57" t="s">
        <v>283</v>
      </c>
      <c r="B181" s="417" t="e">
        <f>'A3 Technique'!D199</f>
        <v>#DIV/0!</v>
      </c>
      <c r="C181" s="417"/>
    </row>
    <row r="182" spans="1:10" ht="33" customHeight="1" x14ac:dyDescent="0.25">
      <c r="A182" s="57" t="s">
        <v>284</v>
      </c>
      <c r="B182" s="417" t="e">
        <f>'A4 Technique'!D199</f>
        <v>#DIV/0!</v>
      </c>
      <c r="C182" s="417"/>
    </row>
    <row r="183" spans="1:10" ht="33" customHeight="1" x14ac:dyDescent="0.25">
      <c r="A183" s="56" t="s">
        <v>285</v>
      </c>
      <c r="B183" s="417"/>
      <c r="C183" s="417"/>
    </row>
    <row r="184" spans="1:10" ht="18" x14ac:dyDescent="0.25">
      <c r="A184" s="56" t="s">
        <v>286</v>
      </c>
      <c r="B184" s="417"/>
      <c r="C184" s="41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zoomScale="69" zoomScaleNormal="100" zoomScaleSheetLayoutView="69" workbookViewId="0">
      <selection activeCell="B9" sqref="B9:F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04"/>
      <c r="E1" s="504"/>
      <c r="F1" s="504"/>
      <c r="G1" s="504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05" t="s">
        <v>151</v>
      </c>
      <c r="B7" s="505"/>
      <c r="C7" s="505"/>
      <c r="D7" s="505"/>
      <c r="E7" s="505"/>
      <c r="F7" s="505"/>
      <c r="G7" s="111"/>
    </row>
    <row r="8" spans="1:7" ht="22.5" x14ac:dyDescent="0.45">
      <c r="A8" s="506" t="str">
        <f>'Page de garde'!D18</f>
        <v>Ksour Essef</v>
      </c>
      <c r="B8" s="506"/>
      <c r="C8" s="506"/>
      <c r="D8" s="506"/>
      <c r="E8" s="506"/>
      <c r="F8" s="506"/>
      <c r="G8" s="111"/>
    </row>
    <row r="9" spans="1:7" ht="22.5" x14ac:dyDescent="0.45">
      <c r="A9" s="112" t="s">
        <v>39</v>
      </c>
      <c r="B9" s="507" t="s">
        <v>476</v>
      </c>
      <c r="C9" s="507"/>
      <c r="D9" s="507"/>
      <c r="E9" s="507"/>
      <c r="F9" s="507"/>
      <c r="G9" s="111"/>
    </row>
    <row r="10" spans="1:7" ht="22.5" x14ac:dyDescent="0.45">
      <c r="A10" s="113" t="s">
        <v>41</v>
      </c>
      <c r="B10" s="508" t="s">
        <v>477</v>
      </c>
      <c r="C10" s="508"/>
      <c r="D10" s="508"/>
      <c r="E10" s="508"/>
      <c r="F10" s="508"/>
      <c r="G10" s="111"/>
    </row>
    <row r="11" spans="1:7" ht="22.5" x14ac:dyDescent="0.45">
      <c r="A11" s="112" t="s">
        <v>40</v>
      </c>
      <c r="B11" s="503">
        <v>43509</v>
      </c>
      <c r="C11" s="503"/>
      <c r="D11" s="503"/>
      <c r="E11" s="503"/>
      <c r="F11" s="503"/>
      <c r="G11" s="111"/>
    </row>
    <row r="12" spans="1:7" ht="22.5" x14ac:dyDescent="0.45">
      <c r="A12" s="112" t="s">
        <v>200</v>
      </c>
      <c r="B12" s="509">
        <f>D730</f>
        <v>0.92296918767507008</v>
      </c>
      <c r="C12" s="509"/>
      <c r="D12" s="509"/>
      <c r="E12" s="509"/>
      <c r="F12" s="509"/>
      <c r="G12" s="111"/>
    </row>
    <row r="13" spans="1:7" ht="22.5" x14ac:dyDescent="0.45">
      <c r="A13" s="110"/>
      <c r="B13" s="108"/>
      <c r="C13" s="108"/>
      <c r="D13" s="504"/>
      <c r="E13" s="504"/>
      <c r="F13" s="504"/>
      <c r="G13" s="50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43509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39" t="s">
        <v>28</v>
      </c>
      <c r="B17" s="440" t="s">
        <v>29</v>
      </c>
      <c r="C17" s="440"/>
      <c r="D17" s="440" t="s">
        <v>42</v>
      </c>
      <c r="E17" s="441" t="s">
        <v>266</v>
      </c>
      <c r="F17" s="441" t="s">
        <v>300</v>
      </c>
      <c r="G17" s="114"/>
    </row>
    <row r="18" spans="1:8" ht="16.5" customHeight="1" x14ac:dyDescent="0.4">
      <c r="A18" s="439"/>
      <c r="B18" s="118" t="s">
        <v>32</v>
      </c>
      <c r="C18" s="118" t="s">
        <v>31</v>
      </c>
      <c r="D18" s="440"/>
      <c r="E18" s="441"/>
      <c r="F18" s="44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3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3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/>
      <c r="D43" s="411">
        <f>IFERROR(E43/F43,"N.A")</f>
        <v>1</v>
      </c>
      <c r="E43" s="147">
        <v>1</v>
      </c>
      <c r="F43" s="412">
        <v>1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26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34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27"/>
      <c r="B49" s="427"/>
      <c r="C49" s="427"/>
      <c r="D49" s="427"/>
      <c r="E49" s="427"/>
      <c r="F49" s="427"/>
      <c r="G49" s="42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43509</v>
      </c>
      <c r="B51" s="114"/>
      <c r="C51" s="135"/>
      <c r="D51" s="114"/>
      <c r="E51" s="108"/>
      <c r="F51" s="114"/>
      <c r="G51" s="114"/>
    </row>
    <row r="52" spans="1:7" ht="21" x14ac:dyDescent="0.4">
      <c r="A52" s="439" t="s">
        <v>28</v>
      </c>
      <c r="B52" s="440" t="s">
        <v>29</v>
      </c>
      <c r="C52" s="440"/>
      <c r="D52" s="440" t="s">
        <v>42</v>
      </c>
      <c r="E52" s="441" t="s">
        <v>266</v>
      </c>
      <c r="F52" s="441" t="s">
        <v>302</v>
      </c>
      <c r="G52" s="129"/>
    </row>
    <row r="53" spans="1:7" ht="21" x14ac:dyDescent="0.4">
      <c r="A53" s="439"/>
      <c r="B53" s="118" t="s">
        <v>32</v>
      </c>
      <c r="C53" s="118" t="s">
        <v>31</v>
      </c>
      <c r="D53" s="440"/>
      <c r="E53" s="441"/>
      <c r="F53" s="44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25"/>
      <c r="B64" s="426"/>
      <c r="C64" s="426"/>
      <c r="D64" s="426"/>
      <c r="E64" s="426"/>
      <c r="F64" s="426"/>
      <c r="G64" s="426"/>
    </row>
    <row r="65" spans="1:7" ht="43.5" customHeight="1" x14ac:dyDescent="0.4">
      <c r="A65" s="514" t="s">
        <v>351</v>
      </c>
      <c r="B65" s="514"/>
      <c r="C65" s="514"/>
      <c r="D65" s="514"/>
      <c r="E65" s="514"/>
      <c r="F65" s="51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34"/>
      <c r="B83" s="434"/>
      <c r="C83" s="434"/>
      <c r="D83" s="434"/>
      <c r="E83" s="434"/>
      <c r="F83" s="434"/>
      <c r="G83" s="434"/>
    </row>
    <row r="84" spans="1:7" ht="45" customHeight="1" x14ac:dyDescent="0.45">
      <c r="A84" s="515" t="s">
        <v>352</v>
      </c>
      <c r="B84" s="515"/>
      <c r="C84" s="515"/>
      <c r="D84" s="515"/>
      <c r="E84" s="515"/>
      <c r="F84" s="51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3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3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30"/>
      <c r="B103" s="428"/>
      <c r="C103" s="428"/>
      <c r="D103" s="428"/>
      <c r="E103" s="428"/>
      <c r="F103" s="435"/>
      <c r="G103" s="173"/>
    </row>
    <row r="104" spans="1:7" s="80" customFormat="1" ht="46.5" customHeight="1" x14ac:dyDescent="0.4">
      <c r="A104" s="514" t="s">
        <v>353</v>
      </c>
      <c r="B104" s="514"/>
      <c r="C104" s="514"/>
      <c r="D104" s="514"/>
      <c r="E104" s="514"/>
      <c r="F104" s="51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6"/>
      <c r="B111" s="437"/>
      <c r="C111" s="437"/>
      <c r="D111" s="437"/>
      <c r="E111" s="437"/>
      <c r="F111" s="438"/>
      <c r="G111" s="129"/>
    </row>
    <row r="112" spans="1:7" s="80" customFormat="1" ht="39.75" customHeight="1" x14ac:dyDescent="0.4">
      <c r="A112" s="514" t="s">
        <v>390</v>
      </c>
      <c r="B112" s="514"/>
      <c r="C112" s="514"/>
      <c r="D112" s="514"/>
      <c r="E112" s="514"/>
      <c r="F112" s="51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28"/>
      <c r="B120" s="428"/>
      <c r="C120" s="428"/>
      <c r="D120" s="428"/>
      <c r="E120" s="428"/>
      <c r="F120" s="428"/>
      <c r="G120" s="173"/>
    </row>
    <row r="121" spans="1:7" ht="22.5" x14ac:dyDescent="0.4">
      <c r="A121" s="514" t="s">
        <v>311</v>
      </c>
      <c r="B121" s="514"/>
      <c r="C121" s="514"/>
      <c r="D121" s="514"/>
      <c r="E121" s="514"/>
      <c r="F121" s="51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29"/>
      <c r="B132" s="429"/>
      <c r="C132" s="429"/>
      <c r="D132" s="429"/>
      <c r="E132" s="429"/>
      <c r="F132" s="429"/>
      <c r="G132" s="114"/>
    </row>
    <row r="133" spans="1:16384" ht="22.5" customHeight="1" x14ac:dyDescent="0.4">
      <c r="A133" s="516" t="s">
        <v>424</v>
      </c>
      <c r="B133" s="516"/>
      <c r="C133" s="516"/>
      <c r="D133" s="516"/>
      <c r="E133" s="516"/>
      <c r="F133" s="516"/>
      <c r="G133" s="114"/>
    </row>
    <row r="134" spans="1:16384" s="258" customFormat="1" ht="22.5" customHeight="1" x14ac:dyDescent="0.4">
      <c r="A134" s="517"/>
      <c r="B134" s="517"/>
      <c r="C134" s="517"/>
      <c r="D134" s="517"/>
      <c r="E134" s="517"/>
      <c r="F134" s="517"/>
      <c r="G134" s="114"/>
    </row>
    <row r="135" spans="1:16384" s="326" customFormat="1" ht="22.5" customHeight="1" x14ac:dyDescent="0.25">
      <c r="A135" s="439" t="s">
        <v>28</v>
      </c>
      <c r="B135" s="440" t="s">
        <v>29</v>
      </c>
      <c r="C135" s="440"/>
      <c r="D135" s="440" t="s">
        <v>42</v>
      </c>
      <c r="E135" s="441" t="s">
        <v>266</v>
      </c>
      <c r="F135" s="441" t="s">
        <v>302</v>
      </c>
    </row>
    <row r="136" spans="1:16384" s="326" customFormat="1" ht="22.5" customHeight="1" x14ac:dyDescent="0.25">
      <c r="A136" s="439"/>
      <c r="B136" s="118" t="s">
        <v>32</v>
      </c>
      <c r="C136" s="118" t="s">
        <v>31</v>
      </c>
      <c r="D136" s="440"/>
      <c r="E136" s="441"/>
      <c r="F136" s="441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18" t="s">
        <v>461</v>
      </c>
      <c r="B139" s="518"/>
      <c r="C139" s="518"/>
      <c r="D139" s="518"/>
      <c r="E139" s="518"/>
      <c r="F139" s="518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7" t="s">
        <v>350</v>
      </c>
      <c r="B147" s="467"/>
      <c r="C147" s="467"/>
      <c r="D147" s="467"/>
      <c r="E147" s="467"/>
      <c r="F147" s="467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233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233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30"/>
      <c r="B165" s="428"/>
      <c r="C165" s="428"/>
      <c r="D165" s="428"/>
      <c r="E165" s="428"/>
      <c r="F165" s="428"/>
      <c r="G165" s="114"/>
    </row>
    <row r="166" spans="1:7" s="258" customFormat="1" ht="32.25" customHeight="1" x14ac:dyDescent="0.4">
      <c r="A166" s="518" t="s">
        <v>462</v>
      </c>
      <c r="B166" s="518"/>
      <c r="C166" s="518"/>
      <c r="D166" s="518"/>
      <c r="E166" s="518"/>
      <c r="F166" s="518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105" x14ac:dyDescent="0.4">
      <c r="A170" s="125" t="s">
        <v>343</v>
      </c>
      <c r="B170" s="122">
        <v>0</v>
      </c>
      <c r="C170" s="125"/>
      <c r="D170" s="233" t="s">
        <v>479</v>
      </c>
      <c r="E170" s="123" t="s">
        <v>486</v>
      </c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31"/>
      <c r="B176" s="432"/>
      <c r="C176" s="432"/>
      <c r="D176" s="432"/>
      <c r="E176" s="432"/>
      <c r="F176" s="432"/>
      <c r="G176" s="114"/>
    </row>
    <row r="177" spans="1:7" ht="32.25" customHeight="1" x14ac:dyDescent="0.4">
      <c r="A177" s="518" t="s">
        <v>311</v>
      </c>
      <c r="B177" s="518"/>
      <c r="C177" s="518"/>
      <c r="D177" s="518"/>
      <c r="E177" s="518"/>
      <c r="F177" s="518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f>IF(D185=1, 2, IF(AND(D185&lt;1,D185&gt;0), 1, IF(D185=0,"0","NA")))</f>
        <v>2</v>
      </c>
      <c r="C185" s="121"/>
      <c r="D185" s="411">
        <f>IFERROR(E185/F185,"N.A")</f>
        <v>1</v>
      </c>
      <c r="E185" s="160">
        <v>6</v>
      </c>
      <c r="F185" s="322">
        <v>6</v>
      </c>
      <c r="G185" s="114"/>
    </row>
    <row r="186" spans="1:7" s="258" customFormat="1" ht="22.5" x14ac:dyDescent="0.4">
      <c r="A186" s="292" t="s">
        <v>438</v>
      </c>
      <c r="B186" s="468"/>
      <c r="C186" s="469"/>
      <c r="D186" s="309">
        <f>SUM(B148:C164,B178:C185,B167:C175,B140:C145)</f>
        <v>76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0.97435897435897434</v>
      </c>
      <c r="E187" s="108"/>
      <c r="F187" s="114"/>
      <c r="G187" s="114"/>
    </row>
    <row r="188" spans="1:7" ht="21" x14ac:dyDescent="0.4">
      <c r="A188" s="433"/>
      <c r="B188" s="433"/>
      <c r="C188" s="433"/>
      <c r="D188" s="433"/>
      <c r="E188" s="433"/>
      <c r="F188" s="43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43509</v>
      </c>
      <c r="B190" s="114"/>
      <c r="C190" s="135"/>
      <c r="D190" s="114"/>
      <c r="E190" s="108"/>
      <c r="F190" s="114"/>
      <c r="G190" s="114"/>
    </row>
    <row r="191" spans="1:7" ht="21" x14ac:dyDescent="0.4">
      <c r="A191" s="439" t="s">
        <v>28</v>
      </c>
      <c r="B191" s="440" t="s">
        <v>29</v>
      </c>
      <c r="C191" s="440"/>
      <c r="D191" s="440" t="s">
        <v>42</v>
      </c>
      <c r="E191" s="441" t="s">
        <v>266</v>
      </c>
      <c r="F191" s="441" t="s">
        <v>302</v>
      </c>
      <c r="G191" s="114"/>
    </row>
    <row r="192" spans="1:7" ht="21" x14ac:dyDescent="0.4">
      <c r="A192" s="439"/>
      <c r="B192" s="118" t="s">
        <v>32</v>
      </c>
      <c r="C192" s="118" t="s">
        <v>31</v>
      </c>
      <c r="D192" s="440"/>
      <c r="E192" s="441"/>
      <c r="F192" s="44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1" x14ac:dyDescent="0.4">
      <c r="A198" s="157" t="s">
        <v>332</v>
      </c>
      <c r="B198" s="122">
        <v>2</v>
      </c>
      <c r="C198" s="122"/>
      <c r="D198" s="158"/>
      <c r="E198" s="123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3" t="s">
        <v>34</v>
      </c>
      <c r="B203" s="454"/>
      <c r="C203" s="455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27"/>
      <c r="B205" s="427"/>
      <c r="C205" s="427"/>
      <c r="D205" s="427"/>
      <c r="E205" s="427"/>
      <c r="F205" s="42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63" x14ac:dyDescent="0.4">
      <c r="A207" s="138" t="s">
        <v>210</v>
      </c>
      <c r="B207" s="122">
        <v>0</v>
      </c>
      <c r="C207" s="122"/>
      <c r="D207" s="172" t="s">
        <v>480</v>
      </c>
      <c r="E207" s="172" t="s">
        <v>487</v>
      </c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69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3"/>
      <c r="F211" s="123"/>
      <c r="G211" s="114"/>
    </row>
    <row r="212" spans="1:7" ht="21" x14ac:dyDescent="0.4">
      <c r="A212" s="121" t="s">
        <v>209</v>
      </c>
      <c r="B212" s="122">
        <v>0</v>
      </c>
      <c r="C212" s="122"/>
      <c r="D212" s="194"/>
      <c r="E212" s="123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19.5" customHeight="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109.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1" x14ac:dyDescent="0.4">
      <c r="A217" s="121" t="s">
        <v>201</v>
      </c>
      <c r="B217" s="122">
        <v>2</v>
      </c>
      <c r="C217" s="126"/>
      <c r="D217" s="158"/>
      <c r="E217" s="128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83.2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53" t="s">
        <v>34</v>
      </c>
      <c r="B227" s="454"/>
      <c r="C227" s="455"/>
      <c r="D227" s="148">
        <f>SUM(B207:C226)</f>
        <v>36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0.9</v>
      </c>
      <c r="E228" s="108"/>
      <c r="F228" s="114"/>
      <c r="G228" s="114"/>
    </row>
    <row r="229" spans="1:7" ht="21" x14ac:dyDescent="0.4">
      <c r="A229" s="427"/>
      <c r="B229" s="427"/>
      <c r="C229" s="427"/>
      <c r="D229" s="427"/>
      <c r="E229" s="427"/>
      <c r="F229" s="42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200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0" t="s">
        <v>311</v>
      </c>
      <c r="B236" s="511"/>
      <c r="C236" s="511"/>
      <c r="D236" s="51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f>IF(D244=1, 2, IF(AND(D244&lt;1,D244&gt;0), 1, IF(D244=0,"0","NA")))</f>
        <v>2</v>
      </c>
      <c r="C244" s="166"/>
      <c r="D244" s="411">
        <f>IFERROR(E244/F244,"N.A")</f>
        <v>1</v>
      </c>
      <c r="E244" s="147">
        <v>5</v>
      </c>
      <c r="F244" s="123">
        <v>5</v>
      </c>
      <c r="G244" s="114"/>
    </row>
    <row r="245" spans="1:7" ht="21" x14ac:dyDescent="0.4">
      <c r="A245" s="453" t="s">
        <v>34</v>
      </c>
      <c r="B245" s="454"/>
      <c r="C245" s="455"/>
      <c r="D245" s="130">
        <f>SUM(B231:C235,B237:C244)</f>
        <v>24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1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76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0.95</v>
      </c>
      <c r="E249" s="108"/>
      <c r="F249" s="114"/>
      <c r="G249" s="114"/>
    </row>
    <row r="250" spans="1:7" ht="21" x14ac:dyDescent="0.4">
      <c r="A250" s="427"/>
      <c r="B250" s="427"/>
      <c r="C250" s="427"/>
      <c r="D250" s="427"/>
      <c r="E250" s="427"/>
      <c r="F250" s="42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43509</v>
      </c>
      <c r="B252" s="114"/>
      <c r="C252" s="135"/>
      <c r="D252" s="129"/>
      <c r="E252" s="108"/>
      <c r="F252" s="114"/>
      <c r="G252" s="114"/>
    </row>
    <row r="253" spans="1:7" ht="21" x14ac:dyDescent="0.4">
      <c r="A253" s="439" t="s">
        <v>28</v>
      </c>
      <c r="B253" s="440" t="s">
        <v>29</v>
      </c>
      <c r="C253" s="440"/>
      <c r="D253" s="440" t="s">
        <v>42</v>
      </c>
      <c r="E253" s="441" t="s">
        <v>266</v>
      </c>
      <c r="F253" s="441" t="s">
        <v>302</v>
      </c>
      <c r="G253" s="129"/>
    </row>
    <row r="254" spans="1:7" ht="21" x14ac:dyDescent="0.4">
      <c r="A254" s="439"/>
      <c r="B254" s="118" t="s">
        <v>32</v>
      </c>
      <c r="C254" s="118" t="s">
        <v>31</v>
      </c>
      <c r="D254" s="440"/>
      <c r="E254" s="441"/>
      <c r="F254" s="44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3" t="s">
        <v>34</v>
      </c>
      <c r="B265" s="454"/>
      <c r="C265" s="455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3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168" x14ac:dyDescent="0.45">
      <c r="A275" s="162" t="s">
        <v>184</v>
      </c>
      <c r="B275" s="122">
        <v>0</v>
      </c>
      <c r="C275" s="143">
        <f>IF(B275=0, -10, IF(B275=1, -5, "0"))</f>
        <v>-10</v>
      </c>
      <c r="D275" s="194" t="s">
        <v>488</v>
      </c>
      <c r="E275" s="123" t="s">
        <v>481</v>
      </c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83.2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3"/>
      <c r="F279" s="123"/>
      <c r="G279" s="114"/>
    </row>
    <row r="280" spans="1:7" ht="96" customHeight="1" x14ac:dyDescent="0.4">
      <c r="A280" s="209" t="s">
        <v>373</v>
      </c>
      <c r="B280" s="122">
        <v>1</v>
      </c>
      <c r="C280" s="169" t="str">
        <f>IF(B280=0, -5, "0")</f>
        <v>0</v>
      </c>
      <c r="D280" s="270" t="s">
        <v>489</v>
      </c>
      <c r="E280" s="123" t="s">
        <v>482</v>
      </c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96.75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66.75" customHeight="1" x14ac:dyDescent="0.4">
      <c r="A287" s="121" t="s">
        <v>150</v>
      </c>
      <c r="B287" s="122">
        <v>0</v>
      </c>
      <c r="C287" s="122"/>
      <c r="D287" s="128" t="s">
        <v>490</v>
      </c>
      <c r="E287" s="123" t="s">
        <v>483</v>
      </c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1"/>
      <c r="B290" s="461"/>
      <c r="C290" s="461"/>
      <c r="D290" s="461"/>
      <c r="E290" s="461"/>
      <c r="F290" s="461"/>
      <c r="G290" s="129"/>
    </row>
    <row r="291" spans="1:7" s="80" customFormat="1" ht="31.5" customHeight="1" x14ac:dyDescent="0.4">
      <c r="A291" s="513" t="s">
        <v>311</v>
      </c>
      <c r="B291" s="513"/>
      <c r="C291" s="513"/>
      <c r="D291" s="513"/>
      <c r="E291" s="513"/>
      <c r="F291" s="513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f>IF(D299=1, 2, IF(AND(D299&lt;1,D299&gt;0), 1, IF(D299=0,"0","NA")))</f>
        <v>2</v>
      </c>
      <c r="C299" s="122"/>
      <c r="D299" s="411">
        <f>IFERROR(E299/F299,"N.A")</f>
        <v>1</v>
      </c>
      <c r="E299" s="147">
        <v>8</v>
      </c>
      <c r="F299" s="123">
        <v>8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41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0.7068965517241379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57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0.77027027027027029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43509</v>
      </c>
      <c r="B307" s="114"/>
      <c r="C307" s="135"/>
      <c r="D307" s="114"/>
      <c r="E307" s="108"/>
      <c r="F307" s="114"/>
      <c r="G307" s="114"/>
    </row>
    <row r="308" spans="1:7" ht="21" x14ac:dyDescent="0.4">
      <c r="A308" s="439" t="s">
        <v>28</v>
      </c>
      <c r="B308" s="440" t="s">
        <v>29</v>
      </c>
      <c r="C308" s="440"/>
      <c r="D308" s="440" t="s">
        <v>42</v>
      </c>
      <c r="E308" s="441" t="s">
        <v>266</v>
      </c>
      <c r="F308" s="441" t="s">
        <v>302</v>
      </c>
      <c r="G308" s="129"/>
    </row>
    <row r="309" spans="1:7" ht="21" x14ac:dyDescent="0.4">
      <c r="A309" s="439"/>
      <c r="B309" s="118" t="s">
        <v>32</v>
      </c>
      <c r="C309" s="118" t="s">
        <v>31</v>
      </c>
      <c r="D309" s="440"/>
      <c r="E309" s="441"/>
      <c r="F309" s="44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1" x14ac:dyDescent="0.4">
      <c r="A317" s="157" t="s">
        <v>120</v>
      </c>
      <c r="B317" s="122">
        <v>2</v>
      </c>
      <c r="C317" s="122"/>
      <c r="D317" s="158"/>
      <c r="E317" s="123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42" x14ac:dyDescent="0.4">
      <c r="A324" s="138" t="s">
        <v>145</v>
      </c>
      <c r="B324" s="122">
        <v>0</v>
      </c>
      <c r="C324" s="143"/>
      <c r="D324" s="172" t="s">
        <v>491</v>
      </c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>
        <v>2</v>
      </c>
      <c r="C337" s="174" t="str">
        <f>IF(B337=0, -5, "0")</f>
        <v>0</v>
      </c>
      <c r="D337" s="213"/>
      <c r="E337" s="123"/>
      <c r="F337" s="123"/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70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547"/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38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0.95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100.5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3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52"/>
      <c r="B357" s="452"/>
      <c r="C357" s="452"/>
      <c r="D357" s="452"/>
      <c r="E357" s="452"/>
      <c r="F357" s="452"/>
      <c r="G357" s="452"/>
    </row>
    <row r="358" spans="1:7" ht="32.25" customHeight="1" x14ac:dyDescent="0.4">
      <c r="A358" s="497" t="s">
        <v>311</v>
      </c>
      <c r="B358" s="497"/>
      <c r="C358" s="497"/>
      <c r="D358" s="497"/>
      <c r="E358" s="497"/>
      <c r="F358" s="497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2</v>
      </c>
      <c r="C366" s="166"/>
      <c r="D366" s="411">
        <f>IFERROR(E366/F366,"N.A")</f>
        <v>1</v>
      </c>
      <c r="E366" s="147">
        <v>1</v>
      </c>
      <c r="F366" s="123">
        <v>1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32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1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86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0.97727272727272729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43509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39" t="s">
        <v>28</v>
      </c>
      <c r="B375" s="440" t="s">
        <v>29</v>
      </c>
      <c r="C375" s="440"/>
      <c r="D375" s="440" t="s">
        <v>42</v>
      </c>
      <c r="E375" s="441" t="s">
        <v>266</v>
      </c>
      <c r="F375" s="441" t="s">
        <v>302</v>
      </c>
      <c r="G375" s="173"/>
    </row>
    <row r="376" spans="1:7" s="6" customFormat="1" ht="21" x14ac:dyDescent="0.4">
      <c r="A376" s="439"/>
      <c r="B376" s="118" t="s">
        <v>32</v>
      </c>
      <c r="C376" s="118" t="s">
        <v>31</v>
      </c>
      <c r="D376" s="440"/>
      <c r="E376" s="441"/>
      <c r="F376" s="44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84" x14ac:dyDescent="0.4">
      <c r="A384" s="157" t="s">
        <v>146</v>
      </c>
      <c r="B384" s="122">
        <v>0</v>
      </c>
      <c r="C384" s="122"/>
      <c r="D384" s="128" t="s">
        <v>492</v>
      </c>
      <c r="E384" s="128" t="s">
        <v>493</v>
      </c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20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0.90909090909090906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95"/>
      <c r="B415" s="434"/>
      <c r="C415" s="434"/>
      <c r="D415" s="434"/>
      <c r="E415" s="434"/>
      <c r="F415" s="434"/>
      <c r="G415" s="434"/>
    </row>
    <row r="416" spans="1:7" s="6" customFormat="1" ht="24.75" x14ac:dyDescent="0.4">
      <c r="A416" s="500" t="s">
        <v>320</v>
      </c>
      <c r="B416" s="500"/>
      <c r="C416" s="500"/>
      <c r="D416" s="500"/>
      <c r="E416" s="500"/>
      <c r="F416" s="500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f>IF(D424=1, 2, IF(AND(D424&lt;1,D424&gt;0), 1, IF(D424=0,"0","NA")))</f>
        <v>1</v>
      </c>
      <c r="C424" s="122"/>
      <c r="D424" s="411">
        <f>IFERROR(E424/F424,"N.A")</f>
        <v>0.83333333333333337</v>
      </c>
      <c r="E424" s="147">
        <v>5</v>
      </c>
      <c r="F424" s="123">
        <v>6</v>
      </c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55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0.9821428571428571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75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0.96153846153846156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43509</v>
      </c>
      <c r="B432" s="114"/>
      <c r="C432" s="135"/>
      <c r="D432" s="129"/>
      <c r="E432" s="108"/>
      <c r="F432" s="114"/>
      <c r="G432" s="114"/>
    </row>
    <row r="433" spans="1:7" ht="21" x14ac:dyDescent="0.4">
      <c r="A433" s="439" t="s">
        <v>28</v>
      </c>
      <c r="B433" s="440" t="s">
        <v>29</v>
      </c>
      <c r="C433" s="440"/>
      <c r="D433" s="440" t="s">
        <v>42</v>
      </c>
      <c r="E433" s="441" t="s">
        <v>266</v>
      </c>
      <c r="F433" s="441" t="s">
        <v>302</v>
      </c>
      <c r="G433" s="129"/>
    </row>
    <row r="434" spans="1:7" ht="21" x14ac:dyDescent="0.4">
      <c r="A434" s="439"/>
      <c r="B434" s="118" t="s">
        <v>32</v>
      </c>
      <c r="C434" s="118" t="s">
        <v>31</v>
      </c>
      <c r="D434" s="440"/>
      <c r="E434" s="441"/>
      <c r="F434" s="44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0" t="s">
        <v>311</v>
      </c>
      <c r="B464" s="500"/>
      <c r="C464" s="500"/>
      <c r="D464" s="500"/>
      <c r="E464" s="500"/>
      <c r="F464" s="500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1">
        <f>IFERROR(E471/F471,"N.A")</f>
        <v>1</v>
      </c>
      <c r="E471" s="147">
        <v>3</v>
      </c>
      <c r="F471" s="123">
        <v>3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42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58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01" t="s">
        <v>425</v>
      </c>
      <c r="B478" s="501"/>
      <c r="C478" s="501"/>
      <c r="D478" s="501"/>
      <c r="E478" s="501"/>
      <c r="F478" s="501"/>
      <c r="G478" s="114"/>
    </row>
    <row r="479" spans="1:7" s="258" customFormat="1" ht="21" customHeight="1" x14ac:dyDescent="0.4">
      <c r="A479" s="234">
        <f>B11</f>
        <v>43509</v>
      </c>
      <c r="G479" s="114"/>
    </row>
    <row r="480" spans="1:7" s="258" customFormat="1" ht="21" x14ac:dyDescent="0.4">
      <c r="A480" s="471" t="s">
        <v>28</v>
      </c>
      <c r="B480" s="472" t="s">
        <v>29</v>
      </c>
      <c r="C480" s="472"/>
      <c r="D480" s="472" t="s">
        <v>42</v>
      </c>
      <c r="E480" s="473" t="s">
        <v>266</v>
      </c>
      <c r="F480" s="473" t="s">
        <v>302</v>
      </c>
      <c r="G480" s="114"/>
    </row>
    <row r="481" spans="1:7" s="258" customFormat="1" ht="21" x14ac:dyDescent="0.4">
      <c r="A481" s="471"/>
      <c r="B481" s="320" t="s">
        <v>32</v>
      </c>
      <c r="C481" s="320" t="s">
        <v>31</v>
      </c>
      <c r="D481" s="472"/>
      <c r="E481" s="473"/>
      <c r="F481" s="47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2" t="s">
        <v>52</v>
      </c>
      <c r="B483" s="462"/>
      <c r="C483" s="462"/>
      <c r="D483" s="462"/>
      <c r="E483" s="462"/>
      <c r="F483" s="462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59" t="s">
        <v>463</v>
      </c>
      <c r="B491" s="460"/>
      <c r="C491" s="460"/>
      <c r="D491" s="460"/>
      <c r="E491" s="460"/>
      <c r="F491" s="460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74" t="s">
        <v>23</v>
      </c>
      <c r="B505" s="475"/>
      <c r="C505" s="475"/>
      <c r="D505" s="475"/>
      <c r="E505" s="475"/>
      <c r="F505" s="476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84"/>
      <c r="B517" s="484"/>
      <c r="C517" s="484"/>
      <c r="D517" s="484"/>
      <c r="E517" s="484"/>
      <c r="F517" s="484"/>
      <c r="G517" s="484"/>
    </row>
    <row r="518" spans="1:7" s="258" customFormat="1" ht="26.25" customHeight="1" x14ac:dyDescent="0.5">
      <c r="A518" s="369" t="s">
        <v>311</v>
      </c>
      <c r="B518" s="496"/>
      <c r="C518" s="496"/>
      <c r="D518" s="496"/>
      <c r="E518" s="496"/>
      <c r="F518" s="496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02" t="s">
        <v>97</v>
      </c>
      <c r="B530" s="502"/>
      <c r="C530" s="502"/>
      <c r="D530" s="502"/>
      <c r="E530" s="502"/>
      <c r="F530" s="502"/>
      <c r="G530" s="114"/>
    </row>
    <row r="531" spans="1:7" s="258" customFormat="1" ht="22.5" customHeight="1" x14ac:dyDescent="0.4">
      <c r="A531" s="234">
        <f>B11</f>
        <v>43509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77" t="s">
        <v>28</v>
      </c>
      <c r="B532" s="479" t="s">
        <v>29</v>
      </c>
      <c r="C532" s="480"/>
      <c r="D532" s="440" t="s">
        <v>42</v>
      </c>
      <c r="E532" s="441" t="s">
        <v>266</v>
      </c>
      <c r="F532" s="441" t="s">
        <v>302</v>
      </c>
      <c r="G532" s="114"/>
    </row>
    <row r="533" spans="1:7" s="258" customFormat="1" ht="21" x14ac:dyDescent="0.4">
      <c r="A533" s="478"/>
      <c r="B533" s="315" t="s">
        <v>32</v>
      </c>
      <c r="C533" s="316" t="s">
        <v>31</v>
      </c>
      <c r="D533" s="440"/>
      <c r="E533" s="441"/>
      <c r="F533" s="44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98"/>
      <c r="D535" s="498"/>
      <c r="E535" s="498"/>
      <c r="F535" s="499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3" t="s">
        <v>34</v>
      </c>
      <c r="B542" s="454"/>
      <c r="C542" s="455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53" t="s">
        <v>33</v>
      </c>
      <c r="B543" s="454"/>
      <c r="C543" s="455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27"/>
      <c r="B544" s="427"/>
      <c r="C544" s="427"/>
      <c r="D544" s="427"/>
      <c r="E544" s="427"/>
      <c r="F544" s="427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2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8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19"/>
      <c r="B556" s="452"/>
      <c r="C556" s="452"/>
      <c r="D556" s="452"/>
      <c r="E556" s="452"/>
      <c r="F556" s="452"/>
      <c r="G556" s="452"/>
    </row>
    <row r="557" spans="1:7" s="258" customFormat="1" ht="35.25" customHeight="1" x14ac:dyDescent="0.4">
      <c r="A557" s="371" t="s">
        <v>311</v>
      </c>
      <c r="B557" s="337"/>
      <c r="C557" s="450"/>
      <c r="D557" s="450"/>
      <c r="E557" s="450"/>
      <c r="F557" s="451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f>IF(D565=1, 2, IF(AND(D565&lt;1,D565&gt;0), 1, IF(D565=0,"0","NA")))</f>
        <v>2</v>
      </c>
      <c r="C565" s="122"/>
      <c r="D565" s="411">
        <f>IFERROR(E565/F565,"N.A")</f>
        <v>1</v>
      </c>
      <c r="E565" s="124">
        <v>1</v>
      </c>
      <c r="F565" s="123">
        <v>1</v>
      </c>
      <c r="G565" s="114"/>
    </row>
    <row r="566" spans="1:7" s="258" customFormat="1" ht="21" x14ac:dyDescent="0.4">
      <c r="A566" s="445" t="s">
        <v>34</v>
      </c>
      <c r="B566" s="445"/>
      <c r="C566" s="446"/>
      <c r="D566" s="358">
        <f>SUM(B558:C565,B546:C555)</f>
        <v>34</v>
      </c>
      <c r="E566" s="108"/>
      <c r="F566" s="114"/>
      <c r="G566" s="114"/>
    </row>
    <row r="567" spans="1:7" s="258" customFormat="1" ht="21" x14ac:dyDescent="0.4">
      <c r="A567" s="445" t="s">
        <v>33</v>
      </c>
      <c r="B567" s="445"/>
      <c r="C567" s="445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46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7"/>
      <c r="B572" s="427"/>
      <c r="C572" s="427"/>
      <c r="D572" s="427"/>
      <c r="E572" s="427"/>
      <c r="F572" s="427"/>
      <c r="G572" s="114"/>
    </row>
    <row r="573" spans="1:7" ht="22.5" x14ac:dyDescent="0.45">
      <c r="A573" s="458" t="s">
        <v>19</v>
      </c>
      <c r="B573" s="458"/>
      <c r="C573" s="458"/>
      <c r="D573" s="458"/>
      <c r="E573" s="458"/>
      <c r="F573" s="458"/>
      <c r="G573" s="114"/>
    </row>
    <row r="574" spans="1:7" ht="22.5" x14ac:dyDescent="0.4">
      <c r="A574" s="243">
        <f>B11</f>
        <v>43509</v>
      </c>
      <c r="B574" s="114"/>
      <c r="C574" s="135"/>
      <c r="D574" s="356"/>
      <c r="E574" s="356"/>
      <c r="F574" s="356"/>
      <c r="G574" s="114"/>
    </row>
    <row r="575" spans="1:7" ht="21" x14ac:dyDescent="0.4">
      <c r="A575" s="471" t="s">
        <v>28</v>
      </c>
      <c r="B575" s="472" t="s">
        <v>29</v>
      </c>
      <c r="C575" s="472"/>
      <c r="D575" s="472" t="s">
        <v>42</v>
      </c>
      <c r="E575" s="473" t="s">
        <v>266</v>
      </c>
      <c r="F575" s="473" t="s">
        <v>302</v>
      </c>
      <c r="G575" s="114"/>
    </row>
    <row r="576" spans="1:7" ht="21" x14ac:dyDescent="0.4">
      <c r="A576" s="471"/>
      <c r="B576" s="320" t="s">
        <v>32</v>
      </c>
      <c r="C576" s="320" t="s">
        <v>31</v>
      </c>
      <c r="D576" s="472"/>
      <c r="E576" s="473"/>
      <c r="F576" s="47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5" t="s">
        <v>10</v>
      </c>
      <c r="B578" s="486"/>
      <c r="C578" s="486"/>
      <c r="D578" s="486"/>
      <c r="E578" s="486"/>
      <c r="F578" s="487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45" t="s">
        <v>34</v>
      </c>
      <c r="B588" s="445"/>
      <c r="C588" s="446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45" t="s">
        <v>33</v>
      </c>
      <c r="B589" s="445"/>
      <c r="C589" s="445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8" t="s">
        <v>23</v>
      </c>
      <c r="B591" s="489"/>
      <c r="C591" s="489"/>
      <c r="D591" s="489"/>
      <c r="E591" s="489"/>
      <c r="F591" s="490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71.25" customHeight="1" x14ac:dyDescent="0.45">
      <c r="A593" s="226" t="s">
        <v>7</v>
      </c>
      <c r="B593" s="122">
        <v>1</v>
      </c>
      <c r="C593" s="143">
        <f>IF(B593=0, -10, IF(B593=1, -5, "0"))</f>
        <v>-5</v>
      </c>
      <c r="D593" s="170" t="s">
        <v>494</v>
      </c>
      <c r="E593" s="123" t="s">
        <v>500</v>
      </c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63" x14ac:dyDescent="0.4">
      <c r="A596" s="401" t="s">
        <v>88</v>
      </c>
      <c r="B596" s="122">
        <v>0</v>
      </c>
      <c r="C596" s="195">
        <f>IF(B596=0, -5, "0")</f>
        <v>-5</v>
      </c>
      <c r="D596" s="271" t="s">
        <v>495</v>
      </c>
      <c r="E596" s="271" t="s">
        <v>501</v>
      </c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f>IF(D605=1, 2, IF(AND(D605&lt;1,D605&gt;0), 1, IF(D605=0,"0","NA")))</f>
        <v>2</v>
      </c>
      <c r="C605" s="122"/>
      <c r="D605" s="411">
        <f>IFERROR(E605/F605,"N.A")</f>
        <v>1</v>
      </c>
      <c r="E605" s="124">
        <v>1</v>
      </c>
      <c r="F605" s="123">
        <v>1</v>
      </c>
      <c r="G605" s="129"/>
    </row>
    <row r="606" spans="1:7" s="258" customFormat="1" ht="21" x14ac:dyDescent="0.4">
      <c r="A606" s="445" t="s">
        <v>34</v>
      </c>
      <c r="B606" s="445"/>
      <c r="C606" s="446"/>
      <c r="D606" s="358">
        <f>SUM(B592:C605)</f>
        <v>15</v>
      </c>
      <c r="E606" s="108"/>
      <c r="F606" s="114"/>
      <c r="G606" s="114"/>
    </row>
    <row r="607" spans="1:7" s="258" customFormat="1" ht="21" x14ac:dyDescent="0.4">
      <c r="A607" s="445" t="s">
        <v>33</v>
      </c>
      <c r="B607" s="445"/>
      <c r="C607" s="445"/>
      <c r="D607" s="388">
        <f>D606/(COUNT(B592:C605)*2)</f>
        <v>0.46875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33</v>
      </c>
      <c r="E609" s="304"/>
      <c r="F609" s="304"/>
      <c r="G609" s="129"/>
    </row>
    <row r="610" spans="1:7" ht="22.5" x14ac:dyDescent="0.45">
      <c r="A610" s="447" t="s">
        <v>170</v>
      </c>
      <c r="B610" s="448"/>
      <c r="C610" s="449"/>
      <c r="D610" s="154">
        <f>D609/(COUNT(B579:C587,B592:C605)*2)</f>
        <v>0.66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8" t="s">
        <v>8</v>
      </c>
      <c r="B612" s="458"/>
      <c r="C612" s="458"/>
      <c r="D612" s="458"/>
      <c r="E612" s="458"/>
      <c r="F612" s="458"/>
      <c r="G612" s="129"/>
    </row>
    <row r="613" spans="1:7" ht="22.5" x14ac:dyDescent="0.4">
      <c r="A613" s="156">
        <f>B11</f>
        <v>43509</v>
      </c>
      <c r="B613" s="114"/>
      <c r="C613" s="135"/>
      <c r="D613" s="137"/>
      <c r="E613" s="137"/>
      <c r="F613" s="137"/>
      <c r="G613" s="114"/>
    </row>
    <row r="614" spans="1:7" ht="21" x14ac:dyDescent="0.4">
      <c r="A614" s="439" t="s">
        <v>28</v>
      </c>
      <c r="B614" s="440" t="s">
        <v>29</v>
      </c>
      <c r="C614" s="440"/>
      <c r="D614" s="440" t="s">
        <v>42</v>
      </c>
      <c r="E614" s="441" t="s">
        <v>266</v>
      </c>
      <c r="F614" s="441" t="s">
        <v>302</v>
      </c>
      <c r="G614" s="114"/>
    </row>
    <row r="615" spans="1:7" ht="18.75" customHeight="1" x14ac:dyDescent="0.4">
      <c r="A615" s="439"/>
      <c r="B615" s="118" t="s">
        <v>32</v>
      </c>
      <c r="C615" s="118" t="s">
        <v>31</v>
      </c>
      <c r="D615" s="440"/>
      <c r="E615" s="441"/>
      <c r="F615" s="44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6"/>
      <c r="D617" s="456"/>
      <c r="E617" s="456"/>
      <c r="F617" s="457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5" t="s">
        <v>34</v>
      </c>
      <c r="B627" s="445"/>
      <c r="C627" s="445"/>
      <c r="D627" s="358">
        <f>SUM(B618:C626)</f>
        <v>18</v>
      </c>
      <c r="E627" s="482"/>
      <c r="F627" s="461"/>
      <c r="G627" s="129"/>
    </row>
    <row r="628" spans="1:7" ht="21" x14ac:dyDescent="0.4">
      <c r="A628" s="445" t="s">
        <v>33</v>
      </c>
      <c r="B628" s="445"/>
      <c r="C628" s="445"/>
      <c r="D628" s="388">
        <f>D627/(COUNT(B618:C626)*2)</f>
        <v>1</v>
      </c>
      <c r="E628" s="483"/>
      <c r="F628" s="484"/>
      <c r="G628" s="129"/>
    </row>
    <row r="629" spans="1:7" ht="21" x14ac:dyDescent="0.4">
      <c r="A629" s="325"/>
      <c r="B629" s="135"/>
      <c r="C629" s="481"/>
      <c r="D629" s="481"/>
      <c r="E629" s="481"/>
      <c r="F629" s="481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71.2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E632" s="124"/>
      <c r="F632" s="123"/>
      <c r="G632" s="129"/>
    </row>
    <row r="633" spans="1:7" ht="63" x14ac:dyDescent="0.4">
      <c r="A633" s="138" t="s">
        <v>186</v>
      </c>
      <c r="B633" s="122">
        <v>0</v>
      </c>
      <c r="C633" s="122"/>
      <c r="D633" s="128" t="s">
        <v>497</v>
      </c>
      <c r="E633" s="123" t="s">
        <v>499</v>
      </c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3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3" t="s">
        <v>34</v>
      </c>
      <c r="B639" s="454"/>
      <c r="C639" s="455"/>
      <c r="D639" s="247">
        <f>SUM(B631:C638)</f>
        <v>14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0.875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6"/>
      <c r="D642" s="456"/>
      <c r="E642" s="456"/>
      <c r="F642" s="457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00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3" t="s">
        <v>34</v>
      </c>
      <c r="B650" s="454"/>
      <c r="C650" s="455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0"/>
      <c r="B652" s="470"/>
      <c r="C652" s="470"/>
      <c r="D652" s="470"/>
      <c r="E652" s="470"/>
      <c r="F652" s="470"/>
      <c r="G652" s="470"/>
    </row>
    <row r="653" spans="1:16382" ht="24.75" x14ac:dyDescent="0.4">
      <c r="A653" s="363" t="s">
        <v>26</v>
      </c>
      <c r="B653" s="456"/>
      <c r="C653" s="456"/>
      <c r="D653" s="456"/>
      <c r="E653" s="456"/>
      <c r="F653" s="457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63" x14ac:dyDescent="0.4">
      <c r="A655" s="203" t="s">
        <v>419</v>
      </c>
      <c r="B655" s="122">
        <v>0</v>
      </c>
      <c r="C655" s="174"/>
      <c r="D655" s="179" t="s">
        <v>484</v>
      </c>
      <c r="E655" s="128" t="s">
        <v>498</v>
      </c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271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91" t="s">
        <v>311</v>
      </c>
      <c r="B661" s="492"/>
      <c r="C661" s="492"/>
      <c r="D661" s="492"/>
      <c r="E661" s="492"/>
      <c r="F661" s="493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84" x14ac:dyDescent="0.4">
      <c r="A665" s="402" t="s">
        <v>318</v>
      </c>
      <c r="B665" s="122">
        <v>1</v>
      </c>
      <c r="C665" s="174" t="str">
        <f>IF(B665=0, -5, "0")</f>
        <v>0</v>
      </c>
      <c r="D665" s="548" t="s">
        <v>496</v>
      </c>
      <c r="E665" s="550" t="s">
        <v>504</v>
      </c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1</v>
      </c>
      <c r="C668" s="122"/>
      <c r="D668" s="411">
        <f>IFERROR(E668/F668,"N.A")</f>
        <v>0.66666666666666663</v>
      </c>
      <c r="E668" s="331">
        <v>2</v>
      </c>
      <c r="F668" s="128">
        <v>3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22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0.7857142857142857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68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0.89473684210526316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8" t="s">
        <v>356</v>
      </c>
      <c r="B676" s="458"/>
      <c r="C676" s="458"/>
      <c r="D676" s="458"/>
      <c r="E676" s="458"/>
      <c r="F676" s="458"/>
      <c r="G676" s="114"/>
    </row>
    <row r="677" spans="1:7" ht="21" x14ac:dyDescent="0.4">
      <c r="A677" s="243">
        <f>B11</f>
        <v>43509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39" t="s">
        <v>28</v>
      </c>
      <c r="B678" s="440" t="s">
        <v>29</v>
      </c>
      <c r="C678" s="440"/>
      <c r="D678" s="440" t="s">
        <v>42</v>
      </c>
      <c r="E678" s="441" t="s">
        <v>266</v>
      </c>
      <c r="F678" s="441" t="s">
        <v>302</v>
      </c>
      <c r="G678" s="129"/>
    </row>
    <row r="679" spans="1:7" ht="21" x14ac:dyDescent="0.4">
      <c r="A679" s="439"/>
      <c r="B679" s="118" t="s">
        <v>32</v>
      </c>
      <c r="C679" s="118" t="s">
        <v>31</v>
      </c>
      <c r="D679" s="440"/>
      <c r="E679" s="441"/>
      <c r="F679" s="44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00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f>IF(D700=1, 2, IF(AND(D700&lt;1,D700&gt;0), 1, IF(D700=0,"0","NA")))</f>
        <v>2</v>
      </c>
      <c r="C700" s="122"/>
      <c r="D700" s="411">
        <f>IFERROR(E700/F700,"N.A")</f>
        <v>1</v>
      </c>
      <c r="E700" s="549">
        <v>1</v>
      </c>
      <c r="F700" s="123">
        <v>1</v>
      </c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36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1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4" t="s">
        <v>459</v>
      </c>
      <c r="B704" s="494"/>
      <c r="C704" s="494"/>
      <c r="D704" s="494"/>
      <c r="E704" s="494"/>
      <c r="F704" s="494"/>
      <c r="G704" s="274"/>
    </row>
    <row r="705" spans="1:7" ht="21" customHeight="1" x14ac:dyDescent="0.4">
      <c r="A705" s="251">
        <f>B11</f>
        <v>43509</v>
      </c>
      <c r="B705" s="114"/>
      <c r="C705" s="135"/>
      <c r="D705" s="273"/>
      <c r="E705" s="273"/>
      <c r="F705" s="273"/>
      <c r="G705" s="274"/>
    </row>
    <row r="706" spans="1:7" ht="21" x14ac:dyDescent="0.4">
      <c r="A706" s="465" t="s">
        <v>28</v>
      </c>
      <c r="B706" s="479" t="s">
        <v>29</v>
      </c>
      <c r="C706" s="479"/>
      <c r="D706" s="440" t="s">
        <v>42</v>
      </c>
      <c r="E706" s="441" t="s">
        <v>266</v>
      </c>
      <c r="F706" s="441" t="s">
        <v>302</v>
      </c>
      <c r="G706" s="274"/>
    </row>
    <row r="707" spans="1:7" ht="21" x14ac:dyDescent="0.4">
      <c r="A707" s="466"/>
      <c r="B707" s="383" t="s">
        <v>32</v>
      </c>
      <c r="C707" s="383" t="s">
        <v>31</v>
      </c>
      <c r="D707" s="440"/>
      <c r="E707" s="441"/>
      <c r="F707" s="44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2" t="s">
        <v>306</v>
      </c>
      <c r="B709" s="443"/>
      <c r="C709" s="443"/>
      <c r="D709" s="443"/>
      <c r="E709" s="443"/>
      <c r="F709" s="444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42" x14ac:dyDescent="0.4">
      <c r="A714" s="272" t="s">
        <v>322</v>
      </c>
      <c r="B714" s="275">
        <v>0</v>
      </c>
      <c r="C714" s="126"/>
      <c r="D714" s="160" t="s">
        <v>502</v>
      </c>
      <c r="E714" s="160" t="s">
        <v>503</v>
      </c>
      <c r="F714" s="200"/>
      <c r="G714" s="274"/>
    </row>
    <row r="715" spans="1:7" ht="21" x14ac:dyDescent="0.4">
      <c r="A715" s="130" t="s">
        <v>34</v>
      </c>
      <c r="B715" s="463"/>
      <c r="C715" s="464"/>
      <c r="D715" s="247">
        <f>SUM(B710:C714)</f>
        <v>8</v>
      </c>
      <c r="E715" s="225"/>
      <c r="F715" s="173"/>
      <c r="G715" s="114"/>
    </row>
    <row r="716" spans="1:7" ht="21" x14ac:dyDescent="0.4">
      <c r="A716" s="130" t="s">
        <v>33</v>
      </c>
      <c r="B716" s="463"/>
      <c r="C716" s="464"/>
      <c r="D716" s="397">
        <f>D715/(COUNT(B710:C714)*2)</f>
        <v>0.8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2" t="s">
        <v>307</v>
      </c>
      <c r="B718" s="443"/>
      <c r="C718" s="443"/>
      <c r="D718" s="443"/>
      <c r="E718" s="443"/>
      <c r="F718" s="444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8"/>
      <c r="F720" s="200"/>
    </row>
    <row r="721" spans="1:7" ht="72.75" customHeight="1" x14ac:dyDescent="0.4">
      <c r="A721" s="253" t="s">
        <v>422</v>
      </c>
      <c r="B721" s="122">
        <f>IF(D721=1, 2, IF(AND(D721&lt;1,D721&gt;0), 1, IF(D721=0,"0","NA")))</f>
        <v>2</v>
      </c>
      <c r="C721" s="126"/>
      <c r="D721" s="411">
        <f>IFERROR(E721/F721,"N.A")</f>
        <v>1</v>
      </c>
      <c r="E721" s="265">
        <v>1</v>
      </c>
      <c r="F721" s="200">
        <v>1</v>
      </c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14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0.875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0.95833333333333337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659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0.92296918767507008</v>
      </c>
      <c r="E730" s="259"/>
      <c r="F730" s="259"/>
    </row>
  </sheetData>
  <sheetProtection algorithmName="SHA-512" hashValue="i7FrImqESUqyKU/jIg3uaDx+DnTqE3aOTFGsWFhxGCL/H17Hceqjd759udUuGg1idsP8+vtPSNCLB+wrre3zlg==" saltValue="ooK3GJt4P4fm52zaCyfRZw==" spinCount="100000" sheet="1" objects="1" scenarios="1"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3" manualBreakCount="3">
    <brk id="372" max="6" man="1"/>
    <brk id="529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B8" sqref="B8:F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40"/>
      <c r="E1" s="540"/>
      <c r="F1" s="540"/>
      <c r="G1" s="540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41" t="s">
        <v>46</v>
      </c>
      <c r="B6" s="541"/>
      <c r="C6" s="541"/>
      <c r="D6" s="541"/>
      <c r="E6" s="541"/>
      <c r="F6" s="541"/>
      <c r="G6" s="92"/>
    </row>
    <row r="7" spans="1:7" s="2" customFormat="1" ht="21.75" customHeight="1" x14ac:dyDescent="0.45">
      <c r="A7" s="542" t="str">
        <f>'Page de garde'!D18</f>
        <v>Ksour Essef</v>
      </c>
      <c r="B7" s="542"/>
      <c r="C7" s="542"/>
      <c r="D7" s="542"/>
      <c r="E7" s="542"/>
      <c r="F7" s="542"/>
      <c r="G7" s="92"/>
    </row>
    <row r="8" spans="1:7" s="2" customFormat="1" ht="24" x14ac:dyDescent="0.45">
      <c r="A8" s="4" t="s">
        <v>39</v>
      </c>
      <c r="B8" s="543" t="str">
        <f>'A1 Exploitation'!B9:F9</f>
        <v>Yassine ELLOUMI</v>
      </c>
      <c r="C8" s="543"/>
      <c r="D8" s="543"/>
      <c r="E8" s="543"/>
      <c r="F8" s="543"/>
      <c r="G8" s="92"/>
    </row>
    <row r="9" spans="1:7" s="2" customFormat="1" ht="24" x14ac:dyDescent="0.45">
      <c r="A9" s="5" t="s">
        <v>41</v>
      </c>
      <c r="B9" s="544" t="str">
        <f>'A1 Exploitation'!B10:F10</f>
        <v>Directeur du Magasin et chefs rayon</v>
      </c>
      <c r="C9" s="544"/>
      <c r="D9" s="544"/>
      <c r="E9" s="544"/>
      <c r="F9" s="544"/>
      <c r="G9" s="92"/>
    </row>
    <row r="10" spans="1:7" s="2" customFormat="1" ht="24" x14ac:dyDescent="0.45">
      <c r="A10" s="4" t="s">
        <v>40</v>
      </c>
      <c r="B10" s="539">
        <f>'A1 Exploitation'!B11:F11</f>
        <v>43509</v>
      </c>
      <c r="C10" s="539"/>
      <c r="D10" s="539"/>
      <c r="E10" s="539"/>
      <c r="F10" s="539"/>
      <c r="G10" s="92"/>
    </row>
    <row r="11" spans="1:7" s="2" customFormat="1" ht="24" x14ac:dyDescent="0.45">
      <c r="A11" s="4" t="s">
        <v>250</v>
      </c>
      <c r="B11" s="536">
        <f>D199</f>
        <v>0.90082644628099173</v>
      </c>
      <c r="C11" s="536"/>
      <c r="D11" s="536"/>
      <c r="E11" s="536"/>
      <c r="F11" s="536"/>
      <c r="G11" s="92"/>
    </row>
    <row r="12" spans="1:7" s="2" customFormat="1" ht="22.5" x14ac:dyDescent="0.45">
      <c r="A12" s="1"/>
      <c r="D12" s="504"/>
      <c r="E12" s="504"/>
      <c r="F12" s="504"/>
      <c r="G12" s="504"/>
    </row>
    <row r="13" spans="1:7" s="2" customFormat="1" ht="11.25" customHeight="1" x14ac:dyDescent="0.3">
      <c r="A13" s="537" t="s">
        <v>28</v>
      </c>
      <c r="B13" s="538" t="s">
        <v>29</v>
      </c>
      <c r="C13" s="538"/>
      <c r="D13" s="538" t="s">
        <v>42</v>
      </c>
      <c r="E13" s="538" t="s">
        <v>160</v>
      </c>
      <c r="F13" s="538" t="s">
        <v>161</v>
      </c>
      <c r="G13" s="80"/>
    </row>
    <row r="14" spans="1:7" s="2" customFormat="1" ht="12.75" customHeight="1" x14ac:dyDescent="0.3">
      <c r="A14" s="537"/>
      <c r="B14" s="22" t="s">
        <v>32</v>
      </c>
      <c r="C14" s="22" t="s">
        <v>31</v>
      </c>
      <c r="D14" s="538"/>
      <c r="E14" s="538"/>
      <c r="F14" s="538"/>
      <c r="G14" s="94"/>
    </row>
    <row r="15" spans="1:7" x14ac:dyDescent="0.3">
      <c r="A15" s="527"/>
      <c r="B15" s="528"/>
      <c r="C15" s="528"/>
      <c r="D15" s="528"/>
      <c r="E15" s="528"/>
      <c r="F15" s="528"/>
    </row>
    <row r="16" spans="1:7" ht="19.5" x14ac:dyDescent="0.4">
      <c r="A16" s="531" t="s">
        <v>0</v>
      </c>
      <c r="B16" s="532"/>
      <c r="C16" s="532"/>
      <c r="D16" s="532"/>
      <c r="E16" s="532"/>
      <c r="F16" s="532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33" t="s">
        <v>34</v>
      </c>
      <c r="B22" s="529"/>
      <c r="C22" s="530"/>
      <c r="D22" s="99">
        <f>SUM(B17:C21)</f>
        <v>10</v>
      </c>
    </row>
    <row r="23" spans="1:7" x14ac:dyDescent="0.3">
      <c r="A23" s="520" t="s">
        <v>251</v>
      </c>
      <c r="B23" s="521"/>
      <c r="C23" s="522"/>
      <c r="D23" s="21">
        <f>D22/(COUNT(B17:C21)*2)</f>
        <v>1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5" t="s">
        <v>4</v>
      </c>
      <c r="B25" s="526"/>
      <c r="C25" s="526"/>
      <c r="D25" s="526"/>
      <c r="E25" s="526"/>
      <c r="F25" s="526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0" t="s">
        <v>34</v>
      </c>
      <c r="B33" s="521"/>
      <c r="C33" s="522"/>
      <c r="D33" s="97">
        <f>SUM(B26:C32)</f>
        <v>14</v>
      </c>
    </row>
    <row r="34" spans="1:7" x14ac:dyDescent="0.3">
      <c r="A34" s="520" t="s">
        <v>251</v>
      </c>
      <c r="B34" s="521"/>
      <c r="C34" s="522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5" t="s">
        <v>180</v>
      </c>
      <c r="B36" s="526"/>
      <c r="C36" s="526"/>
      <c r="D36" s="526"/>
      <c r="E36" s="526"/>
      <c r="F36" s="526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0" t="s">
        <v>34</v>
      </c>
      <c r="B42" s="521"/>
      <c r="C42" s="522"/>
      <c r="D42" s="97">
        <f>SUM(B37:C41)</f>
        <v>10</v>
      </c>
      <c r="E42" s="3"/>
      <c r="F42" s="3"/>
      <c r="G42" s="93"/>
    </row>
    <row r="43" spans="1:7" s="10" customFormat="1" x14ac:dyDescent="0.3">
      <c r="A43" s="520" t="s">
        <v>251</v>
      </c>
      <c r="B43" s="521"/>
      <c r="C43" s="522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4" t="s">
        <v>19</v>
      </c>
      <c r="B45" s="535"/>
      <c r="C45" s="535"/>
      <c r="D45" s="535"/>
      <c r="E45" s="535"/>
      <c r="F45" s="535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20" t="s">
        <v>34</v>
      </c>
      <c r="B52" s="521"/>
      <c r="C52" s="522"/>
      <c r="D52" s="97">
        <f>SUM(B46:C51)</f>
        <v>12</v>
      </c>
    </row>
    <row r="53" spans="1:7" x14ac:dyDescent="0.3">
      <c r="A53" s="520" t="s">
        <v>251</v>
      </c>
      <c r="B53" s="521"/>
      <c r="C53" s="522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5" t="s">
        <v>8</v>
      </c>
      <c r="B55" s="526"/>
      <c r="C55" s="526"/>
      <c r="D55" s="526"/>
      <c r="E55" s="526"/>
      <c r="F55" s="526"/>
    </row>
    <row r="56" spans="1:7" ht="50.25" x14ac:dyDescent="0.35">
      <c r="A56" s="29" t="s">
        <v>148</v>
      </c>
      <c r="B56" s="62">
        <v>0</v>
      </c>
      <c r="C56" s="88">
        <f>IF(B56=0, -5, "0")</f>
        <v>-5</v>
      </c>
      <c r="D56" s="66" t="s">
        <v>485</v>
      </c>
      <c r="E56" s="63" t="s">
        <v>505</v>
      </c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20" t="s">
        <v>34</v>
      </c>
      <c r="B63" s="521"/>
      <c r="C63" s="522"/>
      <c r="D63" s="97">
        <f>SUM(B56:C62)</f>
        <v>7</v>
      </c>
    </row>
    <row r="64" spans="1:7" x14ac:dyDescent="0.3">
      <c r="A64" s="520" t="s">
        <v>251</v>
      </c>
      <c r="B64" s="521"/>
      <c r="C64" s="522"/>
      <c r="D64" s="21">
        <f>D63/(COUNT(B56:C62)*2)</f>
        <v>0.4375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5" t="s">
        <v>111</v>
      </c>
      <c r="B66" s="526"/>
      <c r="C66" s="526"/>
      <c r="D66" s="526"/>
      <c r="E66" s="526"/>
      <c r="F66" s="526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>
        <v>2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20" t="s">
        <v>34</v>
      </c>
      <c r="B84" s="521"/>
      <c r="C84" s="522"/>
      <c r="D84" s="97">
        <f>SUM(B67:C83)</f>
        <v>34</v>
      </c>
    </row>
    <row r="85" spans="1:7" x14ac:dyDescent="0.3">
      <c r="A85" s="520" t="s">
        <v>251</v>
      </c>
      <c r="B85" s="521"/>
      <c r="C85" s="522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5" t="s">
        <v>172</v>
      </c>
      <c r="B87" s="526"/>
      <c r="C87" s="526"/>
      <c r="D87" s="526"/>
      <c r="E87" s="526"/>
      <c r="F87" s="526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0" t="s">
        <v>34</v>
      </c>
      <c r="B102" s="521"/>
      <c r="C102" s="522"/>
      <c r="D102" s="97">
        <f>SUM(B88:C101)</f>
        <v>28</v>
      </c>
    </row>
    <row r="103" spans="1:7" x14ac:dyDescent="0.3">
      <c r="A103" s="520" t="s">
        <v>251</v>
      </c>
      <c r="B103" s="521"/>
      <c r="C103" s="522"/>
      <c r="D103" s="21">
        <f>D102/(COUNT(B88:C101)*2)</f>
        <v>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5" t="s">
        <v>173</v>
      </c>
      <c r="B106" s="526"/>
      <c r="C106" s="526"/>
      <c r="D106" s="526"/>
      <c r="E106" s="526"/>
      <c r="F106" s="526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20" t="s">
        <v>34</v>
      </c>
      <c r="B118" s="521"/>
      <c r="C118" s="522"/>
      <c r="D118" s="97">
        <f>SUM(B107:C117)</f>
        <v>22</v>
      </c>
      <c r="E118" s="3"/>
      <c r="F118" s="3"/>
      <c r="G118" s="93"/>
    </row>
    <row r="119" spans="1:7" s="10" customFormat="1" x14ac:dyDescent="0.3">
      <c r="A119" s="520" t="s">
        <v>251</v>
      </c>
      <c r="B119" s="521"/>
      <c r="C119" s="522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5" t="s">
        <v>156</v>
      </c>
      <c r="B121" s="526"/>
      <c r="C121" s="526"/>
      <c r="D121" s="526"/>
      <c r="E121" s="526"/>
      <c r="F121" s="526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20" t="s">
        <v>34</v>
      </c>
      <c r="B133" s="521"/>
      <c r="C133" s="522"/>
      <c r="D133" s="97">
        <f>SUM(B122:C132)</f>
        <v>22</v>
      </c>
    </row>
    <row r="134" spans="1:7" x14ac:dyDescent="0.3">
      <c r="A134" s="520" t="s">
        <v>251</v>
      </c>
      <c r="B134" s="521"/>
      <c r="C134" s="522"/>
      <c r="D134" s="20">
        <f>D133/(COUNT(B122:C132)*2)</f>
        <v>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5" t="s">
        <v>61</v>
      </c>
      <c r="B136" s="526"/>
      <c r="C136" s="526"/>
      <c r="D136" s="526"/>
      <c r="E136" s="526"/>
      <c r="F136" s="526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x14ac:dyDescent="0.3">
      <c r="A147" s="36" t="s">
        <v>175</v>
      </c>
      <c r="B147" s="78">
        <v>2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20" t="s">
        <v>34</v>
      </c>
      <c r="B149" s="521"/>
      <c r="C149" s="522"/>
      <c r="D149" s="97">
        <f>SUM(B137:C148)</f>
        <v>24</v>
      </c>
    </row>
    <row r="150" spans="1:7" x14ac:dyDescent="0.3">
      <c r="A150" s="520" t="s">
        <v>251</v>
      </c>
      <c r="B150" s="521"/>
      <c r="C150" s="522"/>
      <c r="D150" s="21">
        <f>D149/(COUNT(B137:C148)*2)</f>
        <v>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5" t="s">
        <v>178</v>
      </c>
      <c r="B152" s="526"/>
      <c r="C152" s="526"/>
      <c r="D152" s="526"/>
      <c r="E152" s="526"/>
      <c r="F152" s="526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50.25" x14ac:dyDescent="0.35">
      <c r="A156" s="28" t="s">
        <v>263</v>
      </c>
      <c r="B156" s="265">
        <v>0</v>
      </c>
      <c r="C156" s="88">
        <f>IF(B156=0, -5, "0")</f>
        <v>-5</v>
      </c>
      <c r="D156" s="63" t="s">
        <v>506</v>
      </c>
      <c r="E156" s="63" t="s">
        <v>507</v>
      </c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0</v>
      </c>
      <c r="C159" s="62"/>
      <c r="D159" s="65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0" t="s">
        <v>34</v>
      </c>
      <c r="B161" s="529"/>
      <c r="C161" s="530"/>
      <c r="D161" s="99">
        <f>SUM(B153:C160)</f>
        <v>7</v>
      </c>
    </row>
    <row r="162" spans="1:7" x14ac:dyDescent="0.3">
      <c r="A162" s="520" t="s">
        <v>251</v>
      </c>
      <c r="B162" s="521"/>
      <c r="C162" s="522"/>
      <c r="D162" s="21">
        <f>D161/(COUNT(B153:C160)*2)</f>
        <v>0.3888888888888889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5" t="s">
        <v>64</v>
      </c>
      <c r="B164" s="526"/>
      <c r="C164" s="526"/>
      <c r="D164" s="526"/>
      <c r="E164" s="526"/>
      <c r="F164" s="526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20" t="s">
        <v>34</v>
      </c>
      <c r="B169" s="521"/>
      <c r="C169" s="522"/>
      <c r="D169" s="97">
        <f>SUM(B165:C168)</f>
        <v>8</v>
      </c>
    </row>
    <row r="170" spans="1:7" x14ac:dyDescent="0.3">
      <c r="A170" s="520" t="s">
        <v>251</v>
      </c>
      <c r="B170" s="521"/>
      <c r="C170" s="522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3" t="s">
        <v>15</v>
      </c>
      <c r="B172" s="524"/>
      <c r="C172" s="524"/>
      <c r="D172" s="524"/>
      <c r="E172" s="524"/>
      <c r="F172" s="524"/>
    </row>
    <row r="173" spans="1:7" ht="66" x14ac:dyDescent="0.3">
      <c r="A173" s="8" t="s">
        <v>152</v>
      </c>
      <c r="B173" s="62">
        <v>0</v>
      </c>
      <c r="C173" s="62"/>
      <c r="D173" s="551" t="s">
        <v>508</v>
      </c>
      <c r="E173" s="62" t="s">
        <v>509</v>
      </c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0" t="s">
        <v>34</v>
      </c>
      <c r="B177" s="521"/>
      <c r="C177" s="522"/>
      <c r="D177" s="97">
        <f>SUM(B173:C176)</f>
        <v>6</v>
      </c>
    </row>
    <row r="178" spans="1:7" x14ac:dyDescent="0.3">
      <c r="A178" s="520" t="s">
        <v>251</v>
      </c>
      <c r="B178" s="521"/>
      <c r="C178" s="522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5" t="s">
        <v>65</v>
      </c>
      <c r="B180" s="526"/>
      <c r="C180" s="526"/>
      <c r="D180" s="526"/>
      <c r="E180" s="526"/>
      <c r="F180" s="526"/>
    </row>
    <row r="181" spans="1:7" x14ac:dyDescent="0.3">
      <c r="A181" s="30" t="s">
        <v>270</v>
      </c>
      <c r="B181" s="62">
        <v>0</v>
      </c>
      <c r="C181" s="62"/>
      <c r="D181" s="63" t="s">
        <v>510</v>
      </c>
      <c r="E181" s="63" t="s">
        <v>511</v>
      </c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20" t="s">
        <v>34</v>
      </c>
      <c r="B186" s="521"/>
      <c r="C186" s="522"/>
      <c r="D186" s="97">
        <f>SUM(B181:C185)</f>
        <v>8</v>
      </c>
    </row>
    <row r="187" spans="1:7" x14ac:dyDescent="0.3">
      <c r="A187" s="520" t="s">
        <v>251</v>
      </c>
      <c r="B187" s="521"/>
      <c r="C187" s="522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5" t="s">
        <v>177</v>
      </c>
      <c r="B189" s="526"/>
      <c r="C189" s="526"/>
      <c r="D189" s="526"/>
      <c r="E189" s="526"/>
      <c r="F189" s="526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2"/>
      <c r="E192" s="62"/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20" t="s">
        <v>34</v>
      </c>
      <c r="B194" s="521"/>
      <c r="C194" s="522"/>
      <c r="D194" s="40">
        <f>SUM(B190:C193)</f>
        <v>6</v>
      </c>
    </row>
    <row r="195" spans="1:6" x14ac:dyDescent="0.3">
      <c r="A195" s="520" t="s">
        <v>251</v>
      </c>
      <c r="B195" s="521"/>
      <c r="C195" s="522"/>
      <c r="D195" s="21">
        <f>D194/(COUNT(B190:C193)*2)</f>
        <v>1</v>
      </c>
    </row>
    <row r="197" spans="1:6" ht="18" x14ac:dyDescent="0.35">
      <c r="A197" s="43" t="s">
        <v>422</v>
      </c>
      <c r="B197" s="42"/>
      <c r="C197" s="42"/>
      <c r="D197" s="104">
        <f>E197/F197</f>
        <v>0.22222222222222221</v>
      </c>
      <c r="E197" s="101">
        <v>2</v>
      </c>
      <c r="F197" s="102">
        <v>9</v>
      </c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218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0.90082644628099173</v>
      </c>
    </row>
  </sheetData>
  <sheetProtection algorithmName="SHA-512" hashValue="0KNLA7/+eY4Sg9L025WCetaDFDtriFd4SSO5m7CoxKRHXGTeZeblmH6yqyJtdJnykL4qpUwuPZqK4mAsQy+33Q==" saltValue="YJUdi2COwxFRum58Mxc/w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13" sqref="A1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4"/>
      <c r="E1" s="504"/>
      <c r="F1" s="504"/>
      <c r="G1" s="504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5" t="s">
        <v>151</v>
      </c>
      <c r="B7" s="505"/>
      <c r="C7" s="505"/>
      <c r="D7" s="505"/>
      <c r="E7" s="505"/>
      <c r="F7" s="505"/>
      <c r="G7" s="111"/>
    </row>
    <row r="8" spans="1:7" ht="22.5" x14ac:dyDescent="0.45">
      <c r="A8" s="506" t="str">
        <f>'Page de garde'!D18</f>
        <v>Ksour Essef</v>
      </c>
      <c r="B8" s="506"/>
      <c r="C8" s="506"/>
      <c r="D8" s="506"/>
      <c r="E8" s="506"/>
      <c r="F8" s="506"/>
      <c r="G8" s="111"/>
    </row>
    <row r="9" spans="1:7" ht="22.5" x14ac:dyDescent="0.45">
      <c r="A9" s="112" t="s">
        <v>39</v>
      </c>
      <c r="B9" s="507"/>
      <c r="C9" s="507"/>
      <c r="D9" s="507"/>
      <c r="E9" s="507"/>
      <c r="F9" s="507"/>
      <c r="G9" s="111"/>
    </row>
    <row r="10" spans="1:7" ht="22.5" x14ac:dyDescent="0.45">
      <c r="A10" s="113" t="s">
        <v>41</v>
      </c>
      <c r="B10" s="508"/>
      <c r="C10" s="508"/>
      <c r="D10" s="508"/>
      <c r="E10" s="508"/>
      <c r="F10" s="508"/>
      <c r="G10" s="111"/>
    </row>
    <row r="11" spans="1:7" ht="22.5" x14ac:dyDescent="0.45">
      <c r="A11" s="112" t="s">
        <v>40</v>
      </c>
      <c r="B11" s="503"/>
      <c r="C11" s="503"/>
      <c r="D11" s="503"/>
      <c r="E11" s="503"/>
      <c r="F11" s="503"/>
      <c r="G11" s="111"/>
    </row>
    <row r="12" spans="1:7" ht="22.5" x14ac:dyDescent="0.45">
      <c r="A12" s="112" t="s">
        <v>200</v>
      </c>
      <c r="B12" s="509" t="e">
        <f>D730</f>
        <v>#DIV/0!</v>
      </c>
      <c r="C12" s="509"/>
      <c r="D12" s="509"/>
      <c r="E12" s="509"/>
      <c r="F12" s="509"/>
      <c r="G12" s="111"/>
    </row>
    <row r="13" spans="1:7" ht="22.5" x14ac:dyDescent="0.45">
      <c r="A13" s="110"/>
      <c r="B13" s="108"/>
      <c r="C13" s="108"/>
      <c r="D13" s="504"/>
      <c r="E13" s="504"/>
      <c r="F13" s="504"/>
      <c r="G13" s="50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39" t="s">
        <v>28</v>
      </c>
      <c r="B17" s="440" t="s">
        <v>29</v>
      </c>
      <c r="C17" s="440"/>
      <c r="D17" s="440" t="s">
        <v>42</v>
      </c>
      <c r="E17" s="441" t="s">
        <v>266</v>
      </c>
      <c r="F17" s="441" t="s">
        <v>300</v>
      </c>
      <c r="G17" s="114"/>
    </row>
    <row r="18" spans="1:8" ht="16.5" customHeight="1" x14ac:dyDescent="0.4">
      <c r="A18" s="439"/>
      <c r="B18" s="118" t="s">
        <v>32</v>
      </c>
      <c r="C18" s="118" t="s">
        <v>31</v>
      </c>
      <c r="D18" s="440"/>
      <c r="E18" s="441"/>
      <c r="F18" s="44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5" t="s">
        <v>16</v>
      </c>
      <c r="B29" s="546"/>
      <c r="C29" s="546"/>
      <c r="D29" s="546"/>
      <c r="E29" s="546"/>
      <c r="F29" s="54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5" t="s">
        <v>311</v>
      </c>
      <c r="B38" s="546"/>
      <c r="C38" s="546"/>
      <c r="D38" s="546"/>
      <c r="E38" s="546"/>
      <c r="F38" s="54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27"/>
      <c r="B49" s="427"/>
      <c r="C49" s="427"/>
      <c r="D49" s="427"/>
      <c r="E49" s="427"/>
      <c r="F49" s="427"/>
      <c r="G49" s="42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39" t="s">
        <v>28</v>
      </c>
      <c r="B52" s="440" t="s">
        <v>29</v>
      </c>
      <c r="C52" s="440"/>
      <c r="D52" s="440" t="s">
        <v>42</v>
      </c>
      <c r="E52" s="441" t="s">
        <v>266</v>
      </c>
      <c r="F52" s="441" t="s">
        <v>302</v>
      </c>
      <c r="G52" s="129"/>
    </row>
    <row r="53" spans="1:7" ht="21" x14ac:dyDescent="0.4">
      <c r="A53" s="439"/>
      <c r="B53" s="118" t="s">
        <v>32</v>
      </c>
      <c r="C53" s="118" t="s">
        <v>31</v>
      </c>
      <c r="D53" s="440"/>
      <c r="E53" s="441"/>
      <c r="F53" s="44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5"/>
      <c r="B64" s="426"/>
      <c r="C64" s="426"/>
      <c r="D64" s="426"/>
      <c r="E64" s="426"/>
      <c r="F64" s="426"/>
      <c r="G64" s="426"/>
    </row>
    <row r="65" spans="1:7" ht="43.5" customHeight="1" x14ac:dyDescent="0.4">
      <c r="A65" s="514" t="s">
        <v>351</v>
      </c>
      <c r="B65" s="514"/>
      <c r="C65" s="514"/>
      <c r="D65" s="514"/>
      <c r="E65" s="514"/>
      <c r="F65" s="51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4"/>
      <c r="B83" s="434"/>
      <c r="C83" s="434"/>
      <c r="D83" s="434"/>
      <c r="E83" s="434"/>
      <c r="F83" s="434"/>
      <c r="G83" s="434"/>
    </row>
    <row r="84" spans="1:7" ht="45" customHeight="1" x14ac:dyDescent="0.45">
      <c r="A84" s="515" t="s">
        <v>352</v>
      </c>
      <c r="B84" s="515"/>
      <c r="C84" s="515"/>
      <c r="D84" s="515"/>
      <c r="E84" s="515"/>
      <c r="F84" s="51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0"/>
      <c r="B103" s="428"/>
      <c r="C103" s="428"/>
      <c r="D103" s="428"/>
      <c r="E103" s="428"/>
      <c r="F103" s="435"/>
      <c r="G103" s="173"/>
    </row>
    <row r="104" spans="1:7" s="80" customFormat="1" ht="46.5" customHeight="1" x14ac:dyDescent="0.4">
      <c r="A104" s="514" t="s">
        <v>353</v>
      </c>
      <c r="B104" s="514"/>
      <c r="C104" s="514"/>
      <c r="D104" s="514"/>
      <c r="E104" s="514"/>
      <c r="F104" s="51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6"/>
      <c r="B111" s="437"/>
      <c r="C111" s="437"/>
      <c r="D111" s="437"/>
      <c r="E111" s="437"/>
      <c r="F111" s="438"/>
      <c r="G111" s="129"/>
    </row>
    <row r="112" spans="1:7" s="80" customFormat="1" ht="39.75" customHeight="1" x14ac:dyDescent="0.4">
      <c r="A112" s="514" t="s">
        <v>390</v>
      </c>
      <c r="B112" s="514"/>
      <c r="C112" s="514"/>
      <c r="D112" s="514"/>
      <c r="E112" s="514"/>
      <c r="F112" s="51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28"/>
      <c r="B120" s="428"/>
      <c r="C120" s="428"/>
      <c r="D120" s="428"/>
      <c r="E120" s="428"/>
      <c r="F120" s="428"/>
      <c r="G120" s="173"/>
    </row>
    <row r="121" spans="1:7" ht="22.5" x14ac:dyDescent="0.4">
      <c r="A121" s="514" t="s">
        <v>311</v>
      </c>
      <c r="B121" s="514"/>
      <c r="C121" s="514"/>
      <c r="D121" s="514"/>
      <c r="E121" s="514"/>
      <c r="F121" s="51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29"/>
      <c r="B132" s="429"/>
      <c r="C132" s="429"/>
      <c r="D132" s="429"/>
      <c r="E132" s="429"/>
      <c r="F132" s="429"/>
      <c r="G132" s="114"/>
    </row>
    <row r="133" spans="1:16384" ht="22.5" customHeight="1" x14ac:dyDescent="0.4">
      <c r="A133" s="516" t="s">
        <v>424</v>
      </c>
      <c r="B133" s="516"/>
      <c r="C133" s="516"/>
      <c r="D133" s="516"/>
      <c r="E133" s="516"/>
      <c r="F133" s="516"/>
      <c r="G133" s="114"/>
    </row>
    <row r="134" spans="1:16384" ht="22.5" customHeight="1" x14ac:dyDescent="0.4">
      <c r="A134" s="517"/>
      <c r="B134" s="517"/>
      <c r="C134" s="517"/>
      <c r="D134" s="517"/>
      <c r="E134" s="517"/>
      <c r="F134" s="517"/>
      <c r="G134" s="114"/>
    </row>
    <row r="135" spans="1:16384" s="326" customFormat="1" ht="22.5" customHeight="1" x14ac:dyDescent="0.25">
      <c r="A135" s="439" t="s">
        <v>28</v>
      </c>
      <c r="B135" s="440" t="s">
        <v>29</v>
      </c>
      <c r="C135" s="440"/>
      <c r="D135" s="440" t="s">
        <v>42</v>
      </c>
      <c r="E135" s="441" t="s">
        <v>266</v>
      </c>
      <c r="F135" s="441" t="s">
        <v>302</v>
      </c>
    </row>
    <row r="136" spans="1:16384" s="326" customFormat="1" ht="22.5" customHeight="1" x14ac:dyDescent="0.25">
      <c r="A136" s="439"/>
      <c r="B136" s="118" t="s">
        <v>32</v>
      </c>
      <c r="C136" s="118" t="s">
        <v>31</v>
      </c>
      <c r="D136" s="440"/>
      <c r="E136" s="441"/>
      <c r="F136" s="44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8" t="s">
        <v>461</v>
      </c>
      <c r="B139" s="518"/>
      <c r="C139" s="518"/>
      <c r="D139" s="518"/>
      <c r="E139" s="518"/>
      <c r="F139" s="518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7" t="s">
        <v>350</v>
      </c>
      <c r="B147" s="467"/>
      <c r="C147" s="467"/>
      <c r="D147" s="467"/>
      <c r="E147" s="467"/>
      <c r="F147" s="467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0"/>
      <c r="B165" s="428"/>
      <c r="C165" s="428"/>
      <c r="D165" s="428"/>
      <c r="E165" s="428"/>
      <c r="F165" s="428"/>
      <c r="G165" s="114"/>
    </row>
    <row r="166" spans="1:7" ht="32.25" customHeight="1" x14ac:dyDescent="0.4">
      <c r="A166" s="518" t="s">
        <v>462</v>
      </c>
      <c r="B166" s="518"/>
      <c r="C166" s="518"/>
      <c r="D166" s="518"/>
      <c r="E166" s="518"/>
      <c r="F166" s="518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1"/>
      <c r="B176" s="432"/>
      <c r="C176" s="432"/>
      <c r="D176" s="432"/>
      <c r="E176" s="432"/>
      <c r="F176" s="432"/>
      <c r="G176" s="114"/>
    </row>
    <row r="177" spans="1:7" ht="32.25" customHeight="1" x14ac:dyDescent="0.4">
      <c r="A177" s="518" t="s">
        <v>311</v>
      </c>
      <c r="B177" s="518"/>
      <c r="C177" s="518"/>
      <c r="D177" s="518"/>
      <c r="E177" s="518"/>
      <c r="F177" s="518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68"/>
      <c r="C186" s="469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3"/>
      <c r="B188" s="433"/>
      <c r="C188" s="433"/>
      <c r="D188" s="433"/>
      <c r="E188" s="433"/>
      <c r="F188" s="43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39" t="s">
        <v>28</v>
      </c>
      <c r="B191" s="440" t="s">
        <v>29</v>
      </c>
      <c r="C191" s="440"/>
      <c r="D191" s="440" t="s">
        <v>42</v>
      </c>
      <c r="E191" s="441" t="s">
        <v>266</v>
      </c>
      <c r="F191" s="441" t="s">
        <v>302</v>
      </c>
      <c r="G191" s="114"/>
    </row>
    <row r="192" spans="1:7" ht="21" x14ac:dyDescent="0.4">
      <c r="A192" s="439"/>
      <c r="B192" s="118" t="s">
        <v>32</v>
      </c>
      <c r="C192" s="118" t="s">
        <v>31</v>
      </c>
      <c r="D192" s="440"/>
      <c r="E192" s="441"/>
      <c r="F192" s="44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3" t="s">
        <v>34</v>
      </c>
      <c r="B203" s="454"/>
      <c r="C203" s="455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27"/>
      <c r="B205" s="427"/>
      <c r="C205" s="427"/>
      <c r="D205" s="427"/>
      <c r="E205" s="427"/>
      <c r="F205" s="42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3" t="s">
        <v>34</v>
      </c>
      <c r="B227" s="454"/>
      <c r="C227" s="455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27"/>
      <c r="B229" s="427"/>
      <c r="C229" s="427"/>
      <c r="D229" s="427"/>
      <c r="E229" s="427"/>
      <c r="F229" s="42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0" t="s">
        <v>311</v>
      </c>
      <c r="B236" s="511"/>
      <c r="C236" s="511"/>
      <c r="D236" s="51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53" t="s">
        <v>34</v>
      </c>
      <c r="B245" s="454"/>
      <c r="C245" s="455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27"/>
      <c r="B250" s="427"/>
      <c r="C250" s="427"/>
      <c r="D250" s="427"/>
      <c r="E250" s="427"/>
      <c r="F250" s="42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39" t="s">
        <v>28</v>
      </c>
      <c r="B253" s="440" t="s">
        <v>29</v>
      </c>
      <c r="C253" s="440"/>
      <c r="D253" s="440" t="s">
        <v>42</v>
      </c>
      <c r="E253" s="441" t="s">
        <v>266</v>
      </c>
      <c r="F253" s="441" t="s">
        <v>302</v>
      </c>
      <c r="G253" s="129"/>
    </row>
    <row r="254" spans="1:7" ht="21" x14ac:dyDescent="0.4">
      <c r="A254" s="439"/>
      <c r="B254" s="118" t="s">
        <v>32</v>
      </c>
      <c r="C254" s="118" t="s">
        <v>31</v>
      </c>
      <c r="D254" s="440"/>
      <c r="E254" s="441"/>
      <c r="F254" s="44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3" t="s">
        <v>34</v>
      </c>
      <c r="B265" s="454"/>
      <c r="C265" s="455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1"/>
      <c r="B290" s="461"/>
      <c r="C290" s="461"/>
      <c r="D290" s="461"/>
      <c r="E290" s="461"/>
      <c r="F290" s="461"/>
      <c r="G290" s="129"/>
    </row>
    <row r="291" spans="1:7" s="80" customFormat="1" ht="31.5" customHeight="1" x14ac:dyDescent="0.4">
      <c r="A291" s="513" t="s">
        <v>311</v>
      </c>
      <c r="B291" s="513"/>
      <c r="C291" s="513"/>
      <c r="D291" s="513"/>
      <c r="E291" s="513"/>
      <c r="F291" s="513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39" t="s">
        <v>28</v>
      </c>
      <c r="B308" s="440" t="s">
        <v>29</v>
      </c>
      <c r="C308" s="440"/>
      <c r="D308" s="440" t="s">
        <v>42</v>
      </c>
      <c r="E308" s="441" t="s">
        <v>266</v>
      </c>
      <c r="F308" s="441" t="s">
        <v>302</v>
      </c>
      <c r="G308" s="129"/>
    </row>
    <row r="309" spans="1:7" ht="21" x14ac:dyDescent="0.4">
      <c r="A309" s="439"/>
      <c r="B309" s="118" t="s">
        <v>32</v>
      </c>
      <c r="C309" s="118" t="s">
        <v>31</v>
      </c>
      <c r="D309" s="440"/>
      <c r="E309" s="441"/>
      <c r="F309" s="44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2"/>
      <c r="B357" s="452"/>
      <c r="C357" s="452"/>
      <c r="D357" s="452"/>
      <c r="E357" s="452"/>
      <c r="F357" s="452"/>
      <c r="G357" s="452"/>
    </row>
    <row r="358" spans="1:7" ht="32.25" customHeight="1" x14ac:dyDescent="0.4">
      <c r="A358" s="497" t="s">
        <v>311</v>
      </c>
      <c r="B358" s="497"/>
      <c r="C358" s="497"/>
      <c r="D358" s="497"/>
      <c r="E358" s="497"/>
      <c r="F358" s="497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39" t="s">
        <v>28</v>
      </c>
      <c r="B375" s="440" t="s">
        <v>29</v>
      </c>
      <c r="C375" s="440"/>
      <c r="D375" s="440" t="s">
        <v>42</v>
      </c>
      <c r="E375" s="441" t="s">
        <v>266</v>
      </c>
      <c r="F375" s="441" t="s">
        <v>302</v>
      </c>
      <c r="G375" s="173"/>
    </row>
    <row r="376" spans="1:7" s="260" customFormat="1" ht="21" x14ac:dyDescent="0.4">
      <c r="A376" s="439"/>
      <c r="B376" s="118" t="s">
        <v>32</v>
      </c>
      <c r="C376" s="118" t="s">
        <v>31</v>
      </c>
      <c r="D376" s="440"/>
      <c r="E376" s="441"/>
      <c r="F376" s="44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5"/>
      <c r="B415" s="434"/>
      <c r="C415" s="434"/>
      <c r="D415" s="434"/>
      <c r="E415" s="434"/>
      <c r="F415" s="434"/>
      <c r="G415" s="434"/>
    </row>
    <row r="416" spans="1:7" s="260" customFormat="1" ht="24.75" x14ac:dyDescent="0.4">
      <c r="A416" s="500" t="s">
        <v>320</v>
      </c>
      <c r="B416" s="500"/>
      <c r="C416" s="500"/>
      <c r="D416" s="500"/>
      <c r="E416" s="500"/>
      <c r="F416" s="50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39" t="s">
        <v>28</v>
      </c>
      <c r="B433" s="440" t="s">
        <v>29</v>
      </c>
      <c r="C433" s="440"/>
      <c r="D433" s="440" t="s">
        <v>42</v>
      </c>
      <c r="E433" s="441" t="s">
        <v>266</v>
      </c>
      <c r="F433" s="441" t="s">
        <v>302</v>
      </c>
      <c r="G433" s="129"/>
    </row>
    <row r="434" spans="1:7" ht="21" x14ac:dyDescent="0.4">
      <c r="A434" s="439"/>
      <c r="B434" s="118" t="s">
        <v>32</v>
      </c>
      <c r="C434" s="118" t="s">
        <v>31</v>
      </c>
      <c r="D434" s="440"/>
      <c r="E434" s="441"/>
      <c r="F434" s="44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0" t="s">
        <v>311</v>
      </c>
      <c r="B464" s="500"/>
      <c r="C464" s="500"/>
      <c r="D464" s="500"/>
      <c r="E464" s="500"/>
      <c r="F464" s="50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1" t="s">
        <v>425</v>
      </c>
      <c r="B478" s="501"/>
      <c r="C478" s="501"/>
      <c r="D478" s="501"/>
      <c r="E478" s="501"/>
      <c r="F478" s="501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1" t="s">
        <v>28</v>
      </c>
      <c r="B480" s="472" t="s">
        <v>29</v>
      </c>
      <c r="C480" s="472"/>
      <c r="D480" s="472" t="s">
        <v>42</v>
      </c>
      <c r="E480" s="473" t="s">
        <v>266</v>
      </c>
      <c r="F480" s="473" t="s">
        <v>302</v>
      </c>
      <c r="G480" s="114"/>
    </row>
    <row r="481" spans="1:7" ht="21" x14ac:dyDescent="0.4">
      <c r="A481" s="471"/>
      <c r="B481" s="320" t="s">
        <v>32</v>
      </c>
      <c r="C481" s="320" t="s">
        <v>31</v>
      </c>
      <c r="D481" s="472"/>
      <c r="E481" s="473"/>
      <c r="F481" s="47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2" t="s">
        <v>52</v>
      </c>
      <c r="B483" s="462"/>
      <c r="C483" s="462"/>
      <c r="D483" s="462"/>
      <c r="E483" s="462"/>
      <c r="F483" s="462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59" t="s">
        <v>463</v>
      </c>
      <c r="B491" s="460"/>
      <c r="C491" s="460"/>
      <c r="D491" s="460"/>
      <c r="E491" s="460"/>
      <c r="F491" s="460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4" t="s">
        <v>23</v>
      </c>
      <c r="B505" s="475"/>
      <c r="C505" s="475"/>
      <c r="D505" s="475"/>
      <c r="E505" s="475"/>
      <c r="F505" s="476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4"/>
      <c r="B517" s="484"/>
      <c r="C517" s="484"/>
      <c r="D517" s="484"/>
      <c r="E517" s="484"/>
      <c r="F517" s="484"/>
      <c r="G517" s="484"/>
    </row>
    <row r="518" spans="1:7" ht="26.25" customHeight="1" x14ac:dyDescent="0.5">
      <c r="A518" s="369" t="s">
        <v>311</v>
      </c>
      <c r="B518" s="496"/>
      <c r="C518" s="496"/>
      <c r="D518" s="496"/>
      <c r="E518" s="496"/>
      <c r="F518" s="496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2" t="s">
        <v>97</v>
      </c>
      <c r="B530" s="502"/>
      <c r="C530" s="502"/>
      <c r="D530" s="502"/>
      <c r="E530" s="502"/>
      <c r="F530" s="502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7" t="s">
        <v>28</v>
      </c>
      <c r="B532" s="479" t="s">
        <v>29</v>
      </c>
      <c r="C532" s="480"/>
      <c r="D532" s="440" t="s">
        <v>42</v>
      </c>
      <c r="E532" s="441" t="s">
        <v>266</v>
      </c>
      <c r="F532" s="441" t="s">
        <v>302</v>
      </c>
      <c r="G532" s="114"/>
    </row>
    <row r="533" spans="1:7" ht="21" x14ac:dyDescent="0.4">
      <c r="A533" s="478"/>
      <c r="B533" s="315" t="s">
        <v>32</v>
      </c>
      <c r="C533" s="316" t="s">
        <v>31</v>
      </c>
      <c r="D533" s="440"/>
      <c r="E533" s="441"/>
      <c r="F533" s="44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98"/>
      <c r="D535" s="498"/>
      <c r="E535" s="498"/>
      <c r="F535" s="499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3" t="s">
        <v>34</v>
      </c>
      <c r="B542" s="454"/>
      <c r="C542" s="455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3" t="s">
        <v>33</v>
      </c>
      <c r="B543" s="454"/>
      <c r="C543" s="455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27"/>
      <c r="B544" s="427"/>
      <c r="C544" s="427"/>
      <c r="D544" s="427"/>
      <c r="E544" s="427"/>
      <c r="F544" s="42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19"/>
      <c r="B556" s="452"/>
      <c r="C556" s="452"/>
      <c r="D556" s="452"/>
      <c r="E556" s="452"/>
      <c r="F556" s="452"/>
      <c r="G556" s="452"/>
    </row>
    <row r="557" spans="1:7" ht="35.25" customHeight="1" x14ac:dyDescent="0.4">
      <c r="A557" s="371" t="s">
        <v>311</v>
      </c>
      <c r="B557" s="337"/>
      <c r="C557" s="450"/>
      <c r="D557" s="450"/>
      <c r="E557" s="450"/>
      <c r="F557" s="45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45" t="s">
        <v>34</v>
      </c>
      <c r="B566" s="445"/>
      <c r="C566" s="446"/>
      <c r="D566" s="378">
        <f>SUM(B558:C565,B546:C555)</f>
        <v>0</v>
      </c>
      <c r="E566" s="108"/>
      <c r="F566" s="114"/>
      <c r="G566" s="114"/>
    </row>
    <row r="567" spans="1:7" ht="21" x14ac:dyDescent="0.4">
      <c r="A567" s="445" t="s">
        <v>33</v>
      </c>
      <c r="B567" s="445"/>
      <c r="C567" s="44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7"/>
      <c r="B572" s="427"/>
      <c r="C572" s="427"/>
      <c r="D572" s="427"/>
      <c r="E572" s="427"/>
      <c r="F572" s="427"/>
      <c r="G572" s="114"/>
    </row>
    <row r="573" spans="1:7" ht="22.5" x14ac:dyDescent="0.45">
      <c r="A573" s="458" t="s">
        <v>19</v>
      </c>
      <c r="B573" s="458"/>
      <c r="C573" s="458"/>
      <c r="D573" s="458"/>
      <c r="E573" s="458"/>
      <c r="F573" s="458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1" t="s">
        <v>28</v>
      </c>
      <c r="B575" s="472" t="s">
        <v>29</v>
      </c>
      <c r="C575" s="472"/>
      <c r="D575" s="472" t="s">
        <v>42</v>
      </c>
      <c r="E575" s="473" t="s">
        <v>266</v>
      </c>
      <c r="F575" s="473" t="s">
        <v>302</v>
      </c>
      <c r="G575" s="114"/>
    </row>
    <row r="576" spans="1:7" ht="21" x14ac:dyDescent="0.4">
      <c r="A576" s="471"/>
      <c r="B576" s="320" t="s">
        <v>32</v>
      </c>
      <c r="C576" s="320" t="s">
        <v>31</v>
      </c>
      <c r="D576" s="472"/>
      <c r="E576" s="473"/>
      <c r="F576" s="47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5" t="s">
        <v>10</v>
      </c>
      <c r="B578" s="486"/>
      <c r="C578" s="486"/>
      <c r="D578" s="486"/>
      <c r="E578" s="486"/>
      <c r="F578" s="487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5" t="s">
        <v>34</v>
      </c>
      <c r="B588" s="445"/>
      <c r="C588" s="446"/>
      <c r="D588" s="378">
        <f>SUM(B579:C587)</f>
        <v>0</v>
      </c>
      <c r="E588" s="108"/>
      <c r="F588" s="114"/>
      <c r="G588" s="114"/>
    </row>
    <row r="589" spans="1:7" ht="21" x14ac:dyDescent="0.4">
      <c r="A589" s="445" t="s">
        <v>33</v>
      </c>
      <c r="B589" s="445"/>
      <c r="C589" s="44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8" t="s">
        <v>23</v>
      </c>
      <c r="B591" s="489"/>
      <c r="C591" s="489"/>
      <c r="D591" s="489"/>
      <c r="E591" s="489"/>
      <c r="F591" s="490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45" t="s">
        <v>34</v>
      </c>
      <c r="B606" s="445"/>
      <c r="C606" s="446"/>
      <c r="D606" s="378">
        <f>SUM(B592:C605)</f>
        <v>0</v>
      </c>
      <c r="E606" s="108"/>
      <c r="F606" s="114"/>
      <c r="G606" s="114"/>
    </row>
    <row r="607" spans="1:7" ht="21" x14ac:dyDescent="0.4">
      <c r="A607" s="445" t="s">
        <v>33</v>
      </c>
      <c r="B607" s="445"/>
      <c r="C607" s="44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47" t="s">
        <v>170</v>
      </c>
      <c r="B610" s="448"/>
      <c r="C610" s="44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8" t="s">
        <v>8</v>
      </c>
      <c r="B612" s="458"/>
      <c r="C612" s="458"/>
      <c r="D612" s="458"/>
      <c r="E612" s="458"/>
      <c r="F612" s="45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39" t="s">
        <v>28</v>
      </c>
      <c r="B614" s="440" t="s">
        <v>29</v>
      </c>
      <c r="C614" s="440"/>
      <c r="D614" s="440" t="s">
        <v>42</v>
      </c>
      <c r="E614" s="441" t="s">
        <v>266</v>
      </c>
      <c r="F614" s="441" t="s">
        <v>302</v>
      </c>
      <c r="G614" s="114"/>
    </row>
    <row r="615" spans="1:7" ht="18.75" customHeight="1" x14ac:dyDescent="0.4">
      <c r="A615" s="439"/>
      <c r="B615" s="118" t="s">
        <v>32</v>
      </c>
      <c r="C615" s="118" t="s">
        <v>31</v>
      </c>
      <c r="D615" s="440"/>
      <c r="E615" s="441"/>
      <c r="F615" s="44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6"/>
      <c r="D617" s="456"/>
      <c r="E617" s="456"/>
      <c r="F617" s="45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5" t="s">
        <v>34</v>
      </c>
      <c r="B627" s="445"/>
      <c r="C627" s="445"/>
      <c r="D627" s="378">
        <f>SUM(B618:C626)</f>
        <v>0</v>
      </c>
      <c r="E627" s="482"/>
      <c r="F627" s="461"/>
      <c r="G627" s="129"/>
    </row>
    <row r="628" spans="1:7" ht="21" x14ac:dyDescent="0.4">
      <c r="A628" s="445" t="s">
        <v>33</v>
      </c>
      <c r="B628" s="445"/>
      <c r="C628" s="445"/>
      <c r="D628" s="388" t="e">
        <f>D627/(COUNT(B618:C626)*2)</f>
        <v>#DIV/0!</v>
      </c>
      <c r="E628" s="483"/>
      <c r="F628" s="484"/>
      <c r="G628" s="129"/>
    </row>
    <row r="629" spans="1:7" ht="21" x14ac:dyDescent="0.4">
      <c r="A629" s="325"/>
      <c r="B629" s="135"/>
      <c r="C629" s="481"/>
      <c r="D629" s="481"/>
      <c r="E629" s="481"/>
      <c r="F629" s="481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3" t="s">
        <v>34</v>
      </c>
      <c r="B639" s="454"/>
      <c r="C639" s="455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6"/>
      <c r="D642" s="456"/>
      <c r="E642" s="456"/>
      <c r="F642" s="45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3" t="s">
        <v>34</v>
      </c>
      <c r="B650" s="454"/>
      <c r="C650" s="455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0"/>
      <c r="B652" s="470"/>
      <c r="C652" s="470"/>
      <c r="D652" s="470"/>
      <c r="E652" s="470"/>
      <c r="F652" s="470"/>
      <c r="G652" s="470"/>
    </row>
    <row r="653" spans="1:16382" ht="24.75" x14ac:dyDescent="0.4">
      <c r="A653" s="363" t="s">
        <v>26</v>
      </c>
      <c r="B653" s="456"/>
      <c r="C653" s="456"/>
      <c r="D653" s="456"/>
      <c r="E653" s="456"/>
      <c r="F653" s="45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1" t="s">
        <v>311</v>
      </c>
      <c r="B661" s="492"/>
      <c r="C661" s="492"/>
      <c r="D661" s="492"/>
      <c r="E661" s="492"/>
      <c r="F661" s="49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8" t="s">
        <v>356</v>
      </c>
      <c r="B676" s="458"/>
      <c r="C676" s="458"/>
      <c r="D676" s="458"/>
      <c r="E676" s="458"/>
      <c r="F676" s="45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39" t="s">
        <v>28</v>
      </c>
      <c r="B678" s="440" t="s">
        <v>29</v>
      </c>
      <c r="C678" s="440"/>
      <c r="D678" s="440" t="s">
        <v>42</v>
      </c>
      <c r="E678" s="441" t="s">
        <v>266</v>
      </c>
      <c r="F678" s="441" t="s">
        <v>302</v>
      </c>
      <c r="G678" s="129"/>
    </row>
    <row r="679" spans="1:7" ht="21" x14ac:dyDescent="0.4">
      <c r="A679" s="439"/>
      <c r="B679" s="118" t="s">
        <v>32</v>
      </c>
      <c r="C679" s="118" t="s">
        <v>31</v>
      </c>
      <c r="D679" s="440"/>
      <c r="E679" s="441"/>
      <c r="F679" s="44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4" t="s">
        <v>459</v>
      </c>
      <c r="B704" s="494"/>
      <c r="C704" s="494"/>
      <c r="D704" s="494"/>
      <c r="E704" s="494"/>
      <c r="F704" s="49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5" t="s">
        <v>28</v>
      </c>
      <c r="B706" s="479" t="s">
        <v>29</v>
      </c>
      <c r="C706" s="479"/>
      <c r="D706" s="440" t="s">
        <v>42</v>
      </c>
      <c r="E706" s="441" t="s">
        <v>266</v>
      </c>
      <c r="F706" s="441" t="s">
        <v>302</v>
      </c>
      <c r="G706" s="274"/>
    </row>
    <row r="707" spans="1:7" ht="21" x14ac:dyDescent="0.4">
      <c r="A707" s="466"/>
      <c r="B707" s="383" t="s">
        <v>32</v>
      </c>
      <c r="C707" s="383" t="s">
        <v>31</v>
      </c>
      <c r="D707" s="440"/>
      <c r="E707" s="441"/>
      <c r="F707" s="44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2" t="s">
        <v>306</v>
      </c>
      <c r="B709" s="443"/>
      <c r="C709" s="443"/>
      <c r="D709" s="443"/>
      <c r="E709" s="443"/>
      <c r="F709" s="444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3"/>
      <c r="C715" s="464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3"/>
      <c r="C716" s="464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2" t="s">
        <v>307</v>
      </c>
      <c r="B718" s="443"/>
      <c r="C718" s="443"/>
      <c r="D718" s="443"/>
      <c r="E718" s="443"/>
      <c r="F718" s="444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0"/>
      <c r="E1" s="540"/>
      <c r="F1" s="540"/>
      <c r="G1" s="540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1" t="s">
        <v>46</v>
      </c>
      <c r="B6" s="541"/>
      <c r="C6" s="541"/>
      <c r="D6" s="541"/>
      <c r="E6" s="541"/>
      <c r="F6" s="541"/>
      <c r="G6" s="92"/>
    </row>
    <row r="7" spans="1:7" s="258" customFormat="1" ht="21.75" customHeight="1" x14ac:dyDescent="0.45">
      <c r="A7" s="542" t="str">
        <f>'Page de garde'!D18</f>
        <v>Ksour Essef</v>
      </c>
      <c r="B7" s="542"/>
      <c r="C7" s="542"/>
      <c r="D7" s="542"/>
      <c r="E7" s="542"/>
      <c r="F7" s="542"/>
      <c r="G7" s="92"/>
    </row>
    <row r="8" spans="1:7" s="258" customFormat="1" ht="24" x14ac:dyDescent="0.45">
      <c r="A8" s="4" t="s">
        <v>39</v>
      </c>
      <c r="B8" s="543" t="str">
        <f>'A1 Exploitation'!B9:F9</f>
        <v>Yassine ELLOUMI</v>
      </c>
      <c r="C8" s="543"/>
      <c r="D8" s="543"/>
      <c r="E8" s="543"/>
      <c r="F8" s="543"/>
      <c r="G8" s="92"/>
    </row>
    <row r="9" spans="1:7" s="258" customFormat="1" ht="24" x14ac:dyDescent="0.45">
      <c r="A9" s="5" t="s">
        <v>41</v>
      </c>
      <c r="B9" s="544" t="str">
        <f>'A1 Exploitation'!B10:F10</f>
        <v>Directeur du Magasin et chefs rayon</v>
      </c>
      <c r="C9" s="544"/>
      <c r="D9" s="544"/>
      <c r="E9" s="544"/>
      <c r="F9" s="544"/>
      <c r="G9" s="92"/>
    </row>
    <row r="10" spans="1:7" s="258" customFormat="1" ht="24" x14ac:dyDescent="0.45">
      <c r="A10" s="4" t="s">
        <v>40</v>
      </c>
      <c r="B10" s="539">
        <f>'A1 Exploitation'!B11:F11</f>
        <v>43509</v>
      </c>
      <c r="C10" s="539"/>
      <c r="D10" s="539"/>
      <c r="E10" s="539"/>
      <c r="F10" s="539"/>
      <c r="G10" s="92"/>
    </row>
    <row r="11" spans="1:7" s="258" customFormat="1" ht="24" x14ac:dyDescent="0.45">
      <c r="A11" s="4" t="s">
        <v>250</v>
      </c>
      <c r="B11" s="536" t="e">
        <f>D199</f>
        <v>#DIV/0!</v>
      </c>
      <c r="C11" s="536"/>
      <c r="D11" s="536"/>
      <c r="E11" s="536"/>
      <c r="F11" s="536"/>
      <c r="G11" s="92"/>
    </row>
    <row r="12" spans="1:7" s="258" customFormat="1" ht="22.5" x14ac:dyDescent="0.45">
      <c r="A12" s="1"/>
      <c r="D12" s="504"/>
      <c r="E12" s="504"/>
      <c r="F12" s="504"/>
      <c r="G12" s="504"/>
    </row>
    <row r="13" spans="1:7" s="258" customFormat="1" ht="11.25" customHeight="1" x14ac:dyDescent="0.3">
      <c r="A13" s="537" t="s">
        <v>28</v>
      </c>
      <c r="B13" s="538" t="s">
        <v>29</v>
      </c>
      <c r="C13" s="538"/>
      <c r="D13" s="538" t="s">
        <v>42</v>
      </c>
      <c r="E13" s="538" t="s">
        <v>160</v>
      </c>
      <c r="F13" s="538" t="s">
        <v>161</v>
      </c>
      <c r="G13" s="80"/>
    </row>
    <row r="14" spans="1:7" s="258" customFormat="1" ht="12.75" customHeight="1" x14ac:dyDescent="0.3">
      <c r="A14" s="537"/>
      <c r="B14" s="22" t="s">
        <v>32</v>
      </c>
      <c r="C14" s="22" t="s">
        <v>31</v>
      </c>
      <c r="D14" s="538"/>
      <c r="E14" s="538"/>
      <c r="F14" s="538"/>
      <c r="G14" s="94"/>
    </row>
    <row r="15" spans="1:7" x14ac:dyDescent="0.3">
      <c r="A15" s="527"/>
      <c r="B15" s="528"/>
      <c r="C15" s="528"/>
      <c r="D15" s="528"/>
      <c r="E15" s="528"/>
      <c r="F15" s="528"/>
    </row>
    <row r="16" spans="1:7" ht="19.5" x14ac:dyDescent="0.4">
      <c r="A16" s="531" t="s">
        <v>0</v>
      </c>
      <c r="B16" s="532"/>
      <c r="C16" s="532"/>
      <c r="D16" s="532"/>
      <c r="E16" s="532"/>
      <c r="F16" s="53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3" t="s">
        <v>34</v>
      </c>
      <c r="B22" s="529"/>
      <c r="C22" s="530"/>
      <c r="D22" s="381">
        <f>SUM(B17:C21)</f>
        <v>0</v>
      </c>
    </row>
    <row r="23" spans="1:7" x14ac:dyDescent="0.3">
      <c r="A23" s="520" t="s">
        <v>251</v>
      </c>
      <c r="B23" s="521"/>
      <c r="C23" s="52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5" t="s">
        <v>4</v>
      </c>
      <c r="B25" s="526"/>
      <c r="C25" s="526"/>
      <c r="D25" s="526"/>
      <c r="E25" s="526"/>
      <c r="F25" s="52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0" t="s">
        <v>34</v>
      </c>
      <c r="B33" s="521"/>
      <c r="C33" s="522"/>
      <c r="D33" s="380">
        <f>SUM(B26:C32)</f>
        <v>0</v>
      </c>
    </row>
    <row r="34" spans="1:7" x14ac:dyDescent="0.3">
      <c r="A34" s="520" t="s">
        <v>251</v>
      </c>
      <c r="B34" s="521"/>
      <c r="C34" s="52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5" t="s">
        <v>180</v>
      </c>
      <c r="B36" s="526"/>
      <c r="C36" s="526"/>
      <c r="D36" s="526"/>
      <c r="E36" s="526"/>
      <c r="F36" s="52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0" t="s">
        <v>34</v>
      </c>
      <c r="B42" s="521"/>
      <c r="C42" s="522"/>
      <c r="D42" s="380">
        <f>SUM(B37:C41)</f>
        <v>0</v>
      </c>
      <c r="E42" s="259"/>
      <c r="F42" s="259"/>
      <c r="G42" s="93"/>
    </row>
    <row r="43" spans="1:7" s="10" customFormat="1" x14ac:dyDescent="0.3">
      <c r="A43" s="520" t="s">
        <v>251</v>
      </c>
      <c r="B43" s="521"/>
      <c r="C43" s="52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4" t="s">
        <v>19</v>
      </c>
      <c r="B45" s="535"/>
      <c r="C45" s="535"/>
      <c r="D45" s="535"/>
      <c r="E45" s="535"/>
      <c r="F45" s="53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0" t="s">
        <v>34</v>
      </c>
      <c r="B52" s="521"/>
      <c r="C52" s="522"/>
      <c r="D52" s="380">
        <f>SUM(B46:C51)</f>
        <v>0</v>
      </c>
    </row>
    <row r="53" spans="1:7" x14ac:dyDescent="0.3">
      <c r="A53" s="520" t="s">
        <v>251</v>
      </c>
      <c r="B53" s="521"/>
      <c r="C53" s="52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5" t="s">
        <v>8</v>
      </c>
      <c r="B55" s="526"/>
      <c r="C55" s="526"/>
      <c r="D55" s="526"/>
      <c r="E55" s="526"/>
      <c r="F55" s="52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0" t="s">
        <v>34</v>
      </c>
      <c r="B63" s="521"/>
      <c r="C63" s="522"/>
      <c r="D63" s="380">
        <f>SUM(B56:C62)</f>
        <v>0</v>
      </c>
    </row>
    <row r="64" spans="1:7" x14ac:dyDescent="0.3">
      <c r="A64" s="520" t="s">
        <v>251</v>
      </c>
      <c r="B64" s="521"/>
      <c r="C64" s="52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5" t="s">
        <v>111</v>
      </c>
      <c r="B66" s="526"/>
      <c r="C66" s="526"/>
      <c r="D66" s="526"/>
      <c r="E66" s="526"/>
      <c r="F66" s="52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0" t="s">
        <v>34</v>
      </c>
      <c r="B84" s="521"/>
      <c r="C84" s="522"/>
      <c r="D84" s="380">
        <f>SUM(B67:C83)</f>
        <v>0</v>
      </c>
    </row>
    <row r="85" spans="1:7" x14ac:dyDescent="0.3">
      <c r="A85" s="520" t="s">
        <v>251</v>
      </c>
      <c r="B85" s="521"/>
      <c r="C85" s="52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5" t="s">
        <v>172</v>
      </c>
      <c r="B87" s="526"/>
      <c r="C87" s="526"/>
      <c r="D87" s="526"/>
      <c r="E87" s="526"/>
      <c r="F87" s="52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0" t="s">
        <v>34</v>
      </c>
      <c r="B102" s="521"/>
      <c r="C102" s="522"/>
      <c r="D102" s="380">
        <f>SUM(B88:C101)</f>
        <v>0</v>
      </c>
    </row>
    <row r="103" spans="1:7" x14ac:dyDescent="0.3">
      <c r="A103" s="520" t="s">
        <v>251</v>
      </c>
      <c r="B103" s="521"/>
      <c r="C103" s="52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5" t="s">
        <v>173</v>
      </c>
      <c r="B106" s="526"/>
      <c r="C106" s="526"/>
      <c r="D106" s="526"/>
      <c r="E106" s="526"/>
      <c r="F106" s="52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0" t="s">
        <v>34</v>
      </c>
      <c r="B118" s="521"/>
      <c r="C118" s="522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0" t="s">
        <v>251</v>
      </c>
      <c r="B119" s="521"/>
      <c r="C119" s="52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5" t="s">
        <v>156</v>
      </c>
      <c r="B121" s="526"/>
      <c r="C121" s="526"/>
      <c r="D121" s="526"/>
      <c r="E121" s="526"/>
      <c r="F121" s="52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0" t="s">
        <v>34</v>
      </c>
      <c r="B133" s="521"/>
      <c r="C133" s="522"/>
      <c r="D133" s="380">
        <f>SUM(B122:C132)</f>
        <v>0</v>
      </c>
    </row>
    <row r="134" spans="1:7" x14ac:dyDescent="0.3">
      <c r="A134" s="520" t="s">
        <v>251</v>
      </c>
      <c r="B134" s="521"/>
      <c r="C134" s="52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5" t="s">
        <v>61</v>
      </c>
      <c r="B136" s="526"/>
      <c r="C136" s="526"/>
      <c r="D136" s="526"/>
      <c r="E136" s="526"/>
      <c r="F136" s="52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0" t="s">
        <v>34</v>
      </c>
      <c r="B149" s="521"/>
      <c r="C149" s="522"/>
      <c r="D149" s="380">
        <f>SUM(B137:C148)</f>
        <v>0</v>
      </c>
    </row>
    <row r="150" spans="1:7" x14ac:dyDescent="0.3">
      <c r="A150" s="520" t="s">
        <v>251</v>
      </c>
      <c r="B150" s="521"/>
      <c r="C150" s="52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5" t="s">
        <v>178</v>
      </c>
      <c r="B152" s="526"/>
      <c r="C152" s="526"/>
      <c r="D152" s="526"/>
      <c r="E152" s="526"/>
      <c r="F152" s="52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0" t="s">
        <v>34</v>
      </c>
      <c r="B161" s="529"/>
      <c r="C161" s="530"/>
      <c r="D161" s="381">
        <f>SUM(B153:C160)</f>
        <v>0</v>
      </c>
    </row>
    <row r="162" spans="1:7" x14ac:dyDescent="0.3">
      <c r="A162" s="520" t="s">
        <v>251</v>
      </c>
      <c r="B162" s="521"/>
      <c r="C162" s="52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5" t="s">
        <v>64</v>
      </c>
      <c r="B164" s="526"/>
      <c r="C164" s="526"/>
      <c r="D164" s="526"/>
      <c r="E164" s="526"/>
      <c r="F164" s="52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0" t="s">
        <v>34</v>
      </c>
      <c r="B169" s="521"/>
      <c r="C169" s="522"/>
      <c r="D169" s="380">
        <f>SUM(B165:C168)</f>
        <v>0</v>
      </c>
    </row>
    <row r="170" spans="1:7" x14ac:dyDescent="0.3">
      <c r="A170" s="520" t="s">
        <v>251</v>
      </c>
      <c r="B170" s="521"/>
      <c r="C170" s="52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3" t="s">
        <v>15</v>
      </c>
      <c r="B172" s="524"/>
      <c r="C172" s="524"/>
      <c r="D172" s="524"/>
      <c r="E172" s="524"/>
      <c r="F172" s="52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0" t="s">
        <v>34</v>
      </c>
      <c r="B177" s="521"/>
      <c r="C177" s="522"/>
      <c r="D177" s="380">
        <f>SUM(B173:C176)</f>
        <v>0</v>
      </c>
    </row>
    <row r="178" spans="1:7" x14ac:dyDescent="0.3">
      <c r="A178" s="520" t="s">
        <v>251</v>
      </c>
      <c r="B178" s="521"/>
      <c r="C178" s="52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5" t="s">
        <v>65</v>
      </c>
      <c r="B180" s="526"/>
      <c r="C180" s="526"/>
      <c r="D180" s="526"/>
      <c r="E180" s="526"/>
      <c r="F180" s="52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0" t="s">
        <v>34</v>
      </c>
      <c r="B186" s="521"/>
      <c r="C186" s="522"/>
      <c r="D186" s="380">
        <f>SUM(B181:C185)</f>
        <v>0</v>
      </c>
    </row>
    <row r="187" spans="1:7" x14ac:dyDescent="0.3">
      <c r="A187" s="520" t="s">
        <v>251</v>
      </c>
      <c r="B187" s="521"/>
      <c r="C187" s="52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5" t="s">
        <v>177</v>
      </c>
      <c r="B189" s="526"/>
      <c r="C189" s="526"/>
      <c r="D189" s="526"/>
      <c r="E189" s="526"/>
      <c r="F189" s="52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0" t="s">
        <v>34</v>
      </c>
      <c r="B194" s="521"/>
      <c r="C194" s="522"/>
      <c r="D194" s="40">
        <f>SUM(B190:C193)</f>
        <v>0</v>
      </c>
    </row>
    <row r="195" spans="1:6" x14ac:dyDescent="0.3">
      <c r="A195" s="520" t="s">
        <v>251</v>
      </c>
      <c r="B195" s="521"/>
      <c r="C195" s="522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4"/>
      <c r="E1" s="504"/>
      <c r="F1" s="504"/>
      <c r="G1" s="504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5" t="s">
        <v>151</v>
      </c>
      <c r="B7" s="505"/>
      <c r="C7" s="505"/>
      <c r="D7" s="505"/>
      <c r="E7" s="505"/>
      <c r="F7" s="505"/>
      <c r="G7" s="111"/>
    </row>
    <row r="8" spans="1:7" ht="22.5" x14ac:dyDescent="0.45">
      <c r="A8" s="506" t="str">
        <f>'Page de garde'!D18</f>
        <v>Ksour Essef</v>
      </c>
      <c r="B8" s="506"/>
      <c r="C8" s="506"/>
      <c r="D8" s="506"/>
      <c r="E8" s="506"/>
      <c r="F8" s="506"/>
      <c r="G8" s="111"/>
    </row>
    <row r="9" spans="1:7" ht="22.5" x14ac:dyDescent="0.45">
      <c r="A9" s="112" t="s">
        <v>39</v>
      </c>
      <c r="B9" s="507"/>
      <c r="C9" s="507"/>
      <c r="D9" s="507"/>
      <c r="E9" s="507"/>
      <c r="F9" s="507"/>
      <c r="G9" s="111"/>
    </row>
    <row r="10" spans="1:7" ht="22.5" x14ac:dyDescent="0.45">
      <c r="A10" s="113" t="s">
        <v>41</v>
      </c>
      <c r="B10" s="508"/>
      <c r="C10" s="508"/>
      <c r="D10" s="508"/>
      <c r="E10" s="508"/>
      <c r="F10" s="508"/>
      <c r="G10" s="111"/>
    </row>
    <row r="11" spans="1:7" ht="22.5" x14ac:dyDescent="0.45">
      <c r="A11" s="112" t="s">
        <v>40</v>
      </c>
      <c r="B11" s="503"/>
      <c r="C11" s="503"/>
      <c r="D11" s="503"/>
      <c r="E11" s="503"/>
      <c r="F11" s="503"/>
      <c r="G11" s="111"/>
    </row>
    <row r="12" spans="1:7" ht="22.5" x14ac:dyDescent="0.45">
      <c r="A12" s="112" t="s">
        <v>200</v>
      </c>
      <c r="B12" s="509" t="e">
        <f>D730</f>
        <v>#DIV/0!</v>
      </c>
      <c r="C12" s="509"/>
      <c r="D12" s="509"/>
      <c r="E12" s="509"/>
      <c r="F12" s="509"/>
      <c r="G12" s="111"/>
    </row>
    <row r="13" spans="1:7" ht="22.5" x14ac:dyDescent="0.45">
      <c r="A13" s="110"/>
      <c r="B13" s="108"/>
      <c r="C13" s="108"/>
      <c r="D13" s="504"/>
      <c r="E13" s="504"/>
      <c r="F13" s="504"/>
      <c r="G13" s="50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39" t="s">
        <v>28</v>
      </c>
      <c r="B17" s="440" t="s">
        <v>29</v>
      </c>
      <c r="C17" s="440"/>
      <c r="D17" s="440" t="s">
        <v>42</v>
      </c>
      <c r="E17" s="441" t="s">
        <v>266</v>
      </c>
      <c r="F17" s="441" t="s">
        <v>300</v>
      </c>
      <c r="G17" s="114"/>
    </row>
    <row r="18" spans="1:8" ht="16.5" customHeight="1" x14ac:dyDescent="0.4">
      <c r="A18" s="439"/>
      <c r="B18" s="118" t="s">
        <v>32</v>
      </c>
      <c r="C18" s="118" t="s">
        <v>31</v>
      </c>
      <c r="D18" s="440"/>
      <c r="E18" s="441"/>
      <c r="F18" s="44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5" t="s">
        <v>16</v>
      </c>
      <c r="B29" s="546"/>
      <c r="C29" s="546"/>
      <c r="D29" s="546"/>
      <c r="E29" s="546"/>
      <c r="F29" s="54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5" t="s">
        <v>311</v>
      </c>
      <c r="B38" s="546"/>
      <c r="C38" s="546"/>
      <c r="D38" s="546"/>
      <c r="E38" s="546"/>
      <c r="F38" s="54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27"/>
      <c r="B49" s="427"/>
      <c r="C49" s="427"/>
      <c r="D49" s="427"/>
      <c r="E49" s="427"/>
      <c r="F49" s="427"/>
      <c r="G49" s="42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39" t="s">
        <v>28</v>
      </c>
      <c r="B52" s="440" t="s">
        <v>29</v>
      </c>
      <c r="C52" s="440"/>
      <c r="D52" s="440" t="s">
        <v>42</v>
      </c>
      <c r="E52" s="441" t="s">
        <v>266</v>
      </c>
      <c r="F52" s="441" t="s">
        <v>302</v>
      </c>
      <c r="G52" s="129"/>
    </row>
    <row r="53" spans="1:7" ht="21" x14ac:dyDescent="0.4">
      <c r="A53" s="439"/>
      <c r="B53" s="118" t="s">
        <v>32</v>
      </c>
      <c r="C53" s="118" t="s">
        <v>31</v>
      </c>
      <c r="D53" s="440"/>
      <c r="E53" s="441"/>
      <c r="F53" s="44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5"/>
      <c r="B64" s="426"/>
      <c r="C64" s="426"/>
      <c r="D64" s="426"/>
      <c r="E64" s="426"/>
      <c r="F64" s="426"/>
      <c r="G64" s="426"/>
    </row>
    <row r="65" spans="1:7" ht="43.5" customHeight="1" x14ac:dyDescent="0.4">
      <c r="A65" s="514" t="s">
        <v>351</v>
      </c>
      <c r="B65" s="514"/>
      <c r="C65" s="514"/>
      <c r="D65" s="514"/>
      <c r="E65" s="514"/>
      <c r="F65" s="51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4"/>
      <c r="B83" s="434"/>
      <c r="C83" s="434"/>
      <c r="D83" s="434"/>
      <c r="E83" s="434"/>
      <c r="F83" s="434"/>
      <c r="G83" s="434"/>
    </row>
    <row r="84" spans="1:7" ht="45" customHeight="1" x14ac:dyDescent="0.45">
      <c r="A84" s="515" t="s">
        <v>352</v>
      </c>
      <c r="B84" s="515"/>
      <c r="C84" s="515"/>
      <c r="D84" s="515"/>
      <c r="E84" s="515"/>
      <c r="F84" s="51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0"/>
      <c r="B103" s="428"/>
      <c r="C103" s="428"/>
      <c r="D103" s="428"/>
      <c r="E103" s="428"/>
      <c r="F103" s="435"/>
      <c r="G103" s="173"/>
    </row>
    <row r="104" spans="1:7" s="80" customFormat="1" ht="46.5" customHeight="1" x14ac:dyDescent="0.4">
      <c r="A104" s="514" t="s">
        <v>353</v>
      </c>
      <c r="B104" s="514"/>
      <c r="C104" s="514"/>
      <c r="D104" s="514"/>
      <c r="E104" s="514"/>
      <c r="F104" s="51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6"/>
      <c r="B111" s="437"/>
      <c r="C111" s="437"/>
      <c r="D111" s="437"/>
      <c r="E111" s="437"/>
      <c r="F111" s="438"/>
      <c r="G111" s="129"/>
    </row>
    <row r="112" spans="1:7" s="80" customFormat="1" ht="39.75" customHeight="1" x14ac:dyDescent="0.4">
      <c r="A112" s="514" t="s">
        <v>390</v>
      </c>
      <c r="B112" s="514"/>
      <c r="C112" s="514"/>
      <c r="D112" s="514"/>
      <c r="E112" s="514"/>
      <c r="F112" s="51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28"/>
      <c r="B120" s="428"/>
      <c r="C120" s="428"/>
      <c r="D120" s="428"/>
      <c r="E120" s="428"/>
      <c r="F120" s="428"/>
      <c r="G120" s="173"/>
    </row>
    <row r="121" spans="1:7" ht="22.5" x14ac:dyDescent="0.4">
      <c r="A121" s="514" t="s">
        <v>311</v>
      </c>
      <c r="B121" s="514"/>
      <c r="C121" s="514"/>
      <c r="D121" s="514"/>
      <c r="E121" s="514"/>
      <c r="F121" s="51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29"/>
      <c r="B132" s="429"/>
      <c r="C132" s="429"/>
      <c r="D132" s="429"/>
      <c r="E132" s="429"/>
      <c r="F132" s="429"/>
      <c r="G132" s="114"/>
    </row>
    <row r="133" spans="1:16384" ht="22.5" customHeight="1" x14ac:dyDescent="0.4">
      <c r="A133" s="516" t="s">
        <v>424</v>
      </c>
      <c r="B133" s="516"/>
      <c r="C133" s="516"/>
      <c r="D133" s="516"/>
      <c r="E133" s="516"/>
      <c r="F133" s="516"/>
      <c r="G133" s="114"/>
    </row>
    <row r="134" spans="1:16384" ht="22.5" customHeight="1" x14ac:dyDescent="0.4">
      <c r="A134" s="517"/>
      <c r="B134" s="517"/>
      <c r="C134" s="517"/>
      <c r="D134" s="517"/>
      <c r="E134" s="517"/>
      <c r="F134" s="517"/>
      <c r="G134" s="114"/>
    </row>
    <row r="135" spans="1:16384" s="326" customFormat="1" ht="22.5" customHeight="1" x14ac:dyDescent="0.25">
      <c r="A135" s="439" t="s">
        <v>28</v>
      </c>
      <c r="B135" s="440" t="s">
        <v>29</v>
      </c>
      <c r="C135" s="440"/>
      <c r="D135" s="440" t="s">
        <v>42</v>
      </c>
      <c r="E135" s="441" t="s">
        <v>266</v>
      </c>
      <c r="F135" s="441" t="s">
        <v>302</v>
      </c>
    </row>
    <row r="136" spans="1:16384" s="326" customFormat="1" ht="22.5" customHeight="1" x14ac:dyDescent="0.25">
      <c r="A136" s="439"/>
      <c r="B136" s="118" t="s">
        <v>32</v>
      </c>
      <c r="C136" s="118" t="s">
        <v>31</v>
      </c>
      <c r="D136" s="440"/>
      <c r="E136" s="441"/>
      <c r="F136" s="44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8" t="s">
        <v>461</v>
      </c>
      <c r="B139" s="518"/>
      <c r="C139" s="518"/>
      <c r="D139" s="518"/>
      <c r="E139" s="518"/>
      <c r="F139" s="518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7" t="s">
        <v>350</v>
      </c>
      <c r="B147" s="467"/>
      <c r="C147" s="467"/>
      <c r="D147" s="467"/>
      <c r="E147" s="467"/>
      <c r="F147" s="467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0"/>
      <c r="B165" s="428"/>
      <c r="C165" s="428"/>
      <c r="D165" s="428"/>
      <c r="E165" s="428"/>
      <c r="F165" s="428"/>
      <c r="G165" s="114"/>
    </row>
    <row r="166" spans="1:7" ht="32.25" customHeight="1" x14ac:dyDescent="0.4">
      <c r="A166" s="518" t="s">
        <v>462</v>
      </c>
      <c r="B166" s="518"/>
      <c r="C166" s="518"/>
      <c r="D166" s="518"/>
      <c r="E166" s="518"/>
      <c r="F166" s="518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1"/>
      <c r="B176" s="432"/>
      <c r="C176" s="432"/>
      <c r="D176" s="432"/>
      <c r="E176" s="432"/>
      <c r="F176" s="432"/>
      <c r="G176" s="114"/>
    </row>
    <row r="177" spans="1:7" ht="32.25" customHeight="1" x14ac:dyDescent="0.4">
      <c r="A177" s="518" t="s">
        <v>311</v>
      </c>
      <c r="B177" s="518"/>
      <c r="C177" s="518"/>
      <c r="D177" s="518"/>
      <c r="E177" s="518"/>
      <c r="F177" s="518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68"/>
      <c r="C186" s="469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3"/>
      <c r="B188" s="433"/>
      <c r="C188" s="433"/>
      <c r="D188" s="433"/>
      <c r="E188" s="433"/>
      <c r="F188" s="43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39" t="s">
        <v>28</v>
      </c>
      <c r="B191" s="440" t="s">
        <v>29</v>
      </c>
      <c r="C191" s="440"/>
      <c r="D191" s="440" t="s">
        <v>42</v>
      </c>
      <c r="E191" s="441" t="s">
        <v>266</v>
      </c>
      <c r="F191" s="441" t="s">
        <v>302</v>
      </c>
      <c r="G191" s="114"/>
    </row>
    <row r="192" spans="1:7" ht="21" x14ac:dyDescent="0.4">
      <c r="A192" s="439"/>
      <c r="B192" s="118" t="s">
        <v>32</v>
      </c>
      <c r="C192" s="118" t="s">
        <v>31</v>
      </c>
      <c r="D192" s="440"/>
      <c r="E192" s="441"/>
      <c r="F192" s="44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3" t="s">
        <v>34</v>
      </c>
      <c r="B203" s="454"/>
      <c r="C203" s="455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27"/>
      <c r="B205" s="427"/>
      <c r="C205" s="427"/>
      <c r="D205" s="427"/>
      <c r="E205" s="427"/>
      <c r="F205" s="42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3" t="s">
        <v>34</v>
      </c>
      <c r="B227" s="454"/>
      <c r="C227" s="455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27"/>
      <c r="B229" s="427"/>
      <c r="C229" s="427"/>
      <c r="D229" s="427"/>
      <c r="E229" s="427"/>
      <c r="F229" s="42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0" t="s">
        <v>311</v>
      </c>
      <c r="B236" s="511"/>
      <c r="C236" s="511"/>
      <c r="D236" s="51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3" t="s">
        <v>34</v>
      </c>
      <c r="B245" s="454"/>
      <c r="C245" s="455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27"/>
      <c r="B250" s="427"/>
      <c r="C250" s="427"/>
      <c r="D250" s="427"/>
      <c r="E250" s="427"/>
      <c r="F250" s="42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39" t="s">
        <v>28</v>
      </c>
      <c r="B253" s="440" t="s">
        <v>29</v>
      </c>
      <c r="C253" s="440"/>
      <c r="D253" s="440" t="s">
        <v>42</v>
      </c>
      <c r="E253" s="441" t="s">
        <v>266</v>
      </c>
      <c r="F253" s="441" t="s">
        <v>302</v>
      </c>
      <c r="G253" s="129"/>
    </row>
    <row r="254" spans="1:7" ht="21" x14ac:dyDescent="0.4">
      <c r="A254" s="439"/>
      <c r="B254" s="118" t="s">
        <v>32</v>
      </c>
      <c r="C254" s="118" t="s">
        <v>31</v>
      </c>
      <c r="D254" s="440"/>
      <c r="E254" s="441"/>
      <c r="F254" s="44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3" t="s">
        <v>34</v>
      </c>
      <c r="B265" s="454"/>
      <c r="C265" s="455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1"/>
      <c r="B290" s="461"/>
      <c r="C290" s="461"/>
      <c r="D290" s="461"/>
      <c r="E290" s="461"/>
      <c r="F290" s="461"/>
      <c r="G290" s="129"/>
    </row>
    <row r="291" spans="1:7" s="80" customFormat="1" ht="31.5" customHeight="1" x14ac:dyDescent="0.4">
      <c r="A291" s="513" t="s">
        <v>311</v>
      </c>
      <c r="B291" s="513"/>
      <c r="C291" s="513"/>
      <c r="D291" s="513"/>
      <c r="E291" s="513"/>
      <c r="F291" s="513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39" t="s">
        <v>28</v>
      </c>
      <c r="B308" s="440" t="s">
        <v>29</v>
      </c>
      <c r="C308" s="440"/>
      <c r="D308" s="440" t="s">
        <v>42</v>
      </c>
      <c r="E308" s="441" t="s">
        <v>266</v>
      </c>
      <c r="F308" s="441" t="s">
        <v>302</v>
      </c>
      <c r="G308" s="129"/>
    </row>
    <row r="309" spans="1:7" ht="21" x14ac:dyDescent="0.4">
      <c r="A309" s="439"/>
      <c r="B309" s="118" t="s">
        <v>32</v>
      </c>
      <c r="C309" s="118" t="s">
        <v>31</v>
      </c>
      <c r="D309" s="440"/>
      <c r="E309" s="441"/>
      <c r="F309" s="44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2"/>
      <c r="B357" s="452"/>
      <c r="C357" s="452"/>
      <c r="D357" s="452"/>
      <c r="E357" s="452"/>
      <c r="F357" s="452"/>
      <c r="G357" s="452"/>
    </row>
    <row r="358" spans="1:7" ht="32.25" customHeight="1" x14ac:dyDescent="0.4">
      <c r="A358" s="497" t="s">
        <v>311</v>
      </c>
      <c r="B358" s="497"/>
      <c r="C358" s="497"/>
      <c r="D358" s="497"/>
      <c r="E358" s="497"/>
      <c r="F358" s="497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39" t="s">
        <v>28</v>
      </c>
      <c r="B375" s="440" t="s">
        <v>29</v>
      </c>
      <c r="C375" s="440"/>
      <c r="D375" s="440" t="s">
        <v>42</v>
      </c>
      <c r="E375" s="441" t="s">
        <v>266</v>
      </c>
      <c r="F375" s="441" t="s">
        <v>302</v>
      </c>
      <c r="G375" s="173"/>
    </row>
    <row r="376" spans="1:7" s="260" customFormat="1" ht="21" x14ac:dyDescent="0.4">
      <c r="A376" s="439"/>
      <c r="B376" s="118" t="s">
        <v>32</v>
      </c>
      <c r="C376" s="118" t="s">
        <v>31</v>
      </c>
      <c r="D376" s="440"/>
      <c r="E376" s="441"/>
      <c r="F376" s="44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5"/>
      <c r="B415" s="434"/>
      <c r="C415" s="434"/>
      <c r="D415" s="434"/>
      <c r="E415" s="434"/>
      <c r="F415" s="434"/>
      <c r="G415" s="434"/>
    </row>
    <row r="416" spans="1:7" s="260" customFormat="1" ht="24.75" x14ac:dyDescent="0.4">
      <c r="A416" s="500" t="s">
        <v>320</v>
      </c>
      <c r="B416" s="500"/>
      <c r="C416" s="500"/>
      <c r="D416" s="500"/>
      <c r="E416" s="500"/>
      <c r="F416" s="50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39" t="s">
        <v>28</v>
      </c>
      <c r="B433" s="440" t="s">
        <v>29</v>
      </c>
      <c r="C433" s="440"/>
      <c r="D433" s="440" t="s">
        <v>42</v>
      </c>
      <c r="E433" s="441" t="s">
        <v>266</v>
      </c>
      <c r="F433" s="441" t="s">
        <v>302</v>
      </c>
      <c r="G433" s="129"/>
    </row>
    <row r="434" spans="1:7" ht="21" x14ac:dyDescent="0.4">
      <c r="A434" s="439"/>
      <c r="B434" s="118" t="s">
        <v>32</v>
      </c>
      <c r="C434" s="118" t="s">
        <v>31</v>
      </c>
      <c r="D434" s="440"/>
      <c r="E434" s="441"/>
      <c r="F434" s="44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0" t="s">
        <v>311</v>
      </c>
      <c r="B464" s="500"/>
      <c r="C464" s="500"/>
      <c r="D464" s="500"/>
      <c r="E464" s="500"/>
      <c r="F464" s="50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1" t="s">
        <v>425</v>
      </c>
      <c r="B478" s="501"/>
      <c r="C478" s="501"/>
      <c r="D478" s="501"/>
      <c r="E478" s="501"/>
      <c r="F478" s="501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1" t="s">
        <v>28</v>
      </c>
      <c r="B480" s="472" t="s">
        <v>29</v>
      </c>
      <c r="C480" s="472"/>
      <c r="D480" s="472" t="s">
        <v>42</v>
      </c>
      <c r="E480" s="473" t="s">
        <v>266</v>
      </c>
      <c r="F480" s="473" t="s">
        <v>302</v>
      </c>
      <c r="G480" s="114"/>
    </row>
    <row r="481" spans="1:7" ht="21" x14ac:dyDescent="0.4">
      <c r="A481" s="471"/>
      <c r="B481" s="320" t="s">
        <v>32</v>
      </c>
      <c r="C481" s="320" t="s">
        <v>31</v>
      </c>
      <c r="D481" s="472"/>
      <c r="E481" s="473"/>
      <c r="F481" s="47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2" t="s">
        <v>52</v>
      </c>
      <c r="B483" s="462"/>
      <c r="C483" s="462"/>
      <c r="D483" s="462"/>
      <c r="E483" s="462"/>
      <c r="F483" s="462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59" t="s">
        <v>463</v>
      </c>
      <c r="B491" s="460"/>
      <c r="C491" s="460"/>
      <c r="D491" s="460"/>
      <c r="E491" s="460"/>
      <c r="F491" s="460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4" t="s">
        <v>23</v>
      </c>
      <c r="B505" s="475"/>
      <c r="C505" s="475"/>
      <c r="D505" s="475"/>
      <c r="E505" s="475"/>
      <c r="F505" s="476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4"/>
      <c r="B517" s="484"/>
      <c r="C517" s="484"/>
      <c r="D517" s="484"/>
      <c r="E517" s="484"/>
      <c r="F517" s="484"/>
      <c r="G517" s="484"/>
    </row>
    <row r="518" spans="1:7" ht="26.25" customHeight="1" x14ac:dyDescent="0.5">
      <c r="A518" s="369" t="s">
        <v>311</v>
      </c>
      <c r="B518" s="496"/>
      <c r="C518" s="496"/>
      <c r="D518" s="496"/>
      <c r="E518" s="496"/>
      <c r="F518" s="496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2" t="s">
        <v>97</v>
      </c>
      <c r="B530" s="502"/>
      <c r="C530" s="502"/>
      <c r="D530" s="502"/>
      <c r="E530" s="502"/>
      <c r="F530" s="502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7" t="s">
        <v>28</v>
      </c>
      <c r="B532" s="479" t="s">
        <v>29</v>
      </c>
      <c r="C532" s="480"/>
      <c r="D532" s="440" t="s">
        <v>42</v>
      </c>
      <c r="E532" s="441" t="s">
        <v>266</v>
      </c>
      <c r="F532" s="441" t="s">
        <v>302</v>
      </c>
      <c r="G532" s="114"/>
    </row>
    <row r="533" spans="1:7" ht="21" x14ac:dyDescent="0.4">
      <c r="A533" s="478"/>
      <c r="B533" s="315" t="s">
        <v>32</v>
      </c>
      <c r="C533" s="316" t="s">
        <v>31</v>
      </c>
      <c r="D533" s="440"/>
      <c r="E533" s="441"/>
      <c r="F533" s="44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98"/>
      <c r="D535" s="498"/>
      <c r="E535" s="498"/>
      <c r="F535" s="499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3" t="s">
        <v>34</v>
      </c>
      <c r="B542" s="454"/>
      <c r="C542" s="455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3" t="s">
        <v>33</v>
      </c>
      <c r="B543" s="454"/>
      <c r="C543" s="455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27"/>
      <c r="B544" s="427"/>
      <c r="C544" s="427"/>
      <c r="D544" s="427"/>
      <c r="E544" s="427"/>
      <c r="F544" s="42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19"/>
      <c r="B556" s="452"/>
      <c r="C556" s="452"/>
      <c r="D556" s="452"/>
      <c r="E556" s="452"/>
      <c r="F556" s="452"/>
      <c r="G556" s="452"/>
    </row>
    <row r="557" spans="1:7" ht="35.25" customHeight="1" x14ac:dyDescent="0.4">
      <c r="A557" s="371" t="s">
        <v>311</v>
      </c>
      <c r="B557" s="337"/>
      <c r="C557" s="450"/>
      <c r="D557" s="450"/>
      <c r="E557" s="450"/>
      <c r="F557" s="45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45" t="s">
        <v>34</v>
      </c>
      <c r="B566" s="445"/>
      <c r="C566" s="446"/>
      <c r="D566" s="378">
        <f>SUM(B558:C565,B546:C555)</f>
        <v>0</v>
      </c>
      <c r="E566" s="108"/>
      <c r="F566" s="114"/>
      <c r="G566" s="114"/>
    </row>
    <row r="567" spans="1:7" ht="21" x14ac:dyDescent="0.4">
      <c r="A567" s="445" t="s">
        <v>33</v>
      </c>
      <c r="B567" s="445"/>
      <c r="C567" s="44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7"/>
      <c r="B572" s="427"/>
      <c r="C572" s="427"/>
      <c r="D572" s="427"/>
      <c r="E572" s="427"/>
      <c r="F572" s="427"/>
      <c r="G572" s="114"/>
    </row>
    <row r="573" spans="1:7" ht="22.5" x14ac:dyDescent="0.45">
      <c r="A573" s="458" t="s">
        <v>19</v>
      </c>
      <c r="B573" s="458"/>
      <c r="C573" s="458"/>
      <c r="D573" s="458"/>
      <c r="E573" s="458"/>
      <c r="F573" s="458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1" t="s">
        <v>28</v>
      </c>
      <c r="B575" s="472" t="s">
        <v>29</v>
      </c>
      <c r="C575" s="472"/>
      <c r="D575" s="472" t="s">
        <v>42</v>
      </c>
      <c r="E575" s="473" t="s">
        <v>266</v>
      </c>
      <c r="F575" s="473" t="s">
        <v>302</v>
      </c>
      <c r="G575" s="114"/>
    </row>
    <row r="576" spans="1:7" ht="21" x14ac:dyDescent="0.4">
      <c r="A576" s="471"/>
      <c r="B576" s="320" t="s">
        <v>32</v>
      </c>
      <c r="C576" s="320" t="s">
        <v>31</v>
      </c>
      <c r="D576" s="472"/>
      <c r="E576" s="473"/>
      <c r="F576" s="47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5" t="s">
        <v>10</v>
      </c>
      <c r="B578" s="486"/>
      <c r="C578" s="486"/>
      <c r="D578" s="486"/>
      <c r="E578" s="486"/>
      <c r="F578" s="487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5" t="s">
        <v>34</v>
      </c>
      <c r="B588" s="445"/>
      <c r="C588" s="446"/>
      <c r="D588" s="378">
        <f>SUM(B579:C587)</f>
        <v>0</v>
      </c>
      <c r="E588" s="108"/>
      <c r="F588" s="114"/>
      <c r="G588" s="114"/>
    </row>
    <row r="589" spans="1:7" ht="21" x14ac:dyDescent="0.4">
      <c r="A589" s="445" t="s">
        <v>33</v>
      </c>
      <c r="B589" s="445"/>
      <c r="C589" s="44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8" t="s">
        <v>23</v>
      </c>
      <c r="B591" s="489"/>
      <c r="C591" s="489"/>
      <c r="D591" s="489"/>
      <c r="E591" s="489"/>
      <c r="F591" s="490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45" t="s">
        <v>34</v>
      </c>
      <c r="B606" s="445"/>
      <c r="C606" s="446"/>
      <c r="D606" s="378">
        <f>SUM(B592:C605)</f>
        <v>0</v>
      </c>
      <c r="E606" s="108"/>
      <c r="F606" s="114"/>
      <c r="G606" s="114"/>
    </row>
    <row r="607" spans="1:7" ht="21" x14ac:dyDescent="0.4">
      <c r="A607" s="445" t="s">
        <v>33</v>
      </c>
      <c r="B607" s="445"/>
      <c r="C607" s="44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47" t="s">
        <v>170</v>
      </c>
      <c r="B610" s="448"/>
      <c r="C610" s="44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8" t="s">
        <v>8</v>
      </c>
      <c r="B612" s="458"/>
      <c r="C612" s="458"/>
      <c r="D612" s="458"/>
      <c r="E612" s="458"/>
      <c r="F612" s="45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39" t="s">
        <v>28</v>
      </c>
      <c r="B614" s="440" t="s">
        <v>29</v>
      </c>
      <c r="C614" s="440"/>
      <c r="D614" s="440" t="s">
        <v>42</v>
      </c>
      <c r="E614" s="441" t="s">
        <v>266</v>
      </c>
      <c r="F614" s="441" t="s">
        <v>302</v>
      </c>
      <c r="G614" s="114"/>
    </row>
    <row r="615" spans="1:7" ht="18.75" customHeight="1" x14ac:dyDescent="0.4">
      <c r="A615" s="439"/>
      <c r="B615" s="118" t="s">
        <v>32</v>
      </c>
      <c r="C615" s="118" t="s">
        <v>31</v>
      </c>
      <c r="D615" s="440"/>
      <c r="E615" s="441"/>
      <c r="F615" s="44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6"/>
      <c r="D617" s="456"/>
      <c r="E617" s="456"/>
      <c r="F617" s="45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5" t="s">
        <v>34</v>
      </c>
      <c r="B627" s="445"/>
      <c r="C627" s="445"/>
      <c r="D627" s="378">
        <f>SUM(B618:C626)</f>
        <v>0</v>
      </c>
      <c r="E627" s="482"/>
      <c r="F627" s="461"/>
      <c r="G627" s="129"/>
    </row>
    <row r="628" spans="1:7" ht="21" x14ac:dyDescent="0.4">
      <c r="A628" s="445" t="s">
        <v>33</v>
      </c>
      <c r="B628" s="445"/>
      <c r="C628" s="445"/>
      <c r="D628" s="388" t="e">
        <f>D627/(COUNT(B618:C626)*2)</f>
        <v>#DIV/0!</v>
      </c>
      <c r="E628" s="483"/>
      <c r="F628" s="484"/>
      <c r="G628" s="129"/>
    </row>
    <row r="629" spans="1:7" ht="21" x14ac:dyDescent="0.4">
      <c r="A629" s="325"/>
      <c r="B629" s="135"/>
      <c r="C629" s="481"/>
      <c r="D629" s="481"/>
      <c r="E629" s="481"/>
      <c r="F629" s="481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3" t="s">
        <v>34</v>
      </c>
      <c r="B639" s="454"/>
      <c r="C639" s="455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6"/>
      <c r="D642" s="456"/>
      <c r="E642" s="456"/>
      <c r="F642" s="45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3" t="s">
        <v>34</v>
      </c>
      <c r="B650" s="454"/>
      <c r="C650" s="455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0"/>
      <c r="B652" s="470"/>
      <c r="C652" s="470"/>
      <c r="D652" s="470"/>
      <c r="E652" s="470"/>
      <c r="F652" s="470"/>
      <c r="G652" s="470"/>
    </row>
    <row r="653" spans="1:16382" ht="24.75" x14ac:dyDescent="0.4">
      <c r="A653" s="363" t="s">
        <v>26</v>
      </c>
      <c r="B653" s="456"/>
      <c r="C653" s="456"/>
      <c r="D653" s="456"/>
      <c r="E653" s="456"/>
      <c r="F653" s="45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1" t="s">
        <v>311</v>
      </c>
      <c r="B661" s="492"/>
      <c r="C661" s="492"/>
      <c r="D661" s="492"/>
      <c r="E661" s="492"/>
      <c r="F661" s="49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8" t="s">
        <v>356</v>
      </c>
      <c r="B676" s="458"/>
      <c r="C676" s="458"/>
      <c r="D676" s="458"/>
      <c r="E676" s="458"/>
      <c r="F676" s="45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39" t="s">
        <v>28</v>
      </c>
      <c r="B678" s="440" t="s">
        <v>29</v>
      </c>
      <c r="C678" s="440"/>
      <c r="D678" s="440" t="s">
        <v>42</v>
      </c>
      <c r="E678" s="441" t="s">
        <v>266</v>
      </c>
      <c r="F678" s="441" t="s">
        <v>302</v>
      </c>
      <c r="G678" s="129"/>
    </row>
    <row r="679" spans="1:7" ht="21" x14ac:dyDescent="0.4">
      <c r="A679" s="439"/>
      <c r="B679" s="118" t="s">
        <v>32</v>
      </c>
      <c r="C679" s="118" t="s">
        <v>31</v>
      </c>
      <c r="D679" s="440"/>
      <c r="E679" s="441"/>
      <c r="F679" s="44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4" t="s">
        <v>459</v>
      </c>
      <c r="B704" s="494"/>
      <c r="C704" s="494"/>
      <c r="D704" s="494"/>
      <c r="E704" s="494"/>
      <c r="F704" s="49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5" t="s">
        <v>28</v>
      </c>
      <c r="B706" s="479" t="s">
        <v>29</v>
      </c>
      <c r="C706" s="479"/>
      <c r="D706" s="440" t="s">
        <v>42</v>
      </c>
      <c r="E706" s="441" t="s">
        <v>266</v>
      </c>
      <c r="F706" s="441" t="s">
        <v>302</v>
      </c>
      <c r="G706" s="274"/>
    </row>
    <row r="707" spans="1:7" ht="21" x14ac:dyDescent="0.4">
      <c r="A707" s="466"/>
      <c r="B707" s="383" t="s">
        <v>32</v>
      </c>
      <c r="C707" s="383" t="s">
        <v>31</v>
      </c>
      <c r="D707" s="440"/>
      <c r="E707" s="441"/>
      <c r="F707" s="44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2" t="s">
        <v>306</v>
      </c>
      <c r="B709" s="443"/>
      <c r="C709" s="443"/>
      <c r="D709" s="443"/>
      <c r="E709" s="443"/>
      <c r="F709" s="444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3"/>
      <c r="C715" s="464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3"/>
      <c r="C716" s="464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2" t="s">
        <v>307</v>
      </c>
      <c r="B718" s="443"/>
      <c r="C718" s="443"/>
      <c r="D718" s="443"/>
      <c r="E718" s="443"/>
      <c r="F718" s="444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0"/>
      <c r="E1" s="540"/>
      <c r="F1" s="540"/>
      <c r="G1" s="540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1" t="s">
        <v>46</v>
      </c>
      <c r="B6" s="541"/>
      <c r="C6" s="541"/>
      <c r="D6" s="541"/>
      <c r="E6" s="541"/>
      <c r="F6" s="541"/>
      <c r="G6" s="92"/>
    </row>
    <row r="7" spans="1:7" s="258" customFormat="1" ht="21.75" customHeight="1" x14ac:dyDescent="0.45">
      <c r="A7" s="542" t="str">
        <f>'Page de garde'!D18</f>
        <v>Ksour Essef</v>
      </c>
      <c r="B7" s="542"/>
      <c r="C7" s="542"/>
      <c r="D7" s="542"/>
      <c r="E7" s="542"/>
      <c r="F7" s="542"/>
      <c r="G7" s="92"/>
    </row>
    <row r="8" spans="1:7" s="258" customFormat="1" ht="24" x14ac:dyDescent="0.45">
      <c r="A8" s="4" t="s">
        <v>39</v>
      </c>
      <c r="B8" s="543" t="str">
        <f>'A1 Exploitation'!B9:F9</f>
        <v>Yassine ELLOUMI</v>
      </c>
      <c r="C8" s="543"/>
      <c r="D8" s="543"/>
      <c r="E8" s="543"/>
      <c r="F8" s="543"/>
      <c r="G8" s="92"/>
    </row>
    <row r="9" spans="1:7" s="258" customFormat="1" ht="24" x14ac:dyDescent="0.45">
      <c r="A9" s="5" t="s">
        <v>41</v>
      </c>
      <c r="B9" s="544" t="str">
        <f>'A1 Exploitation'!B10:F10</f>
        <v>Directeur du Magasin et chefs rayon</v>
      </c>
      <c r="C9" s="544"/>
      <c r="D9" s="544"/>
      <c r="E9" s="544"/>
      <c r="F9" s="544"/>
      <c r="G9" s="92"/>
    </row>
    <row r="10" spans="1:7" s="258" customFormat="1" ht="24" x14ac:dyDescent="0.45">
      <c r="A10" s="4" t="s">
        <v>40</v>
      </c>
      <c r="B10" s="539">
        <f>'A1 Exploitation'!B11:F11</f>
        <v>43509</v>
      </c>
      <c r="C10" s="539"/>
      <c r="D10" s="539"/>
      <c r="E10" s="539"/>
      <c r="F10" s="539"/>
      <c r="G10" s="92"/>
    </row>
    <row r="11" spans="1:7" s="258" customFormat="1" ht="24" x14ac:dyDescent="0.45">
      <c r="A11" s="4" t="s">
        <v>250</v>
      </c>
      <c r="B11" s="536" t="e">
        <f>D199</f>
        <v>#DIV/0!</v>
      </c>
      <c r="C11" s="536"/>
      <c r="D11" s="536"/>
      <c r="E11" s="536"/>
      <c r="F11" s="536"/>
      <c r="G11" s="92"/>
    </row>
    <row r="12" spans="1:7" s="258" customFormat="1" ht="22.5" x14ac:dyDescent="0.45">
      <c r="A12" s="1"/>
      <c r="D12" s="504"/>
      <c r="E12" s="504"/>
      <c r="F12" s="504"/>
      <c r="G12" s="504"/>
    </row>
    <row r="13" spans="1:7" s="258" customFormat="1" ht="11.25" customHeight="1" x14ac:dyDescent="0.3">
      <c r="A13" s="537" t="s">
        <v>28</v>
      </c>
      <c r="B13" s="538" t="s">
        <v>29</v>
      </c>
      <c r="C13" s="538"/>
      <c r="D13" s="538" t="s">
        <v>42</v>
      </c>
      <c r="E13" s="538" t="s">
        <v>160</v>
      </c>
      <c r="F13" s="538" t="s">
        <v>161</v>
      </c>
      <c r="G13" s="80"/>
    </row>
    <row r="14" spans="1:7" s="258" customFormat="1" ht="12.75" customHeight="1" x14ac:dyDescent="0.3">
      <c r="A14" s="537"/>
      <c r="B14" s="22" t="s">
        <v>32</v>
      </c>
      <c r="C14" s="22" t="s">
        <v>31</v>
      </c>
      <c r="D14" s="538"/>
      <c r="E14" s="538"/>
      <c r="F14" s="538"/>
      <c r="G14" s="94"/>
    </row>
    <row r="15" spans="1:7" x14ac:dyDescent="0.3">
      <c r="A15" s="527"/>
      <c r="B15" s="528"/>
      <c r="C15" s="528"/>
      <c r="D15" s="528"/>
      <c r="E15" s="528"/>
      <c r="F15" s="528"/>
    </row>
    <row r="16" spans="1:7" ht="19.5" x14ac:dyDescent="0.4">
      <c r="A16" s="531" t="s">
        <v>0</v>
      </c>
      <c r="B16" s="532"/>
      <c r="C16" s="532"/>
      <c r="D16" s="532"/>
      <c r="E16" s="532"/>
      <c r="F16" s="53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3" t="s">
        <v>34</v>
      </c>
      <c r="B22" s="529"/>
      <c r="C22" s="530"/>
      <c r="D22" s="381">
        <f>SUM(B17:C21)</f>
        <v>0</v>
      </c>
    </row>
    <row r="23" spans="1:7" x14ac:dyDescent="0.3">
      <c r="A23" s="520" t="s">
        <v>251</v>
      </c>
      <c r="B23" s="521"/>
      <c r="C23" s="52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5" t="s">
        <v>4</v>
      </c>
      <c r="B25" s="526"/>
      <c r="C25" s="526"/>
      <c r="D25" s="526"/>
      <c r="E25" s="526"/>
      <c r="F25" s="52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0" t="s">
        <v>34</v>
      </c>
      <c r="B33" s="521"/>
      <c r="C33" s="522"/>
      <c r="D33" s="380">
        <f>SUM(B26:C32)</f>
        <v>0</v>
      </c>
    </row>
    <row r="34" spans="1:7" x14ac:dyDescent="0.3">
      <c r="A34" s="520" t="s">
        <v>251</v>
      </c>
      <c r="B34" s="521"/>
      <c r="C34" s="52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5" t="s">
        <v>180</v>
      </c>
      <c r="B36" s="526"/>
      <c r="C36" s="526"/>
      <c r="D36" s="526"/>
      <c r="E36" s="526"/>
      <c r="F36" s="52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0" t="s">
        <v>34</v>
      </c>
      <c r="B42" s="521"/>
      <c r="C42" s="522"/>
      <c r="D42" s="380">
        <f>SUM(B37:C41)</f>
        <v>0</v>
      </c>
      <c r="E42" s="259"/>
      <c r="F42" s="259"/>
      <c r="G42" s="93"/>
    </row>
    <row r="43" spans="1:7" s="10" customFormat="1" x14ac:dyDescent="0.3">
      <c r="A43" s="520" t="s">
        <v>251</v>
      </c>
      <c r="B43" s="521"/>
      <c r="C43" s="52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4" t="s">
        <v>19</v>
      </c>
      <c r="B45" s="535"/>
      <c r="C45" s="535"/>
      <c r="D45" s="535"/>
      <c r="E45" s="535"/>
      <c r="F45" s="53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0" t="s">
        <v>34</v>
      </c>
      <c r="B52" s="521"/>
      <c r="C52" s="522"/>
      <c r="D52" s="380">
        <f>SUM(B46:C51)</f>
        <v>0</v>
      </c>
    </row>
    <row r="53" spans="1:7" x14ac:dyDescent="0.3">
      <c r="A53" s="520" t="s">
        <v>251</v>
      </c>
      <c r="B53" s="521"/>
      <c r="C53" s="52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5" t="s">
        <v>8</v>
      </c>
      <c r="B55" s="526"/>
      <c r="C55" s="526"/>
      <c r="D55" s="526"/>
      <c r="E55" s="526"/>
      <c r="F55" s="52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0" t="s">
        <v>34</v>
      </c>
      <c r="B63" s="521"/>
      <c r="C63" s="522"/>
      <c r="D63" s="380">
        <f>SUM(B56:C62)</f>
        <v>0</v>
      </c>
    </row>
    <row r="64" spans="1:7" x14ac:dyDescent="0.3">
      <c r="A64" s="520" t="s">
        <v>251</v>
      </c>
      <c r="B64" s="521"/>
      <c r="C64" s="52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5" t="s">
        <v>111</v>
      </c>
      <c r="B66" s="526"/>
      <c r="C66" s="526"/>
      <c r="D66" s="526"/>
      <c r="E66" s="526"/>
      <c r="F66" s="52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0" t="s">
        <v>34</v>
      </c>
      <c r="B84" s="521"/>
      <c r="C84" s="522"/>
      <c r="D84" s="380">
        <f>SUM(B67:C83)</f>
        <v>0</v>
      </c>
    </row>
    <row r="85" spans="1:7" x14ac:dyDescent="0.3">
      <c r="A85" s="520" t="s">
        <v>251</v>
      </c>
      <c r="B85" s="521"/>
      <c r="C85" s="52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5" t="s">
        <v>172</v>
      </c>
      <c r="B87" s="526"/>
      <c r="C87" s="526"/>
      <c r="D87" s="526"/>
      <c r="E87" s="526"/>
      <c r="F87" s="52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0" t="s">
        <v>34</v>
      </c>
      <c r="B102" s="521"/>
      <c r="C102" s="522"/>
      <c r="D102" s="380">
        <f>SUM(B88:C101)</f>
        <v>0</v>
      </c>
    </row>
    <row r="103" spans="1:7" x14ac:dyDescent="0.3">
      <c r="A103" s="520" t="s">
        <v>251</v>
      </c>
      <c r="B103" s="521"/>
      <c r="C103" s="52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5" t="s">
        <v>173</v>
      </c>
      <c r="B106" s="526"/>
      <c r="C106" s="526"/>
      <c r="D106" s="526"/>
      <c r="E106" s="526"/>
      <c r="F106" s="52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0" t="s">
        <v>34</v>
      </c>
      <c r="B118" s="521"/>
      <c r="C118" s="522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0" t="s">
        <v>251</v>
      </c>
      <c r="B119" s="521"/>
      <c r="C119" s="52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5" t="s">
        <v>156</v>
      </c>
      <c r="B121" s="526"/>
      <c r="C121" s="526"/>
      <c r="D121" s="526"/>
      <c r="E121" s="526"/>
      <c r="F121" s="52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0" t="s">
        <v>34</v>
      </c>
      <c r="B133" s="521"/>
      <c r="C133" s="522"/>
      <c r="D133" s="380">
        <f>SUM(B122:C132)</f>
        <v>0</v>
      </c>
    </row>
    <row r="134" spans="1:7" x14ac:dyDescent="0.3">
      <c r="A134" s="520" t="s">
        <v>251</v>
      </c>
      <c r="B134" s="521"/>
      <c r="C134" s="52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5" t="s">
        <v>61</v>
      </c>
      <c r="B136" s="526"/>
      <c r="C136" s="526"/>
      <c r="D136" s="526"/>
      <c r="E136" s="526"/>
      <c r="F136" s="52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0" t="s">
        <v>34</v>
      </c>
      <c r="B149" s="521"/>
      <c r="C149" s="522"/>
      <c r="D149" s="380">
        <f>SUM(B137:C148)</f>
        <v>0</v>
      </c>
    </row>
    <row r="150" spans="1:7" x14ac:dyDescent="0.3">
      <c r="A150" s="520" t="s">
        <v>251</v>
      </c>
      <c r="B150" s="521"/>
      <c r="C150" s="52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5" t="s">
        <v>178</v>
      </c>
      <c r="B152" s="526"/>
      <c r="C152" s="526"/>
      <c r="D152" s="526"/>
      <c r="E152" s="526"/>
      <c r="F152" s="52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0" t="s">
        <v>34</v>
      </c>
      <c r="B161" s="529"/>
      <c r="C161" s="530"/>
      <c r="D161" s="381">
        <f>SUM(B153:C160)</f>
        <v>0</v>
      </c>
    </row>
    <row r="162" spans="1:7" x14ac:dyDescent="0.3">
      <c r="A162" s="520" t="s">
        <v>251</v>
      </c>
      <c r="B162" s="521"/>
      <c r="C162" s="52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5" t="s">
        <v>64</v>
      </c>
      <c r="B164" s="526"/>
      <c r="C164" s="526"/>
      <c r="D164" s="526"/>
      <c r="E164" s="526"/>
      <c r="F164" s="52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0" t="s">
        <v>34</v>
      </c>
      <c r="B169" s="521"/>
      <c r="C169" s="522"/>
      <c r="D169" s="380">
        <f>SUM(B165:C168)</f>
        <v>0</v>
      </c>
    </row>
    <row r="170" spans="1:7" x14ac:dyDescent="0.3">
      <c r="A170" s="520" t="s">
        <v>251</v>
      </c>
      <c r="B170" s="521"/>
      <c r="C170" s="52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3" t="s">
        <v>15</v>
      </c>
      <c r="B172" s="524"/>
      <c r="C172" s="524"/>
      <c r="D172" s="524"/>
      <c r="E172" s="524"/>
      <c r="F172" s="52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0" t="s">
        <v>34</v>
      </c>
      <c r="B177" s="521"/>
      <c r="C177" s="522"/>
      <c r="D177" s="380">
        <f>SUM(B173:C176)</f>
        <v>0</v>
      </c>
    </row>
    <row r="178" spans="1:7" x14ac:dyDescent="0.3">
      <c r="A178" s="520" t="s">
        <v>251</v>
      </c>
      <c r="B178" s="521"/>
      <c r="C178" s="52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5" t="s">
        <v>65</v>
      </c>
      <c r="B180" s="526"/>
      <c r="C180" s="526"/>
      <c r="D180" s="526"/>
      <c r="E180" s="526"/>
      <c r="F180" s="52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0" t="s">
        <v>34</v>
      </c>
      <c r="B186" s="521"/>
      <c r="C186" s="522"/>
      <c r="D186" s="380">
        <f>SUM(B181:C185)</f>
        <v>0</v>
      </c>
    </row>
    <row r="187" spans="1:7" x14ac:dyDescent="0.3">
      <c r="A187" s="520" t="s">
        <v>251</v>
      </c>
      <c r="B187" s="521"/>
      <c r="C187" s="52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5" t="s">
        <v>177</v>
      </c>
      <c r="B189" s="526"/>
      <c r="C189" s="526"/>
      <c r="D189" s="526"/>
      <c r="E189" s="526"/>
      <c r="F189" s="52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0" t="s">
        <v>34</v>
      </c>
      <c r="B194" s="521"/>
      <c r="C194" s="522"/>
      <c r="D194" s="40">
        <f>SUM(B190:C193)</f>
        <v>0</v>
      </c>
    </row>
    <row r="195" spans="1:6" x14ac:dyDescent="0.3">
      <c r="A195" s="520" t="s">
        <v>251</v>
      </c>
      <c r="B195" s="521"/>
      <c r="C195" s="522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8" zoomScale="60" zoomScaleNormal="100" workbookViewId="0">
      <selection activeCell="B78" sqref="B7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4"/>
      <c r="E1" s="504"/>
      <c r="F1" s="504"/>
      <c r="G1" s="504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5" t="s">
        <v>151</v>
      </c>
      <c r="B7" s="505"/>
      <c r="C7" s="505"/>
      <c r="D7" s="505"/>
      <c r="E7" s="505"/>
      <c r="F7" s="505"/>
      <c r="G7" s="111"/>
    </row>
    <row r="8" spans="1:7" ht="22.5" x14ac:dyDescent="0.45">
      <c r="A8" s="506" t="str">
        <f>'Page de garde'!D18</f>
        <v>Ksour Essef</v>
      </c>
      <c r="B8" s="506"/>
      <c r="C8" s="506"/>
      <c r="D8" s="506"/>
      <c r="E8" s="506"/>
      <c r="F8" s="506"/>
      <c r="G8" s="111"/>
    </row>
    <row r="9" spans="1:7" ht="22.5" x14ac:dyDescent="0.45">
      <c r="A9" s="112" t="s">
        <v>39</v>
      </c>
      <c r="B9" s="507"/>
      <c r="C9" s="507"/>
      <c r="D9" s="507"/>
      <c r="E9" s="507"/>
      <c r="F9" s="507"/>
      <c r="G9" s="111"/>
    </row>
    <row r="10" spans="1:7" ht="22.5" x14ac:dyDescent="0.45">
      <c r="A10" s="113" t="s">
        <v>41</v>
      </c>
      <c r="B10" s="508"/>
      <c r="C10" s="508"/>
      <c r="D10" s="508"/>
      <c r="E10" s="508"/>
      <c r="F10" s="508"/>
      <c r="G10" s="111"/>
    </row>
    <row r="11" spans="1:7" ht="22.5" x14ac:dyDescent="0.45">
      <c r="A11" s="112" t="s">
        <v>40</v>
      </c>
      <c r="B11" s="503"/>
      <c r="C11" s="503"/>
      <c r="D11" s="503"/>
      <c r="E11" s="503"/>
      <c r="F11" s="503"/>
      <c r="G11" s="111"/>
    </row>
    <row r="12" spans="1:7" ht="22.5" x14ac:dyDescent="0.45">
      <c r="A12" s="112" t="s">
        <v>200</v>
      </c>
      <c r="B12" s="509" t="e">
        <f>D730</f>
        <v>#DIV/0!</v>
      </c>
      <c r="C12" s="509"/>
      <c r="D12" s="509"/>
      <c r="E12" s="509"/>
      <c r="F12" s="509"/>
      <c r="G12" s="111"/>
    </row>
    <row r="13" spans="1:7" ht="22.5" x14ac:dyDescent="0.45">
      <c r="A13" s="110"/>
      <c r="B13" s="108"/>
      <c r="C13" s="108"/>
      <c r="D13" s="504"/>
      <c r="E13" s="504"/>
      <c r="F13" s="504"/>
      <c r="G13" s="50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39" t="s">
        <v>28</v>
      </c>
      <c r="B17" s="440" t="s">
        <v>29</v>
      </c>
      <c r="C17" s="440"/>
      <c r="D17" s="440" t="s">
        <v>42</v>
      </c>
      <c r="E17" s="441" t="s">
        <v>266</v>
      </c>
      <c r="F17" s="441" t="s">
        <v>300</v>
      </c>
      <c r="G17" s="114"/>
    </row>
    <row r="18" spans="1:8" ht="16.5" customHeight="1" x14ac:dyDescent="0.4">
      <c r="A18" s="439"/>
      <c r="B18" s="118" t="s">
        <v>32</v>
      </c>
      <c r="C18" s="118" t="s">
        <v>31</v>
      </c>
      <c r="D18" s="440"/>
      <c r="E18" s="441"/>
      <c r="F18" s="44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5" t="s">
        <v>16</v>
      </c>
      <c r="B29" s="546"/>
      <c r="C29" s="546"/>
      <c r="D29" s="546"/>
      <c r="E29" s="546"/>
      <c r="F29" s="54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5" t="s">
        <v>311</v>
      </c>
      <c r="B38" s="546"/>
      <c r="C38" s="546"/>
      <c r="D38" s="546"/>
      <c r="E38" s="546"/>
      <c r="F38" s="54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27"/>
      <c r="B49" s="427"/>
      <c r="C49" s="427"/>
      <c r="D49" s="427"/>
      <c r="E49" s="427"/>
      <c r="F49" s="427"/>
      <c r="G49" s="42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39" t="s">
        <v>28</v>
      </c>
      <c r="B52" s="440" t="s">
        <v>29</v>
      </c>
      <c r="C52" s="440"/>
      <c r="D52" s="440" t="s">
        <v>42</v>
      </c>
      <c r="E52" s="441" t="s">
        <v>266</v>
      </c>
      <c r="F52" s="441" t="s">
        <v>302</v>
      </c>
      <c r="G52" s="129"/>
    </row>
    <row r="53" spans="1:7" ht="21" x14ac:dyDescent="0.4">
      <c r="A53" s="439"/>
      <c r="B53" s="118" t="s">
        <v>32</v>
      </c>
      <c r="C53" s="118" t="s">
        <v>31</v>
      </c>
      <c r="D53" s="440"/>
      <c r="E53" s="441"/>
      <c r="F53" s="44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5"/>
      <c r="B64" s="426"/>
      <c r="C64" s="426"/>
      <c r="D64" s="426"/>
      <c r="E64" s="426"/>
      <c r="F64" s="426"/>
      <c r="G64" s="426"/>
    </row>
    <row r="65" spans="1:7" ht="43.5" customHeight="1" x14ac:dyDescent="0.4">
      <c r="A65" s="514" t="s">
        <v>351</v>
      </c>
      <c r="B65" s="514"/>
      <c r="C65" s="514"/>
      <c r="D65" s="514"/>
      <c r="E65" s="514"/>
      <c r="F65" s="51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4"/>
      <c r="B83" s="434"/>
      <c r="C83" s="434"/>
      <c r="D83" s="434"/>
      <c r="E83" s="434"/>
      <c r="F83" s="434"/>
      <c r="G83" s="434"/>
    </row>
    <row r="84" spans="1:7" ht="45" customHeight="1" x14ac:dyDescent="0.45">
      <c r="A84" s="515" t="s">
        <v>352</v>
      </c>
      <c r="B84" s="515"/>
      <c r="C84" s="515"/>
      <c r="D84" s="515"/>
      <c r="E84" s="515"/>
      <c r="F84" s="51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0"/>
      <c r="B103" s="428"/>
      <c r="C103" s="428"/>
      <c r="D103" s="428"/>
      <c r="E103" s="428"/>
      <c r="F103" s="435"/>
      <c r="G103" s="173"/>
    </row>
    <row r="104" spans="1:7" s="80" customFormat="1" ht="46.5" customHeight="1" x14ac:dyDescent="0.4">
      <c r="A104" s="514" t="s">
        <v>353</v>
      </c>
      <c r="B104" s="514"/>
      <c r="C104" s="514"/>
      <c r="D104" s="514"/>
      <c r="E104" s="514"/>
      <c r="F104" s="51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6"/>
      <c r="B111" s="437"/>
      <c r="C111" s="437"/>
      <c r="D111" s="437"/>
      <c r="E111" s="437"/>
      <c r="F111" s="438"/>
      <c r="G111" s="129"/>
    </row>
    <row r="112" spans="1:7" s="80" customFormat="1" ht="39.75" customHeight="1" x14ac:dyDescent="0.4">
      <c r="A112" s="514" t="s">
        <v>390</v>
      </c>
      <c r="B112" s="514"/>
      <c r="C112" s="514"/>
      <c r="D112" s="514"/>
      <c r="E112" s="514"/>
      <c r="F112" s="51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28"/>
      <c r="B120" s="428"/>
      <c r="C120" s="428"/>
      <c r="D120" s="428"/>
      <c r="E120" s="428"/>
      <c r="F120" s="428"/>
      <c r="G120" s="173"/>
    </row>
    <row r="121" spans="1:7" ht="22.5" x14ac:dyDescent="0.4">
      <c r="A121" s="514" t="s">
        <v>311</v>
      </c>
      <c r="B121" s="514"/>
      <c r="C121" s="514"/>
      <c r="D121" s="514"/>
      <c r="E121" s="514"/>
      <c r="F121" s="51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29"/>
      <c r="B132" s="429"/>
      <c r="C132" s="429"/>
      <c r="D132" s="429"/>
      <c r="E132" s="429"/>
      <c r="F132" s="429"/>
      <c r="G132" s="114"/>
    </row>
    <row r="133" spans="1:16384" ht="22.5" customHeight="1" x14ac:dyDescent="0.4">
      <c r="A133" s="516" t="s">
        <v>424</v>
      </c>
      <c r="B133" s="516"/>
      <c r="C133" s="516"/>
      <c r="D133" s="516"/>
      <c r="E133" s="516"/>
      <c r="F133" s="516"/>
      <c r="G133" s="114"/>
    </row>
    <row r="134" spans="1:16384" ht="22.5" customHeight="1" x14ac:dyDescent="0.4">
      <c r="A134" s="517"/>
      <c r="B134" s="517"/>
      <c r="C134" s="517"/>
      <c r="D134" s="517"/>
      <c r="E134" s="517"/>
      <c r="F134" s="517"/>
      <c r="G134" s="114"/>
    </row>
    <row r="135" spans="1:16384" s="326" customFormat="1" ht="22.5" customHeight="1" x14ac:dyDescent="0.25">
      <c r="A135" s="439" t="s">
        <v>28</v>
      </c>
      <c r="B135" s="440" t="s">
        <v>29</v>
      </c>
      <c r="C135" s="440"/>
      <c r="D135" s="440" t="s">
        <v>42</v>
      </c>
      <c r="E135" s="441" t="s">
        <v>266</v>
      </c>
      <c r="F135" s="441" t="s">
        <v>302</v>
      </c>
    </row>
    <row r="136" spans="1:16384" s="326" customFormat="1" ht="22.5" customHeight="1" x14ac:dyDescent="0.25">
      <c r="A136" s="439"/>
      <c r="B136" s="118" t="s">
        <v>32</v>
      </c>
      <c r="C136" s="118" t="s">
        <v>31</v>
      </c>
      <c r="D136" s="440"/>
      <c r="E136" s="441"/>
      <c r="F136" s="44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8" t="s">
        <v>461</v>
      </c>
      <c r="B139" s="518"/>
      <c r="C139" s="518"/>
      <c r="D139" s="518"/>
      <c r="E139" s="518"/>
      <c r="F139" s="518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7" t="s">
        <v>350</v>
      </c>
      <c r="B147" s="467"/>
      <c r="C147" s="467"/>
      <c r="D147" s="467"/>
      <c r="E147" s="467"/>
      <c r="F147" s="467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0"/>
      <c r="B165" s="428"/>
      <c r="C165" s="428"/>
      <c r="D165" s="428"/>
      <c r="E165" s="428"/>
      <c r="F165" s="428"/>
      <c r="G165" s="114"/>
    </row>
    <row r="166" spans="1:7" ht="32.25" customHeight="1" x14ac:dyDescent="0.4">
      <c r="A166" s="518" t="s">
        <v>462</v>
      </c>
      <c r="B166" s="518"/>
      <c r="C166" s="518"/>
      <c r="D166" s="518"/>
      <c r="E166" s="518"/>
      <c r="F166" s="518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1"/>
      <c r="B176" s="432"/>
      <c r="C176" s="432"/>
      <c r="D176" s="432"/>
      <c r="E176" s="432"/>
      <c r="F176" s="432"/>
      <c r="G176" s="114"/>
    </row>
    <row r="177" spans="1:7" ht="32.25" customHeight="1" x14ac:dyDescent="0.4">
      <c r="A177" s="518" t="s">
        <v>311</v>
      </c>
      <c r="B177" s="518"/>
      <c r="C177" s="518"/>
      <c r="D177" s="518"/>
      <c r="E177" s="518"/>
      <c r="F177" s="518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68"/>
      <c r="C186" s="469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3"/>
      <c r="B188" s="433"/>
      <c r="C188" s="433"/>
      <c r="D188" s="433"/>
      <c r="E188" s="433"/>
      <c r="F188" s="43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39" t="s">
        <v>28</v>
      </c>
      <c r="B191" s="440" t="s">
        <v>29</v>
      </c>
      <c r="C191" s="440"/>
      <c r="D191" s="440" t="s">
        <v>42</v>
      </c>
      <c r="E191" s="441" t="s">
        <v>266</v>
      </c>
      <c r="F191" s="441" t="s">
        <v>302</v>
      </c>
      <c r="G191" s="114"/>
    </row>
    <row r="192" spans="1:7" ht="21" x14ac:dyDescent="0.4">
      <c r="A192" s="439"/>
      <c r="B192" s="118" t="s">
        <v>32</v>
      </c>
      <c r="C192" s="118" t="s">
        <v>31</v>
      </c>
      <c r="D192" s="440"/>
      <c r="E192" s="441"/>
      <c r="F192" s="44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3" t="s">
        <v>34</v>
      </c>
      <c r="B203" s="454"/>
      <c r="C203" s="455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27"/>
      <c r="B205" s="427"/>
      <c r="C205" s="427"/>
      <c r="D205" s="427"/>
      <c r="E205" s="427"/>
      <c r="F205" s="42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3" t="s">
        <v>34</v>
      </c>
      <c r="B227" s="454"/>
      <c r="C227" s="455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27"/>
      <c r="B229" s="427"/>
      <c r="C229" s="427"/>
      <c r="D229" s="427"/>
      <c r="E229" s="427"/>
      <c r="F229" s="42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0" t="s">
        <v>311</v>
      </c>
      <c r="B236" s="511"/>
      <c r="C236" s="511"/>
      <c r="D236" s="51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3" t="s">
        <v>34</v>
      </c>
      <c r="B245" s="454"/>
      <c r="C245" s="455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27"/>
      <c r="B250" s="427"/>
      <c r="C250" s="427"/>
      <c r="D250" s="427"/>
      <c r="E250" s="427"/>
      <c r="F250" s="42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39" t="s">
        <v>28</v>
      </c>
      <c r="B253" s="440" t="s">
        <v>29</v>
      </c>
      <c r="C253" s="440"/>
      <c r="D253" s="440" t="s">
        <v>42</v>
      </c>
      <c r="E253" s="441" t="s">
        <v>266</v>
      </c>
      <c r="F253" s="441" t="s">
        <v>302</v>
      </c>
      <c r="G253" s="129"/>
    </row>
    <row r="254" spans="1:7" ht="21" x14ac:dyDescent="0.4">
      <c r="A254" s="439"/>
      <c r="B254" s="118" t="s">
        <v>32</v>
      </c>
      <c r="C254" s="118" t="s">
        <v>31</v>
      </c>
      <c r="D254" s="440"/>
      <c r="E254" s="441"/>
      <c r="F254" s="44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3" t="s">
        <v>34</v>
      </c>
      <c r="B265" s="454"/>
      <c r="C265" s="455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1"/>
      <c r="B290" s="461"/>
      <c r="C290" s="461"/>
      <c r="D290" s="461"/>
      <c r="E290" s="461"/>
      <c r="F290" s="461"/>
      <c r="G290" s="129"/>
    </row>
    <row r="291" spans="1:7" s="80" customFormat="1" ht="31.5" customHeight="1" x14ac:dyDescent="0.4">
      <c r="A291" s="513" t="s">
        <v>311</v>
      </c>
      <c r="B291" s="513"/>
      <c r="C291" s="513"/>
      <c r="D291" s="513"/>
      <c r="E291" s="513"/>
      <c r="F291" s="513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39" t="s">
        <v>28</v>
      </c>
      <c r="B308" s="440" t="s">
        <v>29</v>
      </c>
      <c r="C308" s="440"/>
      <c r="D308" s="440" t="s">
        <v>42</v>
      </c>
      <c r="E308" s="441" t="s">
        <v>266</v>
      </c>
      <c r="F308" s="441" t="s">
        <v>302</v>
      </c>
      <c r="G308" s="129"/>
    </row>
    <row r="309" spans="1:7" ht="21" x14ac:dyDescent="0.4">
      <c r="A309" s="439"/>
      <c r="B309" s="118" t="s">
        <v>32</v>
      </c>
      <c r="C309" s="118" t="s">
        <v>31</v>
      </c>
      <c r="D309" s="440"/>
      <c r="E309" s="441"/>
      <c r="F309" s="44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2"/>
      <c r="B357" s="452"/>
      <c r="C357" s="452"/>
      <c r="D357" s="452"/>
      <c r="E357" s="452"/>
      <c r="F357" s="452"/>
      <c r="G357" s="452"/>
    </row>
    <row r="358" spans="1:7" ht="32.25" customHeight="1" x14ac:dyDescent="0.4">
      <c r="A358" s="497" t="s">
        <v>311</v>
      </c>
      <c r="B358" s="497"/>
      <c r="C358" s="497"/>
      <c r="D358" s="497"/>
      <c r="E358" s="497"/>
      <c r="F358" s="497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39" t="s">
        <v>28</v>
      </c>
      <c r="B375" s="440" t="s">
        <v>29</v>
      </c>
      <c r="C375" s="440"/>
      <c r="D375" s="440" t="s">
        <v>42</v>
      </c>
      <c r="E375" s="441" t="s">
        <v>266</v>
      </c>
      <c r="F375" s="441" t="s">
        <v>302</v>
      </c>
      <c r="G375" s="173"/>
    </row>
    <row r="376" spans="1:7" s="260" customFormat="1" ht="21" x14ac:dyDescent="0.4">
      <c r="A376" s="439"/>
      <c r="B376" s="118" t="s">
        <v>32</v>
      </c>
      <c r="C376" s="118" t="s">
        <v>31</v>
      </c>
      <c r="D376" s="440"/>
      <c r="E376" s="441"/>
      <c r="F376" s="44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5"/>
      <c r="B415" s="434"/>
      <c r="C415" s="434"/>
      <c r="D415" s="434"/>
      <c r="E415" s="434"/>
      <c r="F415" s="434"/>
      <c r="G415" s="434"/>
    </row>
    <row r="416" spans="1:7" s="260" customFormat="1" ht="24.75" x14ac:dyDescent="0.4">
      <c r="A416" s="500" t="s">
        <v>320</v>
      </c>
      <c r="B416" s="500"/>
      <c r="C416" s="500"/>
      <c r="D416" s="500"/>
      <c r="E416" s="500"/>
      <c r="F416" s="50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39" t="s">
        <v>28</v>
      </c>
      <c r="B433" s="440" t="s">
        <v>29</v>
      </c>
      <c r="C433" s="440"/>
      <c r="D433" s="440" t="s">
        <v>42</v>
      </c>
      <c r="E433" s="441" t="s">
        <v>266</v>
      </c>
      <c r="F433" s="441" t="s">
        <v>302</v>
      </c>
      <c r="G433" s="129"/>
    </row>
    <row r="434" spans="1:7" ht="21" x14ac:dyDescent="0.4">
      <c r="A434" s="439"/>
      <c r="B434" s="118" t="s">
        <v>32</v>
      </c>
      <c r="C434" s="118" t="s">
        <v>31</v>
      </c>
      <c r="D434" s="440"/>
      <c r="E434" s="441"/>
      <c r="F434" s="44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0" t="s">
        <v>311</v>
      </c>
      <c r="B464" s="500"/>
      <c r="C464" s="500"/>
      <c r="D464" s="500"/>
      <c r="E464" s="500"/>
      <c r="F464" s="50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1" t="s">
        <v>425</v>
      </c>
      <c r="B478" s="501"/>
      <c r="C478" s="501"/>
      <c r="D478" s="501"/>
      <c r="E478" s="501"/>
      <c r="F478" s="501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1" t="s">
        <v>28</v>
      </c>
      <c r="B480" s="472" t="s">
        <v>29</v>
      </c>
      <c r="C480" s="472"/>
      <c r="D480" s="472" t="s">
        <v>42</v>
      </c>
      <c r="E480" s="473" t="s">
        <v>266</v>
      </c>
      <c r="F480" s="473" t="s">
        <v>302</v>
      </c>
      <c r="G480" s="114"/>
    </row>
    <row r="481" spans="1:7" ht="21" x14ac:dyDescent="0.4">
      <c r="A481" s="471"/>
      <c r="B481" s="320" t="s">
        <v>32</v>
      </c>
      <c r="C481" s="320" t="s">
        <v>31</v>
      </c>
      <c r="D481" s="472"/>
      <c r="E481" s="473"/>
      <c r="F481" s="47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2" t="s">
        <v>52</v>
      </c>
      <c r="B483" s="462"/>
      <c r="C483" s="462"/>
      <c r="D483" s="462"/>
      <c r="E483" s="462"/>
      <c r="F483" s="462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59" t="s">
        <v>463</v>
      </c>
      <c r="B491" s="460"/>
      <c r="C491" s="460"/>
      <c r="D491" s="460"/>
      <c r="E491" s="460"/>
      <c r="F491" s="460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4" t="s">
        <v>23</v>
      </c>
      <c r="B505" s="475"/>
      <c r="C505" s="475"/>
      <c r="D505" s="475"/>
      <c r="E505" s="475"/>
      <c r="F505" s="476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4"/>
      <c r="B517" s="484"/>
      <c r="C517" s="484"/>
      <c r="D517" s="484"/>
      <c r="E517" s="484"/>
      <c r="F517" s="484"/>
      <c r="G517" s="484"/>
    </row>
    <row r="518" spans="1:7" ht="26.25" customHeight="1" x14ac:dyDescent="0.5">
      <c r="A518" s="369" t="s">
        <v>311</v>
      </c>
      <c r="B518" s="496"/>
      <c r="C518" s="496"/>
      <c r="D518" s="496"/>
      <c r="E518" s="496"/>
      <c r="F518" s="496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2" t="s">
        <v>97</v>
      </c>
      <c r="B530" s="502"/>
      <c r="C530" s="502"/>
      <c r="D530" s="502"/>
      <c r="E530" s="502"/>
      <c r="F530" s="502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7" t="s">
        <v>28</v>
      </c>
      <c r="B532" s="479" t="s">
        <v>29</v>
      </c>
      <c r="C532" s="480"/>
      <c r="D532" s="440" t="s">
        <v>42</v>
      </c>
      <c r="E532" s="441" t="s">
        <v>266</v>
      </c>
      <c r="F532" s="441" t="s">
        <v>302</v>
      </c>
      <c r="G532" s="114"/>
    </row>
    <row r="533" spans="1:7" ht="21" x14ac:dyDescent="0.4">
      <c r="A533" s="478"/>
      <c r="B533" s="315" t="s">
        <v>32</v>
      </c>
      <c r="C533" s="316" t="s">
        <v>31</v>
      </c>
      <c r="D533" s="440"/>
      <c r="E533" s="441"/>
      <c r="F533" s="44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98"/>
      <c r="D535" s="498"/>
      <c r="E535" s="498"/>
      <c r="F535" s="499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3" t="s">
        <v>34</v>
      </c>
      <c r="B542" s="454"/>
      <c r="C542" s="455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3" t="s">
        <v>33</v>
      </c>
      <c r="B543" s="454"/>
      <c r="C543" s="455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27"/>
      <c r="B544" s="427"/>
      <c r="C544" s="427"/>
      <c r="D544" s="427"/>
      <c r="E544" s="427"/>
      <c r="F544" s="42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19"/>
      <c r="B556" s="452"/>
      <c r="C556" s="452"/>
      <c r="D556" s="452"/>
      <c r="E556" s="452"/>
      <c r="F556" s="452"/>
      <c r="G556" s="452"/>
    </row>
    <row r="557" spans="1:7" ht="35.25" customHeight="1" x14ac:dyDescent="0.4">
      <c r="A557" s="371" t="s">
        <v>311</v>
      </c>
      <c r="B557" s="337"/>
      <c r="C557" s="450"/>
      <c r="D557" s="450"/>
      <c r="E557" s="450"/>
      <c r="F557" s="45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45" t="s">
        <v>34</v>
      </c>
      <c r="B566" s="445"/>
      <c r="C566" s="446"/>
      <c r="D566" s="378">
        <f>SUM(B558:C565,B546:C555)</f>
        <v>0</v>
      </c>
      <c r="E566" s="108"/>
      <c r="F566" s="114"/>
      <c r="G566" s="114"/>
    </row>
    <row r="567" spans="1:7" ht="21" x14ac:dyDescent="0.4">
      <c r="A567" s="445" t="s">
        <v>33</v>
      </c>
      <c r="B567" s="445"/>
      <c r="C567" s="44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7"/>
      <c r="B572" s="427"/>
      <c r="C572" s="427"/>
      <c r="D572" s="427"/>
      <c r="E572" s="427"/>
      <c r="F572" s="427"/>
      <c r="G572" s="114"/>
    </row>
    <row r="573" spans="1:7" ht="22.5" x14ac:dyDescent="0.45">
      <c r="A573" s="458" t="s">
        <v>19</v>
      </c>
      <c r="B573" s="458"/>
      <c r="C573" s="458"/>
      <c r="D573" s="458"/>
      <c r="E573" s="458"/>
      <c r="F573" s="458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1" t="s">
        <v>28</v>
      </c>
      <c r="B575" s="472" t="s">
        <v>29</v>
      </c>
      <c r="C575" s="472"/>
      <c r="D575" s="472" t="s">
        <v>42</v>
      </c>
      <c r="E575" s="473" t="s">
        <v>266</v>
      </c>
      <c r="F575" s="473" t="s">
        <v>302</v>
      </c>
      <c r="G575" s="114"/>
    </row>
    <row r="576" spans="1:7" ht="21" x14ac:dyDescent="0.4">
      <c r="A576" s="471"/>
      <c r="B576" s="320" t="s">
        <v>32</v>
      </c>
      <c r="C576" s="320" t="s">
        <v>31</v>
      </c>
      <c r="D576" s="472"/>
      <c r="E576" s="473"/>
      <c r="F576" s="47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5" t="s">
        <v>10</v>
      </c>
      <c r="B578" s="486"/>
      <c r="C578" s="486"/>
      <c r="D578" s="486"/>
      <c r="E578" s="486"/>
      <c r="F578" s="487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5" t="s">
        <v>34</v>
      </c>
      <c r="B588" s="445"/>
      <c r="C588" s="446"/>
      <c r="D588" s="378">
        <f>SUM(B579:C587)</f>
        <v>0</v>
      </c>
      <c r="E588" s="108"/>
      <c r="F588" s="114"/>
      <c r="G588" s="114"/>
    </row>
    <row r="589" spans="1:7" ht="21" x14ac:dyDescent="0.4">
      <c r="A589" s="445" t="s">
        <v>33</v>
      </c>
      <c r="B589" s="445"/>
      <c r="C589" s="44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8" t="s">
        <v>23</v>
      </c>
      <c r="B591" s="489"/>
      <c r="C591" s="489"/>
      <c r="D591" s="489"/>
      <c r="E591" s="489"/>
      <c r="F591" s="490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45" t="s">
        <v>34</v>
      </c>
      <c r="B606" s="445"/>
      <c r="C606" s="446"/>
      <c r="D606" s="378">
        <f>SUM(B592:C605)</f>
        <v>0</v>
      </c>
      <c r="E606" s="108"/>
      <c r="F606" s="114"/>
      <c r="G606" s="114"/>
    </row>
    <row r="607" spans="1:7" ht="21" x14ac:dyDescent="0.4">
      <c r="A607" s="445" t="s">
        <v>33</v>
      </c>
      <c r="B607" s="445"/>
      <c r="C607" s="44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47" t="s">
        <v>170</v>
      </c>
      <c r="B610" s="448"/>
      <c r="C610" s="44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8" t="s">
        <v>8</v>
      </c>
      <c r="B612" s="458"/>
      <c r="C612" s="458"/>
      <c r="D612" s="458"/>
      <c r="E612" s="458"/>
      <c r="F612" s="45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39" t="s">
        <v>28</v>
      </c>
      <c r="B614" s="440" t="s">
        <v>29</v>
      </c>
      <c r="C614" s="440"/>
      <c r="D614" s="440" t="s">
        <v>42</v>
      </c>
      <c r="E614" s="441" t="s">
        <v>266</v>
      </c>
      <c r="F614" s="441" t="s">
        <v>302</v>
      </c>
      <c r="G614" s="114"/>
    </row>
    <row r="615" spans="1:7" ht="18.75" customHeight="1" x14ac:dyDescent="0.4">
      <c r="A615" s="439"/>
      <c r="B615" s="118" t="s">
        <v>32</v>
      </c>
      <c r="C615" s="118" t="s">
        <v>31</v>
      </c>
      <c r="D615" s="440"/>
      <c r="E615" s="441"/>
      <c r="F615" s="44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6"/>
      <c r="D617" s="456"/>
      <c r="E617" s="456"/>
      <c r="F617" s="45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5" t="s">
        <v>34</v>
      </c>
      <c r="B627" s="445"/>
      <c r="C627" s="445"/>
      <c r="D627" s="378">
        <f>SUM(B618:C626)</f>
        <v>0</v>
      </c>
      <c r="E627" s="482"/>
      <c r="F627" s="461"/>
      <c r="G627" s="129"/>
    </row>
    <row r="628" spans="1:7" ht="21" x14ac:dyDescent="0.4">
      <c r="A628" s="445" t="s">
        <v>33</v>
      </c>
      <c r="B628" s="445"/>
      <c r="C628" s="445"/>
      <c r="D628" s="388" t="e">
        <f>D627/(COUNT(B618:C626)*2)</f>
        <v>#DIV/0!</v>
      </c>
      <c r="E628" s="483"/>
      <c r="F628" s="484"/>
      <c r="G628" s="129"/>
    </row>
    <row r="629" spans="1:7" ht="21" x14ac:dyDescent="0.4">
      <c r="A629" s="325"/>
      <c r="B629" s="135"/>
      <c r="C629" s="481"/>
      <c r="D629" s="481"/>
      <c r="E629" s="481"/>
      <c r="F629" s="481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3" t="s">
        <v>34</v>
      </c>
      <c r="B639" s="454"/>
      <c r="C639" s="455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6"/>
      <c r="D642" s="456"/>
      <c r="E642" s="456"/>
      <c r="F642" s="45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3" t="s">
        <v>34</v>
      </c>
      <c r="B650" s="454"/>
      <c r="C650" s="455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0"/>
      <c r="B652" s="470"/>
      <c r="C652" s="470"/>
      <c r="D652" s="470"/>
      <c r="E652" s="470"/>
      <c r="F652" s="470"/>
      <c r="G652" s="470"/>
    </row>
    <row r="653" spans="1:16382" ht="24.75" x14ac:dyDescent="0.4">
      <c r="A653" s="363" t="s">
        <v>26</v>
      </c>
      <c r="B653" s="456"/>
      <c r="C653" s="456"/>
      <c r="D653" s="456"/>
      <c r="E653" s="456"/>
      <c r="F653" s="45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1" t="s">
        <v>311</v>
      </c>
      <c r="B661" s="492"/>
      <c r="C661" s="492"/>
      <c r="D661" s="492"/>
      <c r="E661" s="492"/>
      <c r="F661" s="49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8" t="s">
        <v>356</v>
      </c>
      <c r="B676" s="458"/>
      <c r="C676" s="458"/>
      <c r="D676" s="458"/>
      <c r="E676" s="458"/>
      <c r="F676" s="45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39" t="s">
        <v>28</v>
      </c>
      <c r="B678" s="440" t="s">
        <v>29</v>
      </c>
      <c r="C678" s="440"/>
      <c r="D678" s="440" t="s">
        <v>42</v>
      </c>
      <c r="E678" s="441" t="s">
        <v>266</v>
      </c>
      <c r="F678" s="441" t="s">
        <v>302</v>
      </c>
      <c r="G678" s="129"/>
    </row>
    <row r="679" spans="1:7" ht="21" x14ac:dyDescent="0.4">
      <c r="A679" s="439"/>
      <c r="B679" s="118" t="s">
        <v>32</v>
      </c>
      <c r="C679" s="118" t="s">
        <v>31</v>
      </c>
      <c r="D679" s="440"/>
      <c r="E679" s="441"/>
      <c r="F679" s="44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4" t="s">
        <v>459</v>
      </c>
      <c r="B704" s="494"/>
      <c r="C704" s="494"/>
      <c r="D704" s="494"/>
      <c r="E704" s="494"/>
      <c r="F704" s="49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5" t="s">
        <v>28</v>
      </c>
      <c r="B706" s="479" t="s">
        <v>29</v>
      </c>
      <c r="C706" s="479"/>
      <c r="D706" s="440" t="s">
        <v>42</v>
      </c>
      <c r="E706" s="441" t="s">
        <v>266</v>
      </c>
      <c r="F706" s="441" t="s">
        <v>302</v>
      </c>
      <c r="G706" s="274"/>
    </row>
    <row r="707" spans="1:7" ht="21" x14ac:dyDescent="0.4">
      <c r="A707" s="466"/>
      <c r="B707" s="383" t="s">
        <v>32</v>
      </c>
      <c r="C707" s="383" t="s">
        <v>31</v>
      </c>
      <c r="D707" s="440"/>
      <c r="E707" s="441"/>
      <c r="F707" s="44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2" t="s">
        <v>306</v>
      </c>
      <c r="B709" s="443"/>
      <c r="C709" s="443"/>
      <c r="D709" s="443"/>
      <c r="E709" s="443"/>
      <c r="F709" s="444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3"/>
      <c r="C715" s="464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3"/>
      <c r="C716" s="464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2" t="s">
        <v>307</v>
      </c>
      <c r="B718" s="443"/>
      <c r="C718" s="443"/>
      <c r="D718" s="443"/>
      <c r="E718" s="443"/>
      <c r="F718" s="444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6" zoomScale="80" zoomScaleNormal="90" zoomScaleSheetLayoutView="80" workbookViewId="0">
      <selection activeCell="E198" sqref="E198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0"/>
      <c r="E1" s="540"/>
      <c r="F1" s="540"/>
      <c r="G1" s="540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1" t="s">
        <v>46</v>
      </c>
      <c r="B6" s="541"/>
      <c r="C6" s="541"/>
      <c r="D6" s="541"/>
      <c r="E6" s="541"/>
      <c r="F6" s="541"/>
      <c r="G6" s="92"/>
    </row>
    <row r="7" spans="1:7" s="258" customFormat="1" ht="21.75" customHeight="1" x14ac:dyDescent="0.45">
      <c r="A7" s="542" t="str">
        <f>'Page de garde'!D18</f>
        <v>Ksour Essef</v>
      </c>
      <c r="B7" s="542"/>
      <c r="C7" s="542"/>
      <c r="D7" s="542"/>
      <c r="E7" s="542"/>
      <c r="F7" s="542"/>
      <c r="G7" s="92"/>
    </row>
    <row r="8" spans="1:7" s="258" customFormat="1" ht="24" x14ac:dyDescent="0.45">
      <c r="A8" s="4" t="s">
        <v>39</v>
      </c>
      <c r="B8" s="543" t="str">
        <f>'A1 Exploitation'!B9:F9</f>
        <v>Yassine ELLOUMI</v>
      </c>
      <c r="C8" s="543"/>
      <c r="D8" s="543"/>
      <c r="E8" s="543"/>
      <c r="F8" s="543"/>
      <c r="G8" s="92"/>
    </row>
    <row r="9" spans="1:7" s="258" customFormat="1" ht="24" x14ac:dyDescent="0.45">
      <c r="A9" s="5" t="s">
        <v>41</v>
      </c>
      <c r="B9" s="544" t="str">
        <f>'A1 Exploitation'!B10:F10</f>
        <v>Directeur du Magasin et chefs rayon</v>
      </c>
      <c r="C9" s="544"/>
      <c r="D9" s="544"/>
      <c r="E9" s="544"/>
      <c r="F9" s="544"/>
      <c r="G9" s="92"/>
    </row>
    <row r="10" spans="1:7" s="258" customFormat="1" ht="24" x14ac:dyDescent="0.45">
      <c r="A10" s="4" t="s">
        <v>40</v>
      </c>
      <c r="B10" s="539">
        <f>'A1 Exploitation'!B11:F11</f>
        <v>43509</v>
      </c>
      <c r="C10" s="539"/>
      <c r="D10" s="539"/>
      <c r="E10" s="539"/>
      <c r="F10" s="539"/>
      <c r="G10" s="92"/>
    </row>
    <row r="11" spans="1:7" s="258" customFormat="1" ht="24" x14ac:dyDescent="0.45">
      <c r="A11" s="4" t="s">
        <v>250</v>
      </c>
      <c r="B11" s="536" t="e">
        <f>D199</f>
        <v>#DIV/0!</v>
      </c>
      <c r="C11" s="536"/>
      <c r="D11" s="536"/>
      <c r="E11" s="536"/>
      <c r="F11" s="536"/>
      <c r="G11" s="92"/>
    </row>
    <row r="12" spans="1:7" s="258" customFormat="1" ht="22.5" x14ac:dyDescent="0.45">
      <c r="A12" s="1"/>
      <c r="D12" s="504"/>
      <c r="E12" s="504"/>
      <c r="F12" s="504"/>
      <c r="G12" s="504"/>
    </row>
    <row r="13" spans="1:7" s="258" customFormat="1" ht="11.25" customHeight="1" x14ac:dyDescent="0.3">
      <c r="A13" s="537" t="s">
        <v>28</v>
      </c>
      <c r="B13" s="538" t="s">
        <v>29</v>
      </c>
      <c r="C13" s="538"/>
      <c r="D13" s="538" t="s">
        <v>42</v>
      </c>
      <c r="E13" s="538" t="s">
        <v>160</v>
      </c>
      <c r="F13" s="538" t="s">
        <v>161</v>
      </c>
      <c r="G13" s="80"/>
    </row>
    <row r="14" spans="1:7" s="258" customFormat="1" ht="12.75" customHeight="1" x14ac:dyDescent="0.3">
      <c r="A14" s="537"/>
      <c r="B14" s="22" t="s">
        <v>32</v>
      </c>
      <c r="C14" s="22" t="s">
        <v>31</v>
      </c>
      <c r="D14" s="538"/>
      <c r="E14" s="538"/>
      <c r="F14" s="538"/>
      <c r="G14" s="94"/>
    </row>
    <row r="15" spans="1:7" x14ac:dyDescent="0.3">
      <c r="A15" s="527"/>
      <c r="B15" s="528"/>
      <c r="C15" s="528"/>
      <c r="D15" s="528"/>
      <c r="E15" s="528"/>
      <c r="F15" s="528"/>
    </row>
    <row r="16" spans="1:7" ht="19.5" x14ac:dyDescent="0.4">
      <c r="A16" s="531" t="s">
        <v>0</v>
      </c>
      <c r="B16" s="532"/>
      <c r="C16" s="532"/>
      <c r="D16" s="532"/>
      <c r="E16" s="532"/>
      <c r="F16" s="53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3" t="s">
        <v>34</v>
      </c>
      <c r="B22" s="529"/>
      <c r="C22" s="530"/>
      <c r="D22" s="381">
        <f>SUM(B17:C21)</f>
        <v>0</v>
      </c>
    </row>
    <row r="23" spans="1:7" x14ac:dyDescent="0.3">
      <c r="A23" s="520" t="s">
        <v>251</v>
      </c>
      <c r="B23" s="521"/>
      <c r="C23" s="52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5" t="s">
        <v>4</v>
      </c>
      <c r="B25" s="526"/>
      <c r="C25" s="526"/>
      <c r="D25" s="526"/>
      <c r="E25" s="526"/>
      <c r="F25" s="52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0" t="s">
        <v>34</v>
      </c>
      <c r="B33" s="521"/>
      <c r="C33" s="522"/>
      <c r="D33" s="380">
        <f>SUM(B26:C32)</f>
        <v>0</v>
      </c>
    </row>
    <row r="34" spans="1:7" x14ac:dyDescent="0.3">
      <c r="A34" s="520" t="s">
        <v>251</v>
      </c>
      <c r="B34" s="521"/>
      <c r="C34" s="52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5" t="s">
        <v>180</v>
      </c>
      <c r="B36" s="526"/>
      <c r="C36" s="526"/>
      <c r="D36" s="526"/>
      <c r="E36" s="526"/>
      <c r="F36" s="52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0" t="s">
        <v>34</v>
      </c>
      <c r="B42" s="521"/>
      <c r="C42" s="522"/>
      <c r="D42" s="380">
        <f>SUM(B37:C41)</f>
        <v>0</v>
      </c>
      <c r="E42" s="259"/>
      <c r="F42" s="259"/>
      <c r="G42" s="93"/>
    </row>
    <row r="43" spans="1:7" s="10" customFormat="1" x14ac:dyDescent="0.3">
      <c r="A43" s="520" t="s">
        <v>251</v>
      </c>
      <c r="B43" s="521"/>
      <c r="C43" s="52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4" t="s">
        <v>19</v>
      </c>
      <c r="B45" s="535"/>
      <c r="C45" s="535"/>
      <c r="D45" s="535"/>
      <c r="E45" s="535"/>
      <c r="F45" s="53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0" t="s">
        <v>34</v>
      </c>
      <c r="B52" s="521"/>
      <c r="C52" s="522"/>
      <c r="D52" s="380">
        <f>SUM(B46:C51)</f>
        <v>0</v>
      </c>
    </row>
    <row r="53" spans="1:7" x14ac:dyDescent="0.3">
      <c r="A53" s="520" t="s">
        <v>251</v>
      </c>
      <c r="B53" s="521"/>
      <c r="C53" s="52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5" t="s">
        <v>8</v>
      </c>
      <c r="B55" s="526"/>
      <c r="C55" s="526"/>
      <c r="D55" s="526"/>
      <c r="E55" s="526"/>
      <c r="F55" s="52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0" t="s">
        <v>34</v>
      </c>
      <c r="B63" s="521"/>
      <c r="C63" s="522"/>
      <c r="D63" s="380">
        <f>SUM(B56:C62)</f>
        <v>0</v>
      </c>
    </row>
    <row r="64" spans="1:7" x14ac:dyDescent="0.3">
      <c r="A64" s="520" t="s">
        <v>251</v>
      </c>
      <c r="B64" s="521"/>
      <c r="C64" s="52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5" t="s">
        <v>111</v>
      </c>
      <c r="B66" s="526"/>
      <c r="C66" s="526"/>
      <c r="D66" s="526"/>
      <c r="E66" s="526"/>
      <c r="F66" s="52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0" t="s">
        <v>34</v>
      </c>
      <c r="B84" s="521"/>
      <c r="C84" s="522"/>
      <c r="D84" s="380">
        <f>SUM(B67:C83)</f>
        <v>0</v>
      </c>
    </row>
    <row r="85" spans="1:7" x14ac:dyDescent="0.3">
      <c r="A85" s="520" t="s">
        <v>251</v>
      </c>
      <c r="B85" s="521"/>
      <c r="C85" s="52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5" t="s">
        <v>172</v>
      </c>
      <c r="B87" s="526"/>
      <c r="C87" s="526"/>
      <c r="D87" s="526"/>
      <c r="E87" s="526"/>
      <c r="F87" s="52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0" t="s">
        <v>34</v>
      </c>
      <c r="B102" s="521"/>
      <c r="C102" s="522"/>
      <c r="D102" s="380">
        <f>SUM(B88:C101)</f>
        <v>0</v>
      </c>
    </row>
    <row r="103" spans="1:7" x14ac:dyDescent="0.3">
      <c r="A103" s="520" t="s">
        <v>251</v>
      </c>
      <c r="B103" s="521"/>
      <c r="C103" s="52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5" t="s">
        <v>173</v>
      </c>
      <c r="B106" s="526"/>
      <c r="C106" s="526"/>
      <c r="D106" s="526"/>
      <c r="E106" s="526"/>
      <c r="F106" s="52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0" t="s">
        <v>34</v>
      </c>
      <c r="B118" s="521"/>
      <c r="C118" s="522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0" t="s">
        <v>251</v>
      </c>
      <c r="B119" s="521"/>
      <c r="C119" s="52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5" t="s">
        <v>156</v>
      </c>
      <c r="B121" s="526"/>
      <c r="C121" s="526"/>
      <c r="D121" s="526"/>
      <c r="E121" s="526"/>
      <c r="F121" s="52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0" t="s">
        <v>34</v>
      </c>
      <c r="B133" s="521"/>
      <c r="C133" s="522"/>
      <c r="D133" s="380">
        <f>SUM(B122:C132)</f>
        <v>0</v>
      </c>
    </row>
    <row r="134" spans="1:7" x14ac:dyDescent="0.3">
      <c r="A134" s="520" t="s">
        <v>251</v>
      </c>
      <c r="B134" s="521"/>
      <c r="C134" s="52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5" t="s">
        <v>61</v>
      </c>
      <c r="B136" s="526"/>
      <c r="C136" s="526"/>
      <c r="D136" s="526"/>
      <c r="E136" s="526"/>
      <c r="F136" s="52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0" t="s">
        <v>34</v>
      </c>
      <c r="B149" s="521"/>
      <c r="C149" s="522"/>
      <c r="D149" s="380">
        <f>SUM(B137:C148)</f>
        <v>0</v>
      </c>
    </row>
    <row r="150" spans="1:7" x14ac:dyDescent="0.3">
      <c r="A150" s="520" t="s">
        <v>251</v>
      </c>
      <c r="B150" s="521"/>
      <c r="C150" s="52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5" t="s">
        <v>178</v>
      </c>
      <c r="B152" s="526"/>
      <c r="C152" s="526"/>
      <c r="D152" s="526"/>
      <c r="E152" s="526"/>
      <c r="F152" s="52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0" t="s">
        <v>34</v>
      </c>
      <c r="B161" s="529"/>
      <c r="C161" s="530"/>
      <c r="D161" s="381">
        <f>SUM(B153:C160)</f>
        <v>0</v>
      </c>
    </row>
    <row r="162" spans="1:7" x14ac:dyDescent="0.3">
      <c r="A162" s="520" t="s">
        <v>251</v>
      </c>
      <c r="B162" s="521"/>
      <c r="C162" s="52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5" t="s">
        <v>64</v>
      </c>
      <c r="B164" s="526"/>
      <c r="C164" s="526"/>
      <c r="D164" s="526"/>
      <c r="E164" s="526"/>
      <c r="F164" s="52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0" t="s">
        <v>34</v>
      </c>
      <c r="B169" s="521"/>
      <c r="C169" s="522"/>
      <c r="D169" s="380">
        <f>SUM(B165:C168)</f>
        <v>0</v>
      </c>
    </row>
    <row r="170" spans="1:7" x14ac:dyDescent="0.3">
      <c r="A170" s="520" t="s">
        <v>251</v>
      </c>
      <c r="B170" s="521"/>
      <c r="C170" s="52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3" t="s">
        <v>15</v>
      </c>
      <c r="B172" s="524"/>
      <c r="C172" s="524"/>
      <c r="D172" s="524"/>
      <c r="E172" s="524"/>
      <c r="F172" s="52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0" t="s">
        <v>34</v>
      </c>
      <c r="B177" s="521"/>
      <c r="C177" s="522"/>
      <c r="D177" s="380">
        <f>SUM(B173:C176)</f>
        <v>0</v>
      </c>
    </row>
    <row r="178" spans="1:7" x14ac:dyDescent="0.3">
      <c r="A178" s="520" t="s">
        <v>251</v>
      </c>
      <c r="B178" s="521"/>
      <c r="C178" s="52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5" t="s">
        <v>65</v>
      </c>
      <c r="B180" s="526"/>
      <c r="C180" s="526"/>
      <c r="D180" s="526"/>
      <c r="E180" s="526"/>
      <c r="F180" s="52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0" t="s">
        <v>34</v>
      </c>
      <c r="B186" s="521"/>
      <c r="C186" s="522"/>
      <c r="D186" s="380">
        <f>SUM(B181:C185)</f>
        <v>0</v>
      </c>
    </row>
    <row r="187" spans="1:7" x14ac:dyDescent="0.3">
      <c r="A187" s="520" t="s">
        <v>251</v>
      </c>
      <c r="B187" s="521"/>
      <c r="C187" s="52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5" t="s">
        <v>177</v>
      </c>
      <c r="B189" s="526"/>
      <c r="C189" s="526"/>
      <c r="D189" s="526"/>
      <c r="E189" s="526"/>
      <c r="F189" s="52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0" t="s">
        <v>34</v>
      </c>
      <c r="B194" s="521"/>
      <c r="C194" s="522"/>
      <c r="D194" s="40">
        <f>SUM(B190:C193)</f>
        <v>0</v>
      </c>
    </row>
    <row r="195" spans="1:6" x14ac:dyDescent="0.3">
      <c r="A195" s="520" t="s">
        <v>251</v>
      </c>
      <c r="B195" s="521"/>
      <c r="C195" s="522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>
        <f>E197/F197</f>
        <v>0.22222222222222221</v>
      </c>
      <c r="E197" s="416">
        <v>2</v>
      </c>
      <c r="F197" s="416">
        <v>9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PEhfZzUldbT34ItwqPV5+IsTCyYBdSbpvOAti5udKyYjUJtkvRWLlyvmDai/EVN6DeJwX1mWdYSl9RlNTssndg==" saltValue="5nhGegThJAAI2QvXchjby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2019-04-02T16:57:10Z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