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8\Audits Magasins\Audit Magasins UHD 2018\Market QLC\CM Ksour Essef\"/>
    </mc:Choice>
  </mc:AlternateContent>
  <bookViews>
    <workbookView xWindow="0" yWindow="0" windowWidth="24000" windowHeight="9285" tabRatio="916" activeTab="2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9" i="41" l="1"/>
  <c r="D198" i="41"/>
  <c r="F197" i="41"/>
  <c r="E197" i="41"/>
  <c r="D197" i="41"/>
  <c r="D195" i="41"/>
  <c r="D194" i="41"/>
  <c r="C191" i="41"/>
  <c r="D187" i="41"/>
  <c r="D186" i="41"/>
  <c r="D178" i="41"/>
  <c r="D177" i="41"/>
  <c r="D170" i="41"/>
  <c r="D169" i="41"/>
  <c r="C165" i="41"/>
  <c r="D162" i="41"/>
  <c r="D161" i="41"/>
  <c r="C157" i="41"/>
  <c r="C156" i="41"/>
  <c r="C155" i="41"/>
  <c r="D150" i="41"/>
  <c r="D149" i="41"/>
  <c r="C145" i="41"/>
  <c r="C144" i="41"/>
  <c r="C138" i="41"/>
  <c r="D134" i="41"/>
  <c r="D133" i="41"/>
  <c r="C132" i="41"/>
  <c r="C130" i="41"/>
  <c r="C128" i="41"/>
  <c r="C127" i="41"/>
  <c r="D119" i="41"/>
  <c r="D118" i="41"/>
  <c r="C116" i="41"/>
  <c r="C115" i="41"/>
  <c r="C112" i="41"/>
  <c r="D103" i="41"/>
  <c r="D102" i="41"/>
  <c r="C100" i="41"/>
  <c r="C99" i="41"/>
  <c r="C94" i="41"/>
  <c r="C93" i="41"/>
  <c r="D85" i="41"/>
  <c r="D84" i="41"/>
  <c r="C82" i="41"/>
  <c r="C80" i="41"/>
  <c r="C77" i="41"/>
  <c r="C76" i="41"/>
  <c r="C75" i="41"/>
  <c r="D64" i="41"/>
  <c r="D63" i="41"/>
  <c r="C61" i="41"/>
  <c r="C60" i="41"/>
  <c r="C56" i="41"/>
  <c r="D53" i="41"/>
  <c r="D52" i="41"/>
  <c r="C51" i="41"/>
  <c r="D43" i="41"/>
  <c r="D42" i="41"/>
  <c r="C37" i="41"/>
  <c r="D34" i="41"/>
  <c r="D33" i="41"/>
  <c r="C26" i="41"/>
  <c r="D23" i="41"/>
  <c r="D22" i="41"/>
  <c r="B11" i="41"/>
  <c r="B10" i="41"/>
  <c r="B9" i="41"/>
  <c r="B8" i="41"/>
  <c r="A7" i="41"/>
  <c r="D549" i="40"/>
  <c r="D548" i="40"/>
  <c r="D547" i="40"/>
  <c r="D545" i="40"/>
  <c r="D544" i="40"/>
  <c r="F543" i="40"/>
  <c r="E543" i="40"/>
  <c r="D543" i="40"/>
  <c r="B543" i="40"/>
  <c r="C542" i="40"/>
  <c r="A537" i="40"/>
  <c r="D534" i="40"/>
  <c r="D533" i="40"/>
  <c r="F532" i="40"/>
  <c r="E532" i="40"/>
  <c r="D532" i="40"/>
  <c r="B532" i="40"/>
  <c r="C530" i="40"/>
  <c r="C528" i="40"/>
  <c r="A517" i="40"/>
  <c r="D514" i="40"/>
  <c r="D513" i="40"/>
  <c r="F512" i="40"/>
  <c r="E512" i="40"/>
  <c r="D512" i="40"/>
  <c r="B512" i="40"/>
  <c r="A506" i="40"/>
  <c r="D503" i="40"/>
  <c r="D502" i="40"/>
  <c r="D500" i="40"/>
  <c r="D499" i="40"/>
  <c r="F498" i="40"/>
  <c r="E498" i="40"/>
  <c r="D498" i="40"/>
  <c r="B498" i="40"/>
  <c r="D494" i="40"/>
  <c r="D493" i="40"/>
  <c r="C490" i="40"/>
  <c r="A484" i="40"/>
  <c r="D481" i="40"/>
  <c r="D480" i="40"/>
  <c r="D478" i="40"/>
  <c r="D477" i="40"/>
  <c r="F476" i="40"/>
  <c r="E476" i="40"/>
  <c r="D476" i="40"/>
  <c r="B476" i="40"/>
  <c r="C469" i="40"/>
  <c r="C466" i="40"/>
  <c r="C465" i="40"/>
  <c r="C461" i="40"/>
  <c r="D458" i="40"/>
  <c r="D457" i="40"/>
  <c r="C455" i="40"/>
  <c r="A447" i="40"/>
  <c r="D444" i="40"/>
  <c r="D443" i="40"/>
  <c r="D441" i="40"/>
  <c r="D440" i="40"/>
  <c r="F439" i="40"/>
  <c r="E439" i="40"/>
  <c r="D439" i="40"/>
  <c r="B439" i="40"/>
  <c r="C438" i="40"/>
  <c r="C432" i="40"/>
  <c r="C431" i="40"/>
  <c r="D427" i="40"/>
  <c r="D426" i="40"/>
  <c r="C425" i="40"/>
  <c r="C422" i="40"/>
  <c r="D418" i="40"/>
  <c r="D417" i="40"/>
  <c r="C415" i="40"/>
  <c r="C411" i="40"/>
  <c r="D407" i="40"/>
  <c r="D406" i="40"/>
  <c r="C405" i="40"/>
  <c r="C402" i="40"/>
  <c r="A394" i="40"/>
  <c r="D391" i="40"/>
  <c r="D390" i="40"/>
  <c r="D388" i="40"/>
  <c r="D387" i="40"/>
  <c r="F386" i="40"/>
  <c r="E386" i="40"/>
  <c r="D386" i="40"/>
  <c r="B386" i="40"/>
  <c r="C381" i="40"/>
  <c r="C378" i="40"/>
  <c r="D374" i="40"/>
  <c r="D373" i="40"/>
  <c r="C371" i="40"/>
  <c r="C369" i="40"/>
  <c r="C368" i="40"/>
  <c r="A361" i="40"/>
  <c r="D358" i="40"/>
  <c r="D357" i="40"/>
  <c r="D355" i="40"/>
  <c r="D354" i="40"/>
  <c r="F353" i="40"/>
  <c r="E353" i="40"/>
  <c r="D353" i="40"/>
  <c r="B353" i="40"/>
  <c r="C348" i="40"/>
  <c r="C344" i="40"/>
  <c r="C342" i="40"/>
  <c r="C340" i="40"/>
  <c r="D334" i="40"/>
  <c r="D333" i="40"/>
  <c r="C331" i="40"/>
  <c r="A321" i="40"/>
  <c r="D318" i="40"/>
  <c r="D317" i="40"/>
  <c r="D315" i="40"/>
  <c r="D314" i="40"/>
  <c r="F313" i="40"/>
  <c r="E313" i="40"/>
  <c r="D313" i="40"/>
  <c r="B313" i="40"/>
  <c r="C304" i="40"/>
  <c r="C302" i="40"/>
  <c r="C297" i="40"/>
  <c r="C295" i="40"/>
  <c r="C294" i="40"/>
  <c r="C291" i="40"/>
  <c r="D286" i="40"/>
  <c r="D285" i="40"/>
  <c r="C282" i="40"/>
  <c r="C278" i="40"/>
  <c r="A269" i="40"/>
  <c r="D266" i="40"/>
  <c r="D265" i="40"/>
  <c r="D263" i="40"/>
  <c r="D262" i="40"/>
  <c r="F261" i="40"/>
  <c r="E261" i="40"/>
  <c r="D261" i="40"/>
  <c r="B261" i="40"/>
  <c r="C252" i="40"/>
  <c r="C251" i="40"/>
  <c r="C250" i="40"/>
  <c r="C249" i="40"/>
  <c r="D245" i="40"/>
  <c r="D244" i="40"/>
  <c r="C240" i="40"/>
  <c r="C238" i="40"/>
  <c r="C235" i="40"/>
  <c r="C230" i="40"/>
  <c r="C227" i="40"/>
  <c r="D223" i="40"/>
  <c r="D222" i="40"/>
  <c r="C220" i="40"/>
  <c r="C219" i="40"/>
  <c r="A208" i="40"/>
  <c r="D205" i="40"/>
  <c r="D204" i="40"/>
  <c r="D202" i="40"/>
  <c r="D201" i="40"/>
  <c r="F200" i="40"/>
  <c r="E200" i="40"/>
  <c r="D200" i="40"/>
  <c r="B200" i="40"/>
  <c r="C194" i="40"/>
  <c r="C190" i="40"/>
  <c r="C186" i="40"/>
  <c r="C184" i="40"/>
  <c r="C182" i="40"/>
  <c r="C181" i="40"/>
  <c r="D173" i="40"/>
  <c r="D172" i="40"/>
  <c r="C170" i="40"/>
  <c r="A161" i="40"/>
  <c r="D158" i="40"/>
  <c r="D157" i="40"/>
  <c r="D155" i="40"/>
  <c r="D154" i="40"/>
  <c r="F153" i="40"/>
  <c r="E153" i="40"/>
  <c r="D153" i="40"/>
  <c r="B153" i="40"/>
  <c r="C147" i="40"/>
  <c r="C145" i="40"/>
  <c r="C143" i="40"/>
  <c r="D140" i="40"/>
  <c r="D139" i="40"/>
  <c r="C138" i="40"/>
  <c r="C134" i="40"/>
  <c r="C132" i="40"/>
  <c r="C131" i="40"/>
  <c r="C129" i="40"/>
  <c r="C125" i="40"/>
  <c r="D118" i="40"/>
  <c r="D117" i="40"/>
  <c r="C115" i="40"/>
  <c r="A106" i="40"/>
  <c r="D103" i="40"/>
  <c r="D102" i="40"/>
  <c r="D101" i="40"/>
  <c r="D100" i="40"/>
  <c r="F99" i="40"/>
  <c r="E99" i="40"/>
  <c r="D99" i="40"/>
  <c r="B99" i="40"/>
  <c r="C91" i="40"/>
  <c r="C89" i="40"/>
  <c r="D85" i="40"/>
  <c r="D84" i="40"/>
  <c r="C82" i="40"/>
  <c r="C79" i="40"/>
  <c r="C74" i="40"/>
  <c r="C72" i="40"/>
  <c r="C69" i="40"/>
  <c r="C68" i="40"/>
  <c r="C65" i="40"/>
  <c r="D62" i="40"/>
  <c r="D61" i="40"/>
  <c r="C59" i="40"/>
  <c r="A49" i="40"/>
  <c r="D46" i="40"/>
  <c r="D45" i="40"/>
  <c r="D43" i="40"/>
  <c r="D42" i="40"/>
  <c r="F41" i="40"/>
  <c r="E41" i="40"/>
  <c r="D41" i="40"/>
  <c r="B41" i="40"/>
  <c r="C35" i="40"/>
  <c r="C34" i="40"/>
  <c r="C30" i="40"/>
  <c r="D26" i="40"/>
  <c r="D25" i="40"/>
  <c r="A16" i="40"/>
  <c r="B12" i="40"/>
  <c r="A8" i="40"/>
  <c r="D199" i="39"/>
  <c r="D198" i="39"/>
  <c r="F197" i="39"/>
  <c r="E197" i="39"/>
  <c r="D197" i="39"/>
  <c r="D195" i="39"/>
  <c r="D194" i="39"/>
  <c r="C191" i="39"/>
  <c r="D187" i="39"/>
  <c r="D186" i="39"/>
  <c r="D178" i="39"/>
  <c r="D177" i="39"/>
  <c r="D170" i="39"/>
  <c r="D169" i="39"/>
  <c r="C165" i="39"/>
  <c r="D162" i="39"/>
  <c r="D161" i="39"/>
  <c r="C157" i="39"/>
  <c r="C156" i="39"/>
  <c r="C155" i="39"/>
  <c r="D150" i="39"/>
  <c r="D149" i="39"/>
  <c r="C145" i="39"/>
  <c r="C144" i="39"/>
  <c r="C138" i="39"/>
  <c r="D134" i="39"/>
  <c r="D133" i="39"/>
  <c r="C132" i="39"/>
  <c r="C130" i="39"/>
  <c r="C128" i="39"/>
  <c r="C127" i="39"/>
  <c r="D119" i="39"/>
  <c r="D118" i="39"/>
  <c r="C116" i="39"/>
  <c r="C115" i="39"/>
  <c r="C112" i="39"/>
  <c r="D103" i="39"/>
  <c r="D102" i="39"/>
  <c r="C100" i="39"/>
  <c r="C99" i="39"/>
  <c r="C94" i="39"/>
  <c r="C93" i="39"/>
  <c r="D85" i="39"/>
  <c r="D84" i="39"/>
  <c r="C82" i="39"/>
  <c r="C80" i="39"/>
  <c r="C77" i="39"/>
  <c r="C76" i="39"/>
  <c r="C75" i="39"/>
  <c r="D64" i="39"/>
  <c r="D63" i="39"/>
  <c r="C61" i="39"/>
  <c r="C60" i="39"/>
  <c r="C56" i="39"/>
  <c r="D53" i="39"/>
  <c r="D52" i="39"/>
  <c r="C51" i="39"/>
  <c r="D43" i="39"/>
  <c r="D42" i="39"/>
  <c r="C37" i="39"/>
  <c r="D34" i="39"/>
  <c r="D33" i="39"/>
  <c r="C26" i="39"/>
  <c r="D23" i="39"/>
  <c r="D22" i="39"/>
  <c r="B11" i="39"/>
  <c r="B10" i="39"/>
  <c r="B9" i="39"/>
  <c r="B8" i="39"/>
  <c r="A7" i="39"/>
  <c r="D549" i="38"/>
  <c r="D548" i="38"/>
  <c r="D547" i="38"/>
  <c r="D545" i="38"/>
  <c r="D544" i="38"/>
  <c r="F543" i="38"/>
  <c r="E543" i="38"/>
  <c r="D543" i="38"/>
  <c r="B543" i="38"/>
  <c r="C542" i="38"/>
  <c r="A537" i="38"/>
  <c r="D534" i="38"/>
  <c r="D533" i="38"/>
  <c r="F532" i="38"/>
  <c r="E532" i="38"/>
  <c r="D532" i="38"/>
  <c r="B532" i="38"/>
  <c r="C530" i="38"/>
  <c r="C528" i="38"/>
  <c r="A517" i="38"/>
  <c r="D514" i="38"/>
  <c r="D513" i="38"/>
  <c r="F512" i="38"/>
  <c r="E512" i="38"/>
  <c r="D512" i="38"/>
  <c r="B512" i="38"/>
  <c r="A506" i="38"/>
  <c r="D503" i="38"/>
  <c r="D502" i="38"/>
  <c r="D500" i="38"/>
  <c r="D499" i="38"/>
  <c r="F498" i="38"/>
  <c r="E498" i="38"/>
  <c r="D498" i="38"/>
  <c r="B498" i="38"/>
  <c r="D494" i="38"/>
  <c r="D493" i="38"/>
  <c r="C490" i="38"/>
  <c r="A484" i="38"/>
  <c r="D481" i="38"/>
  <c r="D480" i="38"/>
  <c r="D478" i="38"/>
  <c r="D477" i="38"/>
  <c r="F476" i="38"/>
  <c r="E476" i="38"/>
  <c r="D476" i="38"/>
  <c r="B476" i="38"/>
  <c r="C469" i="38"/>
  <c r="C466" i="38"/>
  <c r="C465" i="38"/>
  <c r="C461" i="38"/>
  <c r="D458" i="38"/>
  <c r="D457" i="38"/>
  <c r="C455" i="38"/>
  <c r="A447" i="38"/>
  <c r="D444" i="38"/>
  <c r="D443" i="38"/>
  <c r="D441" i="38"/>
  <c r="D440" i="38"/>
  <c r="F439" i="38"/>
  <c r="E439" i="38"/>
  <c r="D439" i="38"/>
  <c r="B439" i="38"/>
  <c r="C438" i="38"/>
  <c r="C432" i="38"/>
  <c r="C431" i="38"/>
  <c r="D427" i="38"/>
  <c r="D426" i="38"/>
  <c r="C425" i="38"/>
  <c r="C422" i="38"/>
  <c r="D418" i="38"/>
  <c r="D417" i="38"/>
  <c r="C415" i="38"/>
  <c r="C411" i="38"/>
  <c r="D407" i="38"/>
  <c r="D406" i="38"/>
  <c r="C405" i="38"/>
  <c r="C402" i="38"/>
  <c r="A394" i="38"/>
  <c r="D391" i="38"/>
  <c r="D390" i="38"/>
  <c r="D388" i="38"/>
  <c r="D387" i="38"/>
  <c r="F386" i="38"/>
  <c r="E386" i="38"/>
  <c r="D386" i="38"/>
  <c r="B386" i="38"/>
  <c r="C381" i="38"/>
  <c r="C378" i="38"/>
  <c r="D374" i="38"/>
  <c r="D373" i="38"/>
  <c r="C371" i="38"/>
  <c r="C369" i="38"/>
  <c r="C368" i="38"/>
  <c r="A361" i="38"/>
  <c r="D358" i="38"/>
  <c r="D357" i="38"/>
  <c r="D355" i="38"/>
  <c r="D354" i="38"/>
  <c r="F353" i="38"/>
  <c r="E353" i="38"/>
  <c r="D353" i="38"/>
  <c r="B353" i="38"/>
  <c r="C348" i="38"/>
  <c r="C344" i="38"/>
  <c r="C342" i="38"/>
  <c r="C340" i="38"/>
  <c r="D334" i="38"/>
  <c r="D333" i="38"/>
  <c r="C331" i="38"/>
  <c r="A321" i="38"/>
  <c r="D318" i="38"/>
  <c r="D317" i="38"/>
  <c r="D315" i="38"/>
  <c r="D314" i="38"/>
  <c r="F313" i="38"/>
  <c r="E313" i="38"/>
  <c r="D313" i="38"/>
  <c r="B313" i="38"/>
  <c r="C304" i="38"/>
  <c r="C302" i="38"/>
  <c r="C297" i="38"/>
  <c r="C295" i="38"/>
  <c r="C294" i="38"/>
  <c r="C291" i="38"/>
  <c r="D286" i="38"/>
  <c r="D285" i="38"/>
  <c r="C282" i="38"/>
  <c r="C278" i="38"/>
  <c r="A269" i="38"/>
  <c r="D266" i="38"/>
  <c r="D265" i="38"/>
  <c r="D263" i="38"/>
  <c r="D262" i="38"/>
  <c r="F261" i="38"/>
  <c r="E261" i="38"/>
  <c r="D261" i="38"/>
  <c r="B261" i="38"/>
  <c r="C252" i="38"/>
  <c r="C251" i="38"/>
  <c r="C250" i="38"/>
  <c r="C249" i="38"/>
  <c r="D245" i="38"/>
  <c r="D244" i="38"/>
  <c r="C240" i="38"/>
  <c r="C238" i="38"/>
  <c r="C235" i="38"/>
  <c r="C230" i="38"/>
  <c r="C227" i="38"/>
  <c r="D223" i="38"/>
  <c r="D222" i="38"/>
  <c r="C220" i="38"/>
  <c r="C219" i="38"/>
  <c r="A208" i="38"/>
  <c r="D205" i="38"/>
  <c r="D204" i="38"/>
  <c r="D202" i="38"/>
  <c r="D201" i="38"/>
  <c r="F200" i="38"/>
  <c r="E200" i="38"/>
  <c r="D200" i="38"/>
  <c r="B200" i="38"/>
  <c r="C194" i="38"/>
  <c r="C190" i="38"/>
  <c r="C186" i="38"/>
  <c r="C184" i="38"/>
  <c r="C182" i="38"/>
  <c r="C181" i="38"/>
  <c r="D173" i="38"/>
  <c r="D172" i="38"/>
  <c r="C170" i="38"/>
  <c r="A161" i="38"/>
  <c r="D158" i="38"/>
  <c r="D157" i="38"/>
  <c r="D155" i="38"/>
  <c r="D154" i="38"/>
  <c r="F153" i="38"/>
  <c r="E153" i="38"/>
  <c r="D153" i="38"/>
  <c r="B153" i="38"/>
  <c r="C147" i="38"/>
  <c r="C145" i="38"/>
  <c r="C143" i="38"/>
  <c r="D140" i="38"/>
  <c r="D139" i="38"/>
  <c r="C138" i="38"/>
  <c r="C134" i="38"/>
  <c r="C132" i="38"/>
  <c r="C131" i="38"/>
  <c r="C129" i="38"/>
  <c r="C125" i="38"/>
  <c r="D118" i="38"/>
  <c r="D117" i="38"/>
  <c r="C115" i="38"/>
  <c r="A106" i="38"/>
  <c r="D103" i="38"/>
  <c r="D102" i="38"/>
  <c r="D101" i="38"/>
  <c r="D100" i="38"/>
  <c r="F99" i="38"/>
  <c r="E99" i="38"/>
  <c r="D99" i="38"/>
  <c r="B99" i="38"/>
  <c r="C91" i="38"/>
  <c r="C89" i="38"/>
  <c r="D85" i="38"/>
  <c r="D84" i="38"/>
  <c r="C82" i="38"/>
  <c r="C79" i="38"/>
  <c r="C74" i="38"/>
  <c r="C72" i="38"/>
  <c r="C69" i="38"/>
  <c r="C68" i="38"/>
  <c r="C65" i="38"/>
  <c r="D62" i="38"/>
  <c r="D61" i="38"/>
  <c r="C59" i="38"/>
  <c r="A49" i="38"/>
  <c r="D46" i="38"/>
  <c r="D45" i="38"/>
  <c r="D43" i="38"/>
  <c r="D42" i="38"/>
  <c r="F41" i="38"/>
  <c r="E41" i="38"/>
  <c r="D41" i="38"/>
  <c r="B41" i="38"/>
  <c r="C35" i="38"/>
  <c r="C34" i="38"/>
  <c r="C30" i="38"/>
  <c r="D26" i="38"/>
  <c r="D25" i="38"/>
  <c r="A16" i="38"/>
  <c r="B12" i="38"/>
  <c r="A8" i="38"/>
  <c r="D199" i="32"/>
  <c r="D198" i="32"/>
  <c r="F197" i="32"/>
  <c r="E197" i="32"/>
  <c r="D197" i="32"/>
  <c r="D195" i="32"/>
  <c r="D194" i="32"/>
  <c r="C191" i="32"/>
  <c r="D187" i="32"/>
  <c r="D186" i="32"/>
  <c r="D178" i="32"/>
  <c r="D177" i="32"/>
  <c r="D170" i="32"/>
  <c r="D169" i="32"/>
  <c r="C165" i="32"/>
  <c r="D162" i="32"/>
  <c r="D161" i="32"/>
  <c r="C157" i="32"/>
  <c r="C156" i="32"/>
  <c r="C155" i="32"/>
  <c r="D150" i="32"/>
  <c r="D149" i="32"/>
  <c r="C145" i="32"/>
  <c r="C144" i="32"/>
  <c r="C138" i="32"/>
  <c r="D134" i="32"/>
  <c r="D133" i="32"/>
  <c r="C132" i="32"/>
  <c r="C130" i="32"/>
  <c r="C128" i="32"/>
  <c r="C127" i="32"/>
  <c r="D119" i="32"/>
  <c r="D118" i="32"/>
  <c r="C116" i="32"/>
  <c r="C115" i="32"/>
  <c r="C112" i="32"/>
  <c r="D103" i="32"/>
  <c r="D102" i="32"/>
  <c r="C100" i="32"/>
  <c r="C99" i="32"/>
  <c r="C94" i="32"/>
  <c r="C93" i="32"/>
  <c r="D85" i="32"/>
  <c r="D84" i="32"/>
  <c r="C82" i="32"/>
  <c r="C80" i="32"/>
  <c r="C77" i="32"/>
  <c r="C76" i="32"/>
  <c r="C75" i="32"/>
  <c r="D64" i="32"/>
  <c r="D63" i="32"/>
  <c r="C61" i="32"/>
  <c r="C60" i="32"/>
  <c r="C56" i="32"/>
  <c r="D53" i="32"/>
  <c r="D52" i="32"/>
  <c r="C51" i="32"/>
  <c r="D43" i="32"/>
  <c r="D42" i="32"/>
  <c r="C37" i="32"/>
  <c r="D34" i="32"/>
  <c r="D33" i="32"/>
  <c r="C26" i="32"/>
  <c r="D23" i="32"/>
  <c r="D22" i="32"/>
  <c r="B11" i="32"/>
  <c r="B10" i="32"/>
  <c r="B9" i="32"/>
  <c r="B8" i="32"/>
  <c r="A7" i="32"/>
  <c r="D549" i="31"/>
  <c r="D548" i="31"/>
  <c r="D547" i="31"/>
  <c r="D545" i="31"/>
  <c r="D544" i="31"/>
  <c r="F543" i="31"/>
  <c r="E543" i="31"/>
  <c r="D543" i="31"/>
  <c r="B543" i="31"/>
  <c r="C542" i="31"/>
  <c r="A537" i="31"/>
  <c r="D534" i="31"/>
  <c r="D533" i="31"/>
  <c r="F532" i="31"/>
  <c r="E532" i="31"/>
  <c r="D532" i="31"/>
  <c r="B532" i="31"/>
  <c r="C530" i="31"/>
  <c r="C528" i="31"/>
  <c r="A517" i="31"/>
  <c r="D514" i="31"/>
  <c r="D513" i="31"/>
  <c r="F512" i="31"/>
  <c r="E512" i="31"/>
  <c r="D512" i="31"/>
  <c r="B512" i="31"/>
  <c r="A506" i="31"/>
  <c r="D503" i="31"/>
  <c r="D502" i="31"/>
  <c r="D500" i="31"/>
  <c r="D499" i="31"/>
  <c r="F498" i="31"/>
  <c r="E498" i="31"/>
  <c r="D498" i="31"/>
  <c r="B498" i="31"/>
  <c r="D494" i="31"/>
  <c r="D493" i="31"/>
  <c r="C490" i="31"/>
  <c r="A484" i="31"/>
  <c r="D481" i="31"/>
  <c r="D480" i="31"/>
  <c r="D478" i="31"/>
  <c r="D477" i="31"/>
  <c r="F476" i="31"/>
  <c r="E476" i="31"/>
  <c r="D476" i="31"/>
  <c r="B476" i="31"/>
  <c r="C469" i="31"/>
  <c r="C466" i="31"/>
  <c r="C465" i="31"/>
  <c r="C461" i="31"/>
  <c r="D458" i="31"/>
  <c r="D457" i="31"/>
  <c r="C455" i="31"/>
  <c r="A447" i="31"/>
  <c r="D444" i="31"/>
  <c r="D443" i="31"/>
  <c r="D441" i="31"/>
  <c r="D440" i="31"/>
  <c r="F439" i="31"/>
  <c r="E439" i="31"/>
  <c r="D439" i="31"/>
  <c r="B439" i="31"/>
  <c r="C438" i="31"/>
  <c r="C432" i="31"/>
  <c r="C431" i="31"/>
  <c r="D427" i="31"/>
  <c r="D426" i="31"/>
  <c r="C425" i="31"/>
  <c r="C422" i="31"/>
  <c r="D418" i="31"/>
  <c r="D417" i="31"/>
  <c r="C415" i="31"/>
  <c r="C411" i="31"/>
  <c r="D407" i="31"/>
  <c r="D406" i="31"/>
  <c r="C405" i="31"/>
  <c r="C402" i="31"/>
  <c r="A394" i="31"/>
  <c r="D391" i="31"/>
  <c r="D390" i="31"/>
  <c r="D388" i="31"/>
  <c r="D387" i="31"/>
  <c r="F386" i="31"/>
  <c r="E386" i="31"/>
  <c r="D386" i="31"/>
  <c r="B386" i="31"/>
  <c r="C381" i="31"/>
  <c r="C378" i="31"/>
  <c r="D374" i="31"/>
  <c r="D373" i="31"/>
  <c r="C371" i="31"/>
  <c r="C369" i="31"/>
  <c r="C368" i="31"/>
  <c r="A361" i="31"/>
  <c r="D358" i="31"/>
  <c r="D357" i="31"/>
  <c r="D355" i="31"/>
  <c r="D354" i="31"/>
  <c r="F353" i="31"/>
  <c r="E353" i="31"/>
  <c r="D353" i="31"/>
  <c r="B353" i="31"/>
  <c r="C348" i="31"/>
  <c r="C344" i="31"/>
  <c r="C342" i="31"/>
  <c r="C340" i="31"/>
  <c r="D334" i="31"/>
  <c r="D333" i="31"/>
  <c r="C331" i="31"/>
  <c r="A321" i="31"/>
  <c r="D318" i="31"/>
  <c r="D317" i="31"/>
  <c r="D315" i="31"/>
  <c r="D314" i="31"/>
  <c r="F313" i="31"/>
  <c r="E313" i="31"/>
  <c r="D313" i="31"/>
  <c r="B313" i="31"/>
  <c r="C304" i="31"/>
  <c r="C302" i="31"/>
  <c r="C297" i="31"/>
  <c r="C295" i="31"/>
  <c r="C294" i="31"/>
  <c r="C291" i="31"/>
  <c r="D286" i="31"/>
  <c r="D285" i="31"/>
  <c r="C282" i="31"/>
  <c r="C278" i="31"/>
  <c r="A269" i="31"/>
  <c r="D266" i="31"/>
  <c r="D265" i="31"/>
  <c r="D263" i="31"/>
  <c r="D262" i="31"/>
  <c r="F261" i="31"/>
  <c r="E261" i="31"/>
  <c r="D261" i="31"/>
  <c r="B261" i="31"/>
  <c r="C252" i="31"/>
  <c r="C251" i="31"/>
  <c r="C250" i="31"/>
  <c r="C249" i="31"/>
  <c r="D245" i="31"/>
  <c r="D244" i="31"/>
  <c r="C240" i="31"/>
  <c r="C238" i="31"/>
  <c r="C235" i="31"/>
  <c r="C230" i="31"/>
  <c r="C227" i="31"/>
  <c r="D223" i="31"/>
  <c r="D222" i="31"/>
  <c r="C220" i="31"/>
  <c r="C219" i="31"/>
  <c r="A208" i="31"/>
  <c r="D205" i="31"/>
  <c r="D204" i="31"/>
  <c r="D202" i="31"/>
  <c r="D201" i="31"/>
  <c r="F200" i="31"/>
  <c r="E200" i="31"/>
  <c r="D200" i="31"/>
  <c r="B200" i="31"/>
  <c r="C194" i="31"/>
  <c r="C190" i="31"/>
  <c r="C186" i="31"/>
  <c r="C184" i="31"/>
  <c r="C182" i="31"/>
  <c r="C181" i="31"/>
  <c r="D173" i="31"/>
  <c r="D172" i="31"/>
  <c r="C170" i="31"/>
  <c r="A161" i="31"/>
  <c r="D158" i="31"/>
  <c r="D157" i="31"/>
  <c r="D155" i="31"/>
  <c r="D154" i="31"/>
  <c r="F153" i="31"/>
  <c r="E153" i="31"/>
  <c r="D153" i="31"/>
  <c r="B153" i="31"/>
  <c r="C147" i="31"/>
  <c r="C145" i="31"/>
  <c r="C143" i="31"/>
  <c r="D140" i="31"/>
  <c r="D139" i="31"/>
  <c r="C138" i="31"/>
  <c r="C134" i="31"/>
  <c r="C132" i="31"/>
  <c r="C131" i="31"/>
  <c r="C129" i="31"/>
  <c r="C125" i="31"/>
  <c r="D118" i="31"/>
  <c r="D117" i="31"/>
  <c r="C115" i="31"/>
  <c r="A106" i="31"/>
  <c r="D103" i="31"/>
  <c r="D102" i="31"/>
  <c r="D101" i="31"/>
  <c r="D100" i="31"/>
  <c r="F99" i="31"/>
  <c r="E99" i="31"/>
  <c r="D99" i="31"/>
  <c r="B99" i="31"/>
  <c r="C91" i="31"/>
  <c r="C89" i="31"/>
  <c r="D85" i="31"/>
  <c r="D84" i="31"/>
  <c r="C82" i="31"/>
  <c r="C79" i="31"/>
  <c r="C74" i="31"/>
  <c r="C72" i="31"/>
  <c r="C69" i="31"/>
  <c r="C68" i="31"/>
  <c r="C65" i="31"/>
  <c r="D62" i="31"/>
  <c r="D61" i="31"/>
  <c r="C59" i="31"/>
  <c r="A49" i="31"/>
  <c r="D46" i="31"/>
  <c r="D45" i="31"/>
  <c r="D43" i="31"/>
  <c r="D42" i="31"/>
  <c r="F41" i="31"/>
  <c r="E41" i="31"/>
  <c r="D41" i="31"/>
  <c r="B41" i="31"/>
  <c r="C35" i="31"/>
  <c r="C34" i="31"/>
  <c r="C30" i="31"/>
  <c r="D26" i="31"/>
  <c r="D25" i="31"/>
  <c r="A16" i="31"/>
  <c r="B12" i="31"/>
  <c r="A8" i="31"/>
  <c r="D199" i="25"/>
  <c r="D198" i="25"/>
  <c r="F197" i="25"/>
  <c r="E197" i="25"/>
  <c r="D197" i="25"/>
  <c r="D195" i="25"/>
  <c r="D194" i="25"/>
  <c r="C191" i="25"/>
  <c r="D187" i="25"/>
  <c r="D186" i="25"/>
  <c r="D178" i="25"/>
  <c r="D177" i="25"/>
  <c r="D170" i="25"/>
  <c r="D169" i="25"/>
  <c r="C165" i="25"/>
  <c r="D162" i="25"/>
  <c r="D161" i="25"/>
  <c r="C157" i="25"/>
  <c r="C156" i="25"/>
  <c r="C155" i="25"/>
  <c r="D150" i="25"/>
  <c r="D149" i="25"/>
  <c r="C145" i="25"/>
  <c r="C144" i="25"/>
  <c r="C138" i="25"/>
  <c r="D134" i="25"/>
  <c r="D133" i="25"/>
  <c r="C132" i="25"/>
  <c r="C130" i="25"/>
  <c r="C128" i="25"/>
  <c r="C127" i="25"/>
  <c r="D119" i="25"/>
  <c r="D118" i="25"/>
  <c r="C116" i="25"/>
  <c r="C115" i="25"/>
  <c r="C112" i="25"/>
  <c r="D103" i="25"/>
  <c r="D102" i="25"/>
  <c r="C100" i="25"/>
  <c r="C99" i="25"/>
  <c r="C94" i="25"/>
  <c r="C93" i="25"/>
  <c r="D85" i="25"/>
  <c r="D84" i="25"/>
  <c r="C82" i="25"/>
  <c r="C80" i="25"/>
  <c r="C77" i="25"/>
  <c r="C76" i="25"/>
  <c r="C75" i="25"/>
  <c r="D64" i="25"/>
  <c r="D63" i="25"/>
  <c r="C61" i="25"/>
  <c r="C60" i="25"/>
  <c r="C56" i="25"/>
  <c r="D53" i="25"/>
  <c r="D52" i="25"/>
  <c r="C51" i="25"/>
  <c r="D43" i="25"/>
  <c r="D42" i="25"/>
  <c r="C37" i="25"/>
  <c r="D34" i="25"/>
  <c r="D33" i="25"/>
  <c r="C26" i="25"/>
  <c r="D23" i="25"/>
  <c r="D22" i="25"/>
  <c r="B11" i="25"/>
  <c r="B10" i="25"/>
  <c r="B9" i="25"/>
  <c r="B8" i="25"/>
  <c r="A7" i="25"/>
  <c r="D549" i="33"/>
  <c r="D548" i="33"/>
  <c r="D547" i="33"/>
  <c r="D545" i="33"/>
  <c r="D544" i="33"/>
  <c r="F543" i="33"/>
  <c r="E543" i="33"/>
  <c r="D543" i="33"/>
  <c r="B543" i="33"/>
  <c r="C542" i="33"/>
  <c r="A537" i="33"/>
  <c r="D534" i="33"/>
  <c r="D533" i="33"/>
  <c r="F532" i="33"/>
  <c r="E532" i="33"/>
  <c r="D532" i="33"/>
  <c r="B532" i="33"/>
  <c r="C530" i="33"/>
  <c r="C528" i="33"/>
  <c r="A517" i="33"/>
  <c r="D514" i="33"/>
  <c r="D513" i="33"/>
  <c r="F512" i="33"/>
  <c r="E512" i="33"/>
  <c r="D512" i="33"/>
  <c r="B512" i="33"/>
  <c r="A506" i="33"/>
  <c r="D503" i="33"/>
  <c r="D502" i="33"/>
  <c r="D500" i="33"/>
  <c r="D499" i="33"/>
  <c r="F498" i="33"/>
  <c r="E498" i="33"/>
  <c r="D498" i="33"/>
  <c r="B498" i="33"/>
  <c r="D494" i="33"/>
  <c r="D493" i="33"/>
  <c r="C490" i="33"/>
  <c r="A484" i="33"/>
  <c r="D481" i="33"/>
  <c r="D480" i="33"/>
  <c r="D478" i="33"/>
  <c r="D477" i="33"/>
  <c r="F476" i="33"/>
  <c r="E476" i="33"/>
  <c r="D476" i="33"/>
  <c r="B476" i="33"/>
  <c r="C469" i="33"/>
  <c r="C466" i="33"/>
  <c r="C465" i="33"/>
  <c r="C461" i="33"/>
  <c r="D458" i="33"/>
  <c r="D457" i="33"/>
  <c r="C455" i="33"/>
  <c r="A447" i="33"/>
  <c r="D444" i="33"/>
  <c r="D443" i="33"/>
  <c r="D441" i="33"/>
  <c r="D440" i="33"/>
  <c r="F439" i="33"/>
  <c r="E439" i="33"/>
  <c r="D439" i="33"/>
  <c r="B439" i="33"/>
  <c r="C438" i="33"/>
  <c r="C432" i="33"/>
  <c r="C431" i="33"/>
  <c r="D427" i="33"/>
  <c r="D426" i="33"/>
  <c r="C425" i="33"/>
  <c r="C422" i="33"/>
  <c r="D418" i="33"/>
  <c r="D417" i="33"/>
  <c r="C415" i="33"/>
  <c r="C411" i="33"/>
  <c r="D407" i="33"/>
  <c r="D406" i="33"/>
  <c r="C405" i="33"/>
  <c r="C402" i="33"/>
  <c r="A394" i="33"/>
  <c r="D391" i="33"/>
  <c r="D390" i="33"/>
  <c r="D388" i="33"/>
  <c r="D387" i="33"/>
  <c r="F386" i="33"/>
  <c r="E386" i="33"/>
  <c r="D386" i="33"/>
  <c r="B386" i="33"/>
  <c r="C381" i="33"/>
  <c r="C378" i="33"/>
  <c r="D374" i="33"/>
  <c r="D373" i="33"/>
  <c r="C371" i="33"/>
  <c r="C369" i="33"/>
  <c r="C368" i="33"/>
  <c r="A361" i="33"/>
  <c r="D358" i="33"/>
  <c r="D357" i="33"/>
  <c r="D355" i="33"/>
  <c r="D354" i="33"/>
  <c r="F353" i="33"/>
  <c r="E353" i="33"/>
  <c r="D353" i="33"/>
  <c r="B353" i="33"/>
  <c r="C348" i="33"/>
  <c r="C344" i="33"/>
  <c r="C342" i="33"/>
  <c r="C340" i="33"/>
  <c r="D334" i="33"/>
  <c r="D333" i="33"/>
  <c r="C331" i="33"/>
  <c r="A321" i="33"/>
  <c r="D318" i="33"/>
  <c r="D317" i="33"/>
  <c r="D315" i="33"/>
  <c r="D314" i="33"/>
  <c r="F313" i="33"/>
  <c r="E313" i="33"/>
  <c r="D313" i="33"/>
  <c r="B313" i="33"/>
  <c r="C304" i="33"/>
  <c r="C302" i="33"/>
  <c r="C297" i="33"/>
  <c r="C295" i="33"/>
  <c r="C294" i="33"/>
  <c r="C291" i="33"/>
  <c r="D286" i="33"/>
  <c r="D285" i="33"/>
  <c r="C282" i="33"/>
  <c r="C278" i="33"/>
  <c r="A269" i="33"/>
  <c r="D266" i="33"/>
  <c r="D265" i="33"/>
  <c r="D263" i="33"/>
  <c r="D262" i="33"/>
  <c r="F261" i="33"/>
  <c r="E261" i="33"/>
  <c r="D261" i="33"/>
  <c r="B261" i="33"/>
  <c r="C252" i="33"/>
  <c r="C251" i="33"/>
  <c r="C250" i="33"/>
  <c r="C249" i="33"/>
  <c r="D245" i="33"/>
  <c r="D244" i="33"/>
  <c r="C240" i="33"/>
  <c r="C238" i="33"/>
  <c r="C235" i="33"/>
  <c r="C230" i="33"/>
  <c r="C227" i="33"/>
  <c r="D223" i="33"/>
  <c r="D222" i="33"/>
  <c r="C220" i="33"/>
  <c r="C219" i="33"/>
  <c r="A208" i="33"/>
  <c r="D205" i="33"/>
  <c r="D204" i="33"/>
  <c r="D202" i="33"/>
  <c r="D201" i="33"/>
  <c r="F200" i="33"/>
  <c r="E200" i="33"/>
  <c r="D200" i="33"/>
  <c r="B200" i="33"/>
  <c r="C194" i="33"/>
  <c r="C190" i="33"/>
  <c r="C186" i="33"/>
  <c r="C184" i="33"/>
  <c r="C182" i="33"/>
  <c r="C181" i="33"/>
  <c r="D173" i="33"/>
  <c r="D172" i="33"/>
  <c r="C170" i="33"/>
  <c r="A161" i="33"/>
  <c r="D158" i="33"/>
  <c r="D157" i="33"/>
  <c r="D155" i="33"/>
  <c r="D154" i="33"/>
  <c r="F153" i="33"/>
  <c r="E153" i="33"/>
  <c r="D153" i="33"/>
  <c r="B153" i="33"/>
  <c r="C147" i="33"/>
  <c r="C145" i="33"/>
  <c r="C143" i="33"/>
  <c r="D140" i="33"/>
  <c r="D139" i="33"/>
  <c r="C138" i="33"/>
  <c r="C134" i="33"/>
  <c r="C132" i="33"/>
  <c r="C131" i="33"/>
  <c r="C129" i="33"/>
  <c r="C125" i="33"/>
  <c r="D118" i="33"/>
  <c r="D117" i="33"/>
  <c r="C115" i="33"/>
  <c r="A106" i="33"/>
  <c r="D103" i="33"/>
  <c r="D102" i="33"/>
  <c r="D101" i="33"/>
  <c r="D100" i="33"/>
  <c r="F99" i="33"/>
  <c r="E99" i="33"/>
  <c r="D99" i="33"/>
  <c r="B99" i="33"/>
  <c r="C91" i="33"/>
  <c r="C89" i="33"/>
  <c r="D85" i="33"/>
  <c r="D84" i="33"/>
  <c r="C82" i="33"/>
  <c r="C79" i="33"/>
  <c r="C74" i="33"/>
  <c r="C72" i="33"/>
  <c r="C69" i="33"/>
  <c r="C68" i="33"/>
  <c r="C65" i="33"/>
  <c r="D62" i="33"/>
  <c r="D61" i="33"/>
  <c r="C59" i="33"/>
  <c r="A49" i="33"/>
  <c r="D46" i="33"/>
  <c r="D45" i="33"/>
  <c r="D43" i="33"/>
  <c r="D42" i="33"/>
  <c r="F41" i="33"/>
  <c r="E41" i="33"/>
  <c r="D41" i="33"/>
  <c r="B41" i="33"/>
  <c r="C35" i="33"/>
  <c r="C34" i="33"/>
  <c r="C30" i="33"/>
  <c r="D26" i="33"/>
  <c r="D25" i="33"/>
  <c r="A16" i="33"/>
  <c r="B12" i="33"/>
  <c r="A8" i="33"/>
  <c r="D199" i="35"/>
  <c r="D198" i="35"/>
  <c r="F197" i="35"/>
  <c r="E197" i="35"/>
  <c r="D197" i="35"/>
  <c r="D195" i="35"/>
  <c r="D194" i="35"/>
  <c r="C191" i="35"/>
  <c r="D187" i="35"/>
  <c r="D186" i="35"/>
  <c r="D178" i="35"/>
  <c r="D177" i="35"/>
  <c r="D170" i="35"/>
  <c r="D169" i="35"/>
  <c r="C165" i="35"/>
  <c r="D162" i="35"/>
  <c r="D161" i="35"/>
  <c r="C157" i="35"/>
  <c r="C156" i="35"/>
  <c r="C155" i="35"/>
  <c r="D150" i="35"/>
  <c r="D149" i="35"/>
  <c r="C145" i="35"/>
  <c r="C144" i="35"/>
  <c r="C138" i="35"/>
  <c r="D134" i="35"/>
  <c r="D133" i="35"/>
  <c r="C132" i="35"/>
  <c r="C130" i="35"/>
  <c r="C128" i="35"/>
  <c r="C127" i="35"/>
  <c r="D119" i="35"/>
  <c r="D118" i="35"/>
  <c r="C116" i="35"/>
  <c r="C115" i="35"/>
  <c r="C112" i="35"/>
  <c r="D103" i="35"/>
  <c r="D102" i="35"/>
  <c r="C100" i="35"/>
  <c r="C99" i="35"/>
  <c r="C94" i="35"/>
  <c r="C93" i="35"/>
  <c r="D85" i="35"/>
  <c r="D84" i="35"/>
  <c r="C82" i="35"/>
  <c r="C80" i="35"/>
  <c r="C77" i="35"/>
  <c r="C76" i="35"/>
  <c r="C75" i="35"/>
  <c r="D64" i="35"/>
  <c r="D63" i="35"/>
  <c r="C61" i="35"/>
  <c r="C60" i="35"/>
  <c r="C56" i="35"/>
  <c r="D53" i="35"/>
  <c r="D52" i="35"/>
  <c r="C51" i="35"/>
  <c r="D43" i="35"/>
  <c r="D42" i="35"/>
  <c r="C37" i="35"/>
  <c r="D34" i="35"/>
  <c r="D33" i="35"/>
  <c r="C26" i="35"/>
  <c r="D23" i="35"/>
  <c r="D22" i="35"/>
  <c r="B11" i="35"/>
  <c r="B10" i="35"/>
  <c r="B9" i="35"/>
  <c r="B8" i="35"/>
  <c r="A7" i="35"/>
  <c r="D549" i="43"/>
  <c r="D548" i="43"/>
  <c r="D547" i="43"/>
  <c r="D545" i="43"/>
  <c r="D544" i="43"/>
  <c r="F543" i="43"/>
  <c r="E543" i="43"/>
  <c r="D543" i="43"/>
  <c r="B543" i="43"/>
  <c r="C542" i="43"/>
  <c r="A537" i="43"/>
  <c r="D534" i="43"/>
  <c r="D533" i="43"/>
  <c r="F532" i="43"/>
  <c r="E532" i="43"/>
  <c r="D532" i="43"/>
  <c r="B532" i="43"/>
  <c r="C530" i="43"/>
  <c r="C528" i="43"/>
  <c r="A517" i="43"/>
  <c r="D514" i="43"/>
  <c r="D513" i="43"/>
  <c r="F512" i="43"/>
  <c r="E512" i="43"/>
  <c r="D512" i="43"/>
  <c r="B512" i="43"/>
  <c r="A506" i="43"/>
  <c r="D503" i="43"/>
  <c r="D502" i="43"/>
  <c r="D500" i="43"/>
  <c r="D499" i="43"/>
  <c r="F498" i="43"/>
  <c r="E498" i="43"/>
  <c r="D498" i="43"/>
  <c r="B498" i="43"/>
  <c r="D494" i="43"/>
  <c r="D493" i="43"/>
  <c r="C490" i="43"/>
  <c r="A484" i="43"/>
  <c r="D481" i="43"/>
  <c r="D480" i="43"/>
  <c r="D478" i="43"/>
  <c r="D477" i="43"/>
  <c r="F476" i="43"/>
  <c r="E476" i="43"/>
  <c r="D476" i="43"/>
  <c r="B476" i="43"/>
  <c r="C469" i="43"/>
  <c r="C466" i="43"/>
  <c r="C465" i="43"/>
  <c r="C461" i="43"/>
  <c r="D458" i="43"/>
  <c r="D457" i="43"/>
  <c r="C455" i="43"/>
  <c r="A447" i="43"/>
  <c r="D444" i="43"/>
  <c r="D443" i="43"/>
  <c r="D441" i="43"/>
  <c r="D440" i="43"/>
  <c r="F439" i="43"/>
  <c r="E439" i="43"/>
  <c r="D439" i="43"/>
  <c r="B439" i="43"/>
  <c r="C438" i="43"/>
  <c r="C432" i="43"/>
  <c r="C431" i="43"/>
  <c r="D427" i="43"/>
  <c r="D426" i="43"/>
  <c r="C425" i="43"/>
  <c r="C422" i="43"/>
  <c r="D418" i="43"/>
  <c r="D417" i="43"/>
  <c r="C415" i="43"/>
  <c r="C411" i="43"/>
  <c r="D407" i="43"/>
  <c r="D406" i="43"/>
  <c r="C405" i="43"/>
  <c r="C402" i="43"/>
  <c r="A394" i="43"/>
  <c r="D391" i="43"/>
  <c r="D390" i="43"/>
  <c r="D388" i="43"/>
  <c r="D387" i="43"/>
  <c r="F386" i="43"/>
  <c r="E386" i="43"/>
  <c r="D386" i="43"/>
  <c r="B386" i="43"/>
  <c r="C381" i="43"/>
  <c r="C378" i="43"/>
  <c r="D374" i="43"/>
  <c r="D373" i="43"/>
  <c r="C371" i="43"/>
  <c r="C369" i="43"/>
  <c r="C368" i="43"/>
  <c r="A361" i="43"/>
  <c r="D358" i="43"/>
  <c r="D357" i="43"/>
  <c r="D355" i="43"/>
  <c r="D354" i="43"/>
  <c r="F353" i="43"/>
  <c r="E353" i="43"/>
  <c r="D353" i="43"/>
  <c r="B353" i="43"/>
  <c r="C348" i="43"/>
  <c r="C344" i="43"/>
  <c r="C342" i="43"/>
  <c r="C340" i="43"/>
  <c r="D334" i="43"/>
  <c r="D333" i="43"/>
  <c r="C331" i="43"/>
  <c r="A321" i="43"/>
  <c r="D318" i="43"/>
  <c r="D317" i="43"/>
  <c r="D315" i="43"/>
  <c r="D314" i="43"/>
  <c r="F313" i="43"/>
  <c r="E313" i="43"/>
  <c r="D313" i="43"/>
  <c r="B313" i="43"/>
  <c r="C304" i="43"/>
  <c r="C302" i="43"/>
  <c r="C297" i="43"/>
  <c r="C295" i="43"/>
  <c r="C294" i="43"/>
  <c r="C291" i="43"/>
  <c r="D286" i="43"/>
  <c r="D285" i="43"/>
  <c r="C282" i="43"/>
  <c r="C278" i="43"/>
  <c r="A269" i="43"/>
  <c r="D266" i="43"/>
  <c r="D265" i="43"/>
  <c r="D263" i="43"/>
  <c r="D262" i="43"/>
  <c r="F261" i="43"/>
  <c r="E261" i="43"/>
  <c r="D261" i="43"/>
  <c r="B261" i="43"/>
  <c r="C252" i="43"/>
  <c r="C251" i="43"/>
  <c r="C250" i="43"/>
  <c r="C249" i="43"/>
  <c r="D245" i="43"/>
  <c r="D244" i="43"/>
  <c r="C240" i="43"/>
  <c r="C238" i="43"/>
  <c r="C235" i="43"/>
  <c r="C230" i="43"/>
  <c r="C227" i="43"/>
  <c r="D223" i="43"/>
  <c r="D222" i="43"/>
  <c r="C220" i="43"/>
  <c r="C219" i="43"/>
  <c r="A208" i="43"/>
  <c r="D205" i="43"/>
  <c r="D204" i="43"/>
  <c r="D202" i="43"/>
  <c r="D201" i="43"/>
  <c r="F200" i="43"/>
  <c r="E200" i="43"/>
  <c r="D200" i="43"/>
  <c r="B200" i="43"/>
  <c r="C194" i="43"/>
  <c r="C190" i="43"/>
  <c r="C186" i="43"/>
  <c r="C184" i="43"/>
  <c r="C182" i="43"/>
  <c r="C181" i="43"/>
  <c r="D173" i="43"/>
  <c r="D172" i="43"/>
  <c r="C170" i="43"/>
  <c r="A161" i="43"/>
  <c r="D158" i="43"/>
  <c r="D157" i="43"/>
  <c r="D155" i="43"/>
  <c r="D154" i="43"/>
  <c r="F153" i="43"/>
  <c r="E153" i="43"/>
  <c r="D153" i="43"/>
  <c r="B153" i="43"/>
  <c r="C147" i="43"/>
  <c r="C145" i="43"/>
  <c r="C143" i="43"/>
  <c r="D140" i="43"/>
  <c r="D139" i="43"/>
  <c r="C138" i="43"/>
  <c r="C134" i="43"/>
  <c r="C132" i="43"/>
  <c r="C131" i="43"/>
  <c r="C129" i="43"/>
  <c r="C125" i="43"/>
  <c r="D118" i="43"/>
  <c r="D117" i="43"/>
  <c r="C115" i="43"/>
  <c r="A106" i="43"/>
  <c r="D103" i="43"/>
  <c r="D102" i="43"/>
  <c r="D101" i="43"/>
  <c r="D100" i="43"/>
  <c r="F99" i="43"/>
  <c r="E99" i="43"/>
  <c r="D99" i="43"/>
  <c r="B99" i="43"/>
  <c r="C91" i="43"/>
  <c r="C89" i="43"/>
  <c r="D85" i="43"/>
  <c r="D84" i="43"/>
  <c r="C82" i="43"/>
  <c r="C79" i="43"/>
  <c r="C74" i="43"/>
  <c r="C72" i="43"/>
  <c r="C69" i="43"/>
  <c r="C68" i="43"/>
  <c r="C65" i="43"/>
  <c r="D62" i="43"/>
  <c r="D61" i="43"/>
  <c r="C59" i="43"/>
  <c r="A49" i="43"/>
  <c r="D46" i="43"/>
  <c r="D45" i="43"/>
  <c r="D43" i="43"/>
  <c r="D42" i="43"/>
  <c r="F41" i="43"/>
  <c r="E41" i="43"/>
  <c r="D41" i="43"/>
  <c r="B41" i="43"/>
  <c r="C35" i="43"/>
  <c r="C34" i="43"/>
  <c r="C30" i="43"/>
  <c r="D26" i="43"/>
  <c r="D25" i="43"/>
  <c r="A16" i="43"/>
  <c r="B12" i="43"/>
  <c r="A8" i="43"/>
  <c r="C191" i="37"/>
  <c r="D194" i="37" s="1"/>
  <c r="D195" i="37" s="1"/>
  <c r="D187" i="37"/>
  <c r="D186" i="37"/>
  <c r="D177" i="37"/>
  <c r="D178" i="37" s="1"/>
  <c r="C165" i="37"/>
  <c r="D169" i="37" s="1"/>
  <c r="D170" i="37" s="1"/>
  <c r="C157" i="37"/>
  <c r="D161" i="37" s="1"/>
  <c r="D162" i="37" s="1"/>
  <c r="C156" i="37"/>
  <c r="C155" i="37"/>
  <c r="C145" i="37"/>
  <c r="C144" i="37"/>
  <c r="C138" i="37"/>
  <c r="D149" i="37" s="1"/>
  <c r="D150" i="37" s="1"/>
  <c r="C132" i="37"/>
  <c r="C130" i="37"/>
  <c r="C128" i="37"/>
  <c r="C127" i="37"/>
  <c r="D133" i="37" s="1"/>
  <c r="D134" i="37" s="1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A7" i="37"/>
  <c r="D547" i="36"/>
  <c r="B43" i="29" s="1"/>
  <c r="C542" i="36"/>
  <c r="D544" i="36" s="1"/>
  <c r="D545" i="36" s="1"/>
  <c r="B170" i="29" s="1"/>
  <c r="A537" i="36"/>
  <c r="C530" i="36"/>
  <c r="C528" i="36"/>
  <c r="D533" i="36" s="1"/>
  <c r="D534" i="36" s="1"/>
  <c r="B161" i="29" s="1"/>
  <c r="A517" i="36"/>
  <c r="D514" i="36"/>
  <c r="B151" i="29" s="1"/>
  <c r="D513" i="36"/>
  <c r="A506" i="36"/>
  <c r="D500" i="36"/>
  <c r="D499" i="36"/>
  <c r="D493" i="36"/>
  <c r="C490" i="36"/>
  <c r="A484" i="36"/>
  <c r="C469" i="36"/>
  <c r="C466" i="36"/>
  <c r="C465" i="36"/>
  <c r="C461" i="36"/>
  <c r="C455" i="36"/>
  <c r="D457" i="36" s="1"/>
  <c r="A447" i="36"/>
  <c r="C438" i="36"/>
  <c r="C432" i="36"/>
  <c r="C431" i="36"/>
  <c r="D440" i="36" s="1"/>
  <c r="D441" i="36" s="1"/>
  <c r="C425" i="36"/>
  <c r="C422" i="36"/>
  <c r="D426" i="36" s="1"/>
  <c r="D427" i="36" s="1"/>
  <c r="C415" i="36"/>
  <c r="C411" i="36"/>
  <c r="D417" i="36" s="1"/>
  <c r="D418" i="36" s="1"/>
  <c r="D406" i="36"/>
  <c r="D407" i="36" s="1"/>
  <c r="C405" i="36"/>
  <c r="C402" i="36"/>
  <c r="A394" i="36"/>
  <c r="C381" i="36"/>
  <c r="C378" i="36"/>
  <c r="D387" i="36" s="1"/>
  <c r="D388" i="36" s="1"/>
  <c r="C371" i="36"/>
  <c r="C369" i="36"/>
  <c r="C368" i="36"/>
  <c r="D373" i="36" s="1"/>
  <c r="A361" i="36"/>
  <c r="C348" i="36"/>
  <c r="C344" i="36"/>
  <c r="C342" i="36"/>
  <c r="C340" i="36"/>
  <c r="D333" i="36"/>
  <c r="C331" i="36"/>
  <c r="A321" i="36"/>
  <c r="C304" i="36"/>
  <c r="C302" i="36"/>
  <c r="C297" i="36"/>
  <c r="C295" i="36"/>
  <c r="C294" i="36"/>
  <c r="C291" i="36"/>
  <c r="D314" i="36" s="1"/>
  <c r="D315" i="36" s="1"/>
  <c r="C282" i="36"/>
  <c r="C278" i="36"/>
  <c r="D285" i="36" s="1"/>
  <c r="A269" i="36"/>
  <c r="C252" i="36"/>
  <c r="C251" i="36"/>
  <c r="C250" i="36"/>
  <c r="C249" i="36"/>
  <c r="D262" i="36" s="1"/>
  <c r="D263" i="36" s="1"/>
  <c r="C240" i="36"/>
  <c r="C238" i="36"/>
  <c r="C235" i="36"/>
  <c r="C230" i="36"/>
  <c r="C227" i="36"/>
  <c r="D244" i="36" s="1"/>
  <c r="D245" i="36" s="1"/>
  <c r="C220" i="36"/>
  <c r="C219" i="36"/>
  <c r="D222" i="36" s="1"/>
  <c r="D223" i="36" s="1"/>
  <c r="A208" i="36"/>
  <c r="C194" i="36"/>
  <c r="C190" i="36"/>
  <c r="C186" i="36"/>
  <c r="C184" i="36"/>
  <c r="C182" i="36"/>
  <c r="C181" i="36"/>
  <c r="C170" i="36"/>
  <c r="D172" i="36" s="1"/>
  <c r="D173" i="36" s="1"/>
  <c r="A161" i="36"/>
  <c r="C147" i="36"/>
  <c r="C145" i="36"/>
  <c r="C143" i="36"/>
  <c r="D154" i="36" s="1"/>
  <c r="D155" i="36" s="1"/>
  <c r="C138" i="36"/>
  <c r="C134" i="36"/>
  <c r="C132" i="36"/>
  <c r="C131" i="36"/>
  <c r="C129" i="36"/>
  <c r="C125" i="36"/>
  <c r="D139" i="36" s="1"/>
  <c r="D140" i="36" s="1"/>
  <c r="C115" i="36"/>
  <c r="D117" i="36" s="1"/>
  <c r="D118" i="36" s="1"/>
  <c r="A106" i="36"/>
  <c r="C91" i="36"/>
  <c r="C89" i="36"/>
  <c r="D100" i="36" s="1"/>
  <c r="D101" i="36" s="1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D42" i="36" s="1"/>
  <c r="D43" i="36" s="1"/>
  <c r="D25" i="36"/>
  <c r="A16" i="36"/>
  <c r="A8" i="36"/>
  <c r="B184" i="29"/>
  <c r="B183" i="29"/>
  <c r="B182" i="29"/>
  <c r="B181" i="29"/>
  <c r="B180" i="29"/>
  <c r="J178" i="29"/>
  <c r="B175" i="29"/>
  <c r="B174" i="29"/>
  <c r="B173" i="29"/>
  <c r="B172" i="29"/>
  <c r="B171" i="29"/>
  <c r="J169" i="29"/>
  <c r="B166" i="29"/>
  <c r="B165" i="29"/>
  <c r="B164" i="29"/>
  <c r="B163" i="29"/>
  <c r="B162" i="29"/>
  <c r="J160" i="29"/>
  <c r="B156" i="29"/>
  <c r="B155" i="29"/>
  <c r="B154" i="29"/>
  <c r="B153" i="29"/>
  <c r="B152" i="29"/>
  <c r="J150" i="29"/>
  <c r="B147" i="29"/>
  <c r="B146" i="29"/>
  <c r="B145" i="29"/>
  <c r="B144" i="29"/>
  <c r="B143" i="29"/>
  <c r="J141" i="29"/>
  <c r="B138" i="29"/>
  <c r="B137" i="29"/>
  <c r="B136" i="29"/>
  <c r="B135" i="29"/>
  <c r="B134" i="29"/>
  <c r="J132" i="29"/>
  <c r="B129" i="29"/>
  <c r="B128" i="29"/>
  <c r="B127" i="29"/>
  <c r="B126" i="29"/>
  <c r="B125" i="29"/>
  <c r="J123" i="29"/>
  <c r="B120" i="29"/>
  <c r="B119" i="29"/>
  <c r="B118" i="29"/>
  <c r="B117" i="29"/>
  <c r="B116" i="29"/>
  <c r="J114" i="29"/>
  <c r="B111" i="29"/>
  <c r="B110" i="29"/>
  <c r="B109" i="29"/>
  <c r="B108" i="29"/>
  <c r="B107" i="29"/>
  <c r="J105" i="29"/>
  <c r="B102" i="29"/>
  <c r="B101" i="29"/>
  <c r="B100" i="29"/>
  <c r="B99" i="29"/>
  <c r="B98" i="29"/>
  <c r="J96" i="29"/>
  <c r="B93" i="29"/>
  <c r="B92" i="29"/>
  <c r="B91" i="29"/>
  <c r="B90" i="29"/>
  <c r="B89" i="29"/>
  <c r="J87" i="29"/>
  <c r="B84" i="29"/>
  <c r="B83" i="29"/>
  <c r="B82" i="29"/>
  <c r="B81" i="29"/>
  <c r="B80" i="29"/>
  <c r="J78" i="29"/>
  <c r="B75" i="29"/>
  <c r="B74" i="29"/>
  <c r="B73" i="29"/>
  <c r="B72" i="29"/>
  <c r="B71" i="29"/>
  <c r="J69" i="29"/>
  <c r="B66" i="29"/>
  <c r="B65" i="29"/>
  <c r="B64" i="29"/>
  <c r="B63" i="29"/>
  <c r="B62" i="29"/>
  <c r="J60" i="29"/>
  <c r="B57" i="29"/>
  <c r="B56" i="29"/>
  <c r="B55" i="29"/>
  <c r="B54" i="29"/>
  <c r="B53" i="29"/>
  <c r="J51" i="29"/>
  <c r="B48" i="29"/>
  <c r="B47" i="29"/>
  <c r="B46" i="29"/>
  <c r="B45" i="29"/>
  <c r="B44" i="29"/>
  <c r="J42" i="29"/>
  <c r="B39" i="29"/>
  <c r="B38" i="29"/>
  <c r="B37" i="29"/>
  <c r="B36" i="29"/>
  <c r="B35" i="29"/>
  <c r="J33" i="29"/>
  <c r="B29" i="29"/>
  <c r="B28" i="29"/>
  <c r="B27" i="29"/>
  <c r="B26" i="29"/>
  <c r="B25" i="29"/>
  <c r="J23" i="29"/>
  <c r="D84" i="37" l="1"/>
  <c r="D85" i="37" s="1"/>
  <c r="D63" i="37"/>
  <c r="D64" i="37" s="1"/>
  <c r="D198" i="37"/>
  <c r="D199" i="37" s="1"/>
  <c r="D502" i="36"/>
  <c r="D503" i="36" s="1"/>
  <c r="B142" i="29" s="1"/>
  <c r="D494" i="36"/>
  <c r="D477" i="36"/>
  <c r="D478" i="36" s="1"/>
  <c r="D458" i="36"/>
  <c r="D443" i="36"/>
  <c r="D444" i="36" s="1"/>
  <c r="B124" i="29" s="1"/>
  <c r="D374" i="36"/>
  <c r="D390" i="36"/>
  <c r="D391" i="36" s="1"/>
  <c r="B115" i="29" s="1"/>
  <c r="D354" i="36"/>
  <c r="D355" i="36" s="1"/>
  <c r="D334" i="36"/>
  <c r="D317" i="36"/>
  <c r="D318" i="36" s="1"/>
  <c r="B97" i="29" s="1"/>
  <c r="D286" i="36"/>
  <c r="D265" i="36"/>
  <c r="D266" i="36" s="1"/>
  <c r="B88" i="29" s="1"/>
  <c r="D201" i="36"/>
  <c r="D202" i="36" s="1"/>
  <c r="D157" i="36"/>
  <c r="D158" i="36" s="1"/>
  <c r="B70" i="29" s="1"/>
  <c r="D84" i="36"/>
  <c r="D85" i="36" s="1"/>
  <c r="D45" i="36"/>
  <c r="D46" i="36" s="1"/>
  <c r="B52" i="29" s="1"/>
  <c r="D26" i="36"/>
  <c r="B179" i="29" l="1"/>
  <c r="B11" i="37"/>
  <c r="D480" i="36"/>
  <c r="D481" i="36" s="1"/>
  <c r="B133" i="29" s="1"/>
  <c r="D357" i="36"/>
  <c r="D358" i="36" s="1"/>
  <c r="B106" i="29" s="1"/>
  <c r="D204" i="36"/>
  <c r="D205" i="36" s="1"/>
  <c r="B79" i="29" s="1"/>
  <c r="D102" i="36"/>
  <c r="D103" i="36" l="1"/>
  <c r="B61" i="29" s="1"/>
  <c r="D548" i="36"/>
  <c r="D549" i="36" s="1"/>
  <c r="B12" i="36" l="1"/>
  <c r="B34" i="29"/>
  <c r="B24" i="29"/>
</calcChain>
</file>

<file path=xl/sharedStrings.xml><?xml version="1.0" encoding="utf-8"?>
<sst xmlns="http://schemas.openxmlformats.org/spreadsheetml/2006/main" count="5191" uniqueCount="455">
  <si>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</si>
  <si>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</si>
  <si>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</si>
  <si>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</si>
  <si>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</si>
  <si>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</si>
  <si>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</si>
  <si>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</si>
  <si>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</si>
  <si>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</si>
  <si>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</si>
  <si>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</si>
  <si>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</si>
  <si>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</si>
  <si>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</si>
  <si>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</si>
  <si>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</si>
  <si>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</si>
  <si>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</si>
  <si>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</si>
  <si>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</si>
  <si>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</si>
  <si>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</si>
  <si>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</si>
  <si>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</si>
  <si>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</si>
  <si>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</si>
  <si>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</si>
  <si>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</si>
  <si>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</si>
  <si>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</si>
  <si>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</si>
  <si>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</si>
  <si>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</si>
  <si>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</si>
  <si>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</si>
  <si>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</si>
  <si>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</si>
  <si>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</si>
  <si>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</si>
  <si>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</si>
  <si>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</si>
  <si>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</si>
  <si>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</si>
  <si>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</si>
  <si>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</si>
  <si>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</si>
  <si>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</si>
  <si>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</si>
  <si>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</si>
  <si>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</si>
  <si>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</si>
  <si>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</si>
  <si>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</si>
  <si>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</si>
  <si>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</si>
  <si>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</si>
  <si>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</si>
  <si>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</si>
  <si>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</si>
  <si>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</si>
  <si>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</si>
  <si>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</si>
  <si>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</si>
  <si>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</si>
  <si>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</si>
  <si>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</si>
  <si>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</si>
  <si>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</si>
  <si>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</si>
  <si>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</si>
  <si>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</si>
  <si>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</si>
  <si>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</si>
  <si>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</si>
  <si>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</si>
  <si>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</si>
  <si>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</si>
  <si>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</si>
  <si>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</si>
  <si>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</si>
  <si>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</si>
  <si>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</si>
  <si>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</si>
  <si>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</si>
  <si>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</si>
  <si>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</si>
  <si>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</si>
  <si>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</si>
  <si>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</si>
  <si>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</si>
  <si>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</si>
  <si>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</si>
  <si>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</si>
  <si>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</si>
  <si>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</si>
  <si>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</si>
  <si>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</si>
  <si>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</si>
  <si>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</si>
  <si>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</si>
  <si>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</si>
  <si>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</si>
  <si>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</si>
  <si>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</si>
  <si>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</si>
  <si>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</si>
  <si>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</si>
  <si>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</si>
  <si>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</si>
  <si>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</si>
  <si>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</si>
  <si>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</si>
  <si>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</si>
  <si>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</si>
  <si>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</si>
  <si>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</si>
  <si>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</si>
  <si>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</si>
  <si>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</si>
  <si>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</si>
  <si>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</si>
  <si>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</si>
  <si>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</si>
  <si>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</si>
  <si>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</si>
  <si>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</si>
  <si>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</si>
  <si>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</si>
  <si>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</si>
  <si>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</si>
  <si>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</si>
  <si>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</si>
  <si>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</si>
  <si>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</si>
  <si>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</si>
  <si>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</si>
  <si>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</si>
  <si>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</si>
  <si>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</si>
  <si>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</si>
  <si>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</si>
  <si>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</si>
  <si>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</si>
  <si>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</si>
  <si>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</si>
  <si>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</si>
  <si>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</si>
  <si>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</si>
  <si>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</si>
  <si>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</si>
  <si>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</si>
  <si>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</si>
  <si>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</si>
  <si>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</si>
  <si>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</si>
  <si>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</si>
  <si>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</si>
  <si>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</si>
  <si>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</si>
  <si>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</si>
  <si>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</si>
  <si>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</si>
  <si>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</si>
  <si>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</si>
  <si>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</si>
  <si>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</si>
  <si>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</si>
  <si>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</si>
  <si>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</si>
  <si>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</si>
  <si>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</si>
  <si>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</si>
  <si>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</si>
  <si>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</si>
  <si>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</si>
  <si>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</si>
  <si>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</si>
  <si>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</si>
  <si>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</si>
  <si>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</si>
  <si>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</si>
  <si>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</si>
  <si>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</si>
  <si>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</si>
  <si>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</si>
  <si>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</si>
  <si>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</si>
  <si>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</si>
  <si>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</si>
  <si>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</si>
  <si>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</si>
  <si>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</si>
  <si>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</si>
  <si>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</si>
  <si>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</si>
  <si>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</si>
  <si>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</si>
  <si>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</si>
  <si>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</si>
  <si>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</si>
  <si>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</si>
  <si>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</si>
  <si>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</si>
  <si>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</si>
  <si>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</si>
  <si>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</si>
  <si>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</si>
  <si>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</si>
  <si>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</si>
  <si>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</si>
  <si>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</si>
  <si>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</si>
  <si>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</si>
  <si>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</si>
  <si>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</si>
  <si>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</si>
  <si>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</si>
  <si>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</si>
  <si>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</si>
  <si>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</si>
  <si>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</si>
  <si>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</si>
  <si>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</si>
  <si>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</si>
  <si>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</si>
  <si>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</si>
  <si>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</si>
  <si>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</si>
  <si>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</si>
  <si>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</si>
  <si>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</si>
  <si>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</si>
  <si>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</si>
  <si>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</si>
  <si>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</si>
  <si>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</si>
  <si>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</si>
  <si>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</si>
  <si>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</si>
  <si>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</si>
  <si>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</si>
  <si>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</si>
  <si>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</si>
  <si>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</si>
  <si>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</si>
  <si>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</si>
  <si>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</si>
  <si>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</si>
  <si>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</si>
  <si>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</si>
  <si>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</si>
  <si>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</si>
  <si>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</si>
  <si>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</si>
  <si>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</si>
  <si>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</si>
  <si>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</si>
  <si>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</si>
  <si>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</si>
  <si>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</si>
  <si>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</si>
  <si>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</si>
  <si>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</si>
  <si>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</si>
  <si>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</si>
  <si>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</si>
  <si>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</si>
  <si>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</si>
  <si>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</si>
  <si>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</si>
  <si>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</si>
  <si>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</si>
  <si>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</si>
  <si>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</si>
  <si>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</si>
  <si>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</si>
  <si>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</si>
  <si>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</si>
  <si>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</si>
  <si>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</si>
  <si>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</si>
  <si>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</si>
  <si>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</si>
  <si>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</si>
  <si>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</si>
  <si>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</si>
  <si>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</si>
  <si>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</si>
  <si>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</si>
  <si>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</si>
  <si>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</si>
  <si>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</si>
  <si>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</si>
  <si>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</si>
  <si>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</si>
  <si>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</si>
  <si>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</si>
  <si>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</si>
  <si>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</si>
  <si>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</si>
  <si>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</si>
  <si>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</si>
  <si>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</si>
  <si>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</si>
  <si>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</si>
  <si>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</si>
  <si>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</si>
  <si>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</si>
  <si>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</si>
  <si>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</si>
  <si>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</si>
  <si>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</si>
  <si>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</si>
  <si>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</si>
  <si>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</si>
  <si>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</si>
  <si>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</si>
  <si>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</si>
  <si>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</si>
  <si>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</si>
  <si>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</si>
  <si>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</si>
  <si>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</si>
  <si>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</si>
  <si>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</si>
  <si>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</si>
  <si>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</si>
  <si>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</si>
  <si>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</si>
  <si>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</si>
  <si>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</si>
  <si>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</si>
  <si>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</si>
  <si>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</si>
  <si>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</si>
  <si>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</si>
  <si>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</si>
  <si>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</si>
  <si>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</si>
  <si>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</si>
  <si>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</si>
  <si>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</si>
  <si>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</si>
  <si>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</si>
  <si>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</si>
  <si>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</si>
  <si>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</si>
  <si>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</si>
  <si>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</si>
  <si>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</si>
  <si>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</si>
  <si>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</si>
  <si>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</si>
  <si>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</si>
  <si>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</si>
  <si>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</si>
  <si>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</si>
  <si>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</si>
  <si>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</si>
  <si>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</si>
  <si>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</si>
  <si>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</si>
  <si>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</si>
  <si>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</si>
  <si>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</si>
  <si>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</si>
  <si>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</si>
  <si>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</si>
  <si>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</si>
  <si>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</si>
  <si>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</si>
  <si>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</si>
  <si>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</si>
  <si>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</si>
  <si>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</si>
  <si>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</si>
  <si>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</si>
  <si>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</si>
  <si>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</si>
  <si>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</si>
  <si>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</si>
  <si>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</si>
  <si>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</si>
  <si>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</si>
  <si>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</si>
  <si>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</si>
  <si>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</si>
  <si>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</si>
  <si>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</si>
  <si>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</si>
  <si>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</si>
  <si>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</si>
  <si>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</si>
  <si>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</si>
  <si>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</si>
  <si>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</si>
  <si>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</si>
  <si>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</si>
  <si>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</si>
  <si>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</si>
  <si>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</si>
  <si>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</si>
  <si>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</si>
  <si>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</si>
  <si>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</si>
  <si>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</si>
  <si>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</si>
  <si>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Ksour Essef</t>
  </si>
  <si>
    <t>Dr Hatem KARAA</t>
  </si>
  <si>
    <t>Renforcer les opérations de étagères du laboratoire</t>
  </si>
  <si>
    <t>Renforcer les opérations de nettoyage du linéaire</t>
  </si>
  <si>
    <t>Renforcer les actions de nettoyage au dessus du four et en dessous des tables</t>
  </si>
  <si>
    <t>présence de pain tabouna BVM dont la DLC est le jour de l'audit</t>
  </si>
  <si>
    <t>Présence de piquire de moisissures sur les tabouna mises à la vente (lot n 05585)</t>
  </si>
  <si>
    <t>renforcer le contrôle de l'aspect des produits mis à la vente</t>
  </si>
  <si>
    <t>Controle du poids arrêté au 08 février 2018</t>
  </si>
  <si>
    <t>Assurer un contrôle régulier tel que fixé au niveau de la procédure</t>
  </si>
  <si>
    <t xml:space="preserve">Durée d'exposition mentionnée d'une manière systématique égale à 4heures </t>
  </si>
  <si>
    <t>Inscrire ur les fiches les durées réelles d'exposition des denrées alimentaires cuites</t>
  </si>
  <si>
    <t>Poulet à rotir reçu le 27 février non inscrit sur les fiches de réception en rayon</t>
  </si>
  <si>
    <t>Edam boy découpé le 22/02 non tracé.
Salami de bœuf,jambon de poulet, jambon de bœuf entamés et non identifiés par la date de leur première utilisation</t>
  </si>
  <si>
    <t>Assurer la traçabilité de tous les produits découpés/ assurer l'identification par la date d'entame de tous les produits de la charcuterie entamés</t>
  </si>
  <si>
    <t>DLC magasin dépasse celle du fournisseur / adapter les achats en fonction de la DLC magasin</t>
  </si>
  <si>
    <t>Renforcer le tri des citrons exposés à la vente</t>
  </si>
  <si>
    <t>Dépoussièrer les linéaires</t>
  </si>
  <si>
    <t>Dépassament de la DLUO de 07 groupage de shewing gum (03 groupages extra peper mint 13/12/2017, 02 groupages extra white 19/12/2017 et 02 groupages spear mint 18/12/2017) et un paquet de bonbon  haribo gold bears 02/02/2018)</t>
  </si>
  <si>
    <t>Le magasin n'a pas encore reçu une armoire pour les produits casse et retour</t>
  </si>
  <si>
    <t>Un seau de hrousse en chambre froide sans étiquette</t>
  </si>
  <si>
    <t>renforcer le contrôle/ refuser tous produits non étiqueté</t>
  </si>
  <si>
    <t>renforcer les opérations de nettoyage du linéaire épices</t>
  </si>
  <si>
    <t>Procédure non disponible sur le portail</t>
  </si>
  <si>
    <t>Mohamed Ayat et chefs rayons</t>
  </si>
  <si>
    <t>la prorttection n'est pas assurée</t>
  </si>
  <si>
    <t>Protéger le quai de réception</t>
  </si>
  <si>
    <t>Température affichée +5°C</t>
  </si>
  <si>
    <t>température affichée +5°C</t>
  </si>
  <si>
    <t>Décollement du revêtement du sol</t>
  </si>
  <si>
    <t>Présence de givre au niveau de l'évporateur</t>
  </si>
  <si>
    <t>Procéder au dégivrage de l'évaporateur</t>
  </si>
  <si>
    <t>Température affichée +2°C</t>
  </si>
  <si>
    <t>Traces d'humidité au niveau de la plonge</t>
  </si>
  <si>
    <t>revoir le problème d'humidité au niveau de la plonge</t>
  </si>
  <si>
    <t>Température affichée +3°c
température mesurée +4,5°C</t>
  </si>
  <si>
    <t>le meuble n'assure pas une protection parfaite des préparations contre les contaminations</t>
  </si>
  <si>
    <t>Protéger ce meuble</t>
  </si>
  <si>
    <t>Température affichée +3,6°C</t>
  </si>
  <si>
    <t>température à cœur +5,6°C</t>
  </si>
  <si>
    <t>température affichée 3,1°C
température mesurée 3,6°C</t>
  </si>
  <si>
    <t>Bouton poussoir du lave mains de la volaillerie fonctionne mal</t>
  </si>
  <si>
    <t>présence d'une seule plonge pour les rayons volaillerie, fromages et traiteur
fuite d'eau à la plonge poissonnerie</t>
  </si>
  <si>
    <t>Prévoir une plonge par rayon
Réparer la fuite à la plonge poissonnerie</t>
  </si>
  <si>
    <t>Local sans porte / absence de climatisation</t>
  </si>
  <si>
    <t>Mettre en place une porte/ mettre en place un système de climatisation</t>
  </si>
  <si>
    <t>Présence de givre au niveau de l'évaporateur de la chambre froide négative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</si>
</sst>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64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16" borderId="1" xfId="0" applyNumberFormat="1" applyFont="1" applyFill="1" applyBorder="1" applyProtection="1"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166" fontId="8" fillId="0" borderId="1" xfId="0" applyNumberFormat="1" applyFont="1" applyFill="1" applyBorder="1" applyAlignment="1" applyProtection="1">
      <alignment wrapText="1"/>
      <protection locked="0"/>
    </xf>
    <xf numFmtId="0" fontId="9" fillId="0" borderId="1" xfId="0" applyFont="1" applyFill="1" applyBorder="1" applyAlignment="1">
      <alignment wrapText="1"/>
    </xf>
    <xf numFmtId="0" fontId="8" fillId="0" borderId="0" xfId="0" applyFont="1" applyAlignment="1" applyProtection="1">
      <alignment horizontal="center" wrapText="1"/>
      <protection locked="0"/>
    </xf>
    <xf numFmtId="166" fontId="8" fillId="0" borderId="1" xfId="0" applyNumberFormat="1" applyFont="1" applyBorder="1" applyAlignment="1" applyProtection="1">
      <alignment wrapText="1"/>
      <protection locked="0"/>
    </xf>
    <xf numFmtId="0" fontId="8" fillId="0" borderId="0" xfId="0" applyFont="1" applyAlignment="1">
      <alignment wrapText="1"/>
    </xf>
    <xf numFmtId="0" fontId="24" fillId="0" borderId="1" xfId="0" applyFont="1" applyBorder="1" applyAlignment="1" applyProtection="1">
      <alignment wrapText="1"/>
      <protection locked="0"/>
    </xf>
    <xf numFmtId="0" fontId="14" fillId="2" borderId="0" xfId="0" applyFont="1" applyFill="1" applyAlignment="1">
      <alignment wrapText="1"/>
    </xf>
    <xf numFmtId="10" fontId="0" fillId="0" borderId="5" xfId="0" applyNumberFormat="1" applyFill="1" applyBorder="1" applyAlignment="1" applyProtection="1">
      <alignment horizontal="center" wrapText="1"/>
      <protection hidden="1"/>
    </xf>
    <xf numFmtId="0" fontId="23" fillId="0" borderId="1" xfId="0" applyFont="1" applyBorder="1" applyAlignment="1" applyProtection="1">
      <alignment wrapText="1"/>
      <protection locked="0"/>
    </xf>
    <xf numFmtId="10" fontId="0" fillId="0" borderId="1" xfId="0" applyNumberFormat="1" applyFill="1" applyBorder="1" applyAlignment="1" applyProtection="1">
      <alignment horizontal="center" wrapText="1"/>
      <protection hidden="1"/>
    </xf>
    <xf numFmtId="165" fontId="8" fillId="14" borderId="1" xfId="0" applyNumberFormat="1" applyFont="1" applyFill="1" applyBorder="1" applyAlignment="1" applyProtection="1">
      <alignment wrapText="1"/>
      <protection locked="0"/>
    </xf>
    <xf numFmtId="0" fontId="26" fillId="7" borderId="1" xfId="0" applyFont="1" applyFill="1" applyBorder="1" applyAlignment="1" applyProtection="1">
      <alignment horizontal="center" wrapText="1"/>
      <protection hidden="1"/>
    </xf>
    <xf numFmtId="165" fontId="26" fillId="7" borderId="1" xfId="0" applyNumberFormat="1" applyFont="1" applyFill="1" applyBorder="1" applyAlignment="1" applyProtection="1">
      <alignment horizontal="center" wrapText="1"/>
      <protection hidden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2750320"/>
        <c:axId val="262750880"/>
      </c:barChart>
      <c:catAx>
        <c:axId val="26275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2750880"/>
        <c:crosses val="autoZero"/>
        <c:auto val="1"/>
        <c:lblAlgn val="ctr"/>
        <c:lblOffset val="100"/>
        <c:noMultiLvlLbl val="0"/>
      </c:catAx>
      <c:valAx>
        <c:axId val="262750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275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0308416"/>
        <c:axId val="360308976"/>
      </c:barChart>
      <c:catAx>
        <c:axId val="36030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0308976"/>
        <c:crosses val="autoZero"/>
        <c:auto val="1"/>
        <c:lblAlgn val="ctr"/>
        <c:lblOffset val="100"/>
        <c:noMultiLvlLbl val="0"/>
      </c:catAx>
      <c:valAx>
        <c:axId val="360308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0308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9000800"/>
        <c:axId val="269001360"/>
      </c:barChart>
      <c:catAx>
        <c:axId val="26900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001360"/>
        <c:crosses val="autoZero"/>
        <c:auto val="1"/>
        <c:lblAlgn val="ctr"/>
        <c:lblOffset val="100"/>
        <c:noMultiLvlLbl val="0"/>
      </c:catAx>
      <c:valAx>
        <c:axId val="269001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900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9004160"/>
        <c:axId val="269004720"/>
      </c:barChart>
      <c:catAx>
        <c:axId val="269004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004720"/>
        <c:crosses val="autoZero"/>
        <c:auto val="1"/>
        <c:lblAlgn val="ctr"/>
        <c:lblOffset val="100"/>
        <c:noMultiLvlLbl val="0"/>
      </c:catAx>
      <c:valAx>
        <c:axId val="269004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9004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9007520"/>
        <c:axId val="269008080"/>
      </c:barChart>
      <c:catAx>
        <c:axId val="26900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008080"/>
        <c:crosses val="autoZero"/>
        <c:auto val="1"/>
        <c:lblAlgn val="ctr"/>
        <c:lblOffset val="100"/>
        <c:noMultiLvlLbl val="0"/>
      </c:catAx>
      <c:valAx>
        <c:axId val="269008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9007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6073424"/>
        <c:axId val="436073984"/>
      </c:barChart>
      <c:catAx>
        <c:axId val="43607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6073984"/>
        <c:crosses val="autoZero"/>
        <c:auto val="1"/>
        <c:lblAlgn val="ctr"/>
        <c:lblOffset val="100"/>
        <c:noMultiLvlLbl val="0"/>
      </c:catAx>
      <c:valAx>
        <c:axId val="436073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607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0.9358974358974359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6076784"/>
        <c:axId val="436077344"/>
      </c:barChart>
      <c:catAx>
        <c:axId val="436076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6077344"/>
        <c:crosses val="autoZero"/>
        <c:auto val="1"/>
        <c:lblAlgn val="ctr"/>
        <c:lblOffset val="100"/>
        <c:noMultiLvlLbl val="0"/>
      </c:catAx>
      <c:valAx>
        <c:axId val="436077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6076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0.91693290734824284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3968016"/>
        <c:axId val="353968576"/>
      </c:barChart>
      <c:catAx>
        <c:axId val="353968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3968576"/>
        <c:crosses val="autoZero"/>
        <c:auto val="1"/>
        <c:lblAlgn val="ctr"/>
        <c:lblOffset val="100"/>
        <c:noMultiLvlLbl val="0"/>
      </c:catAx>
      <c:valAx>
        <c:axId val="353968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3968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0.92641517162283937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53971376"/>
        <c:axId val="353971936"/>
        <c:extLst xmlns:c16r2="http://schemas.microsoft.com/office/drawing/2015/06/chart"/>
      </c:barChart>
      <c:catAx>
        <c:axId val="3539713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3971936"/>
        <c:crosses val="autoZero"/>
        <c:auto val="1"/>
        <c:lblAlgn val="ctr"/>
        <c:lblOffset val="100"/>
        <c:noMultiLvlLbl val="0"/>
      </c:catAx>
      <c:valAx>
        <c:axId val="35397193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3971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63533120"/>
        <c:axId val="263533680"/>
        <c:extLst xmlns:c16r2="http://schemas.microsoft.com/office/drawing/2015/06/chart"/>
      </c:barChart>
      <c:catAx>
        <c:axId val="26353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3533680"/>
        <c:crosses val="autoZero"/>
        <c:auto val="1"/>
        <c:lblAlgn val="ctr"/>
        <c:lblOffset val="100"/>
        <c:noMultiLvlLbl val="0"/>
      </c:catAx>
      <c:valAx>
        <c:axId val="263533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3533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7318976"/>
        <c:axId val="357319536"/>
      </c:barChart>
      <c:catAx>
        <c:axId val="35731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7319536"/>
        <c:crosses val="autoZero"/>
        <c:auto val="1"/>
        <c:lblAlgn val="ctr"/>
        <c:lblOffset val="100"/>
        <c:noMultiLvlLbl val="0"/>
      </c:catAx>
      <c:valAx>
        <c:axId val="357319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731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0.86111111111111116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7322336"/>
        <c:axId val="357322896"/>
      </c:barChart>
      <c:catAx>
        <c:axId val="35732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7322896"/>
        <c:crosses val="autoZero"/>
        <c:auto val="1"/>
        <c:lblAlgn val="ctr"/>
        <c:lblOffset val="100"/>
        <c:noMultiLvlLbl val="0"/>
      </c:catAx>
      <c:valAx>
        <c:axId val="357322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7322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0.765625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3854992"/>
        <c:axId val="263855552"/>
      </c:barChart>
      <c:catAx>
        <c:axId val="26385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3855552"/>
        <c:crosses val="autoZero"/>
        <c:auto val="1"/>
        <c:lblAlgn val="ctr"/>
        <c:lblOffset val="100"/>
        <c:noMultiLvlLbl val="0"/>
      </c:catAx>
      <c:valAx>
        <c:axId val="263855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385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3858352"/>
        <c:axId val="263858912"/>
      </c:barChart>
      <c:catAx>
        <c:axId val="26385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3858912"/>
        <c:crosses val="autoZero"/>
        <c:auto val="1"/>
        <c:lblAlgn val="ctr"/>
        <c:lblOffset val="100"/>
        <c:noMultiLvlLbl val="0"/>
      </c:catAx>
      <c:valAx>
        <c:axId val="263858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385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3861712"/>
        <c:axId val="263862272"/>
      </c:barChart>
      <c:catAx>
        <c:axId val="26386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3862272"/>
        <c:crosses val="autoZero"/>
        <c:auto val="1"/>
        <c:lblAlgn val="ctr"/>
        <c:lblOffset val="100"/>
        <c:noMultiLvlLbl val="0"/>
      </c:catAx>
      <c:valAx>
        <c:axId val="263862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3861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9701600"/>
        <c:axId val="269702160"/>
      </c:barChart>
      <c:catAx>
        <c:axId val="26970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702160"/>
        <c:crosses val="autoZero"/>
        <c:auto val="1"/>
        <c:lblAlgn val="ctr"/>
        <c:lblOffset val="100"/>
        <c:noMultiLvlLbl val="0"/>
      </c:catAx>
      <c:valAx>
        <c:axId val="26970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9701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0.55882352941176472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9704960"/>
        <c:axId val="269705520"/>
      </c:barChart>
      <c:catAx>
        <c:axId val="26970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705520"/>
        <c:crosses val="autoZero"/>
        <c:auto val="1"/>
        <c:lblAlgn val="ctr"/>
        <c:lblOffset val="100"/>
        <c:noMultiLvlLbl val="0"/>
      </c:catAx>
      <c:valAx>
        <c:axId val="269705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9704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0305056"/>
        <c:axId val="360305616"/>
      </c:barChart>
      <c:catAx>
        <c:axId val="36030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0305616"/>
        <c:crosses val="autoZero"/>
        <c:auto val="1"/>
        <c:lblAlgn val="ctr"/>
        <c:lblOffset val="100"/>
        <c:noMultiLvlLbl val="0"/>
      </c:catAx>
      <c:valAx>
        <c:axId val="360305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0305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2" zoomScaleSheetLayoutView="100" workbookViewId="0">
      <selection activeCell="H19" sqref="H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16" t="s">
        <v>324</v>
      </c>
      <c r="B18" s="316"/>
      <c r="C18" s="316"/>
      <c r="D18" s="317" t="s">
        <v>408</v>
      </c>
      <c r="E18" s="317"/>
      <c r="F18" s="317"/>
      <c r="G18" s="317"/>
      <c r="H18" s="317"/>
      <c r="I18" s="317"/>
      <c r="J18" s="317"/>
      <c r="K18" s="317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18" t="s">
        <v>325</v>
      </c>
      <c r="B21" s="318"/>
      <c r="C21" s="318"/>
      <c r="D21" s="318"/>
      <c r="E21" s="318"/>
      <c r="F21" s="318"/>
      <c r="G21" s="318"/>
      <c r="H21" s="318"/>
      <c r="I21" s="318"/>
      <c r="J21" s="318"/>
      <c r="K21" s="318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12" t="s">
        <v>327</v>
      </c>
      <c r="C23" s="312"/>
      <c r="D23" s="78"/>
      <c r="E23" s="78"/>
      <c r="F23" s="78"/>
      <c r="G23" s="78"/>
      <c r="H23" s="78"/>
      <c r="I23" s="78"/>
      <c r="J23" s="77" t="str">
        <f>D18</f>
        <v>Ksour Essef</v>
      </c>
    </row>
    <row r="24" spans="1:11" ht="33" customHeight="1" x14ac:dyDescent="0.25">
      <c r="A24" s="86" t="s">
        <v>328</v>
      </c>
      <c r="B24" s="311">
        <f>AVERAGE('A1 Exploitation'!D549,'A1 Technique'!D199)</f>
        <v>0.92641517162283937</v>
      </c>
      <c r="C24" s="311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11">
        <f>AVERAGE('A2 Exploitation'!D549,'A2 Technique'!D199)</f>
        <v>0</v>
      </c>
      <c r="C25" s="311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11">
        <f>AVERAGE('A3 Exploitation'!D549,'A3 Technique'!D199)</f>
        <v>0</v>
      </c>
      <c r="C26" s="311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11">
        <f>AVERAGE('A4 Exploitation'!D549,'A4 Technique'!D199)</f>
        <v>0</v>
      </c>
      <c r="C27" s="311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11">
        <f>AVERAGE('A5 Exploitation'!D549,'A5 Technique'!D199)</f>
        <v>0</v>
      </c>
      <c r="C28" s="311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11">
        <f>AVERAGE('A6 Exploitation'!D549,'A6 Technique'!D199)</f>
        <v>0</v>
      </c>
      <c r="C29" s="311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12" t="s">
        <v>334</v>
      </c>
      <c r="C33" s="312"/>
      <c r="D33" s="78"/>
      <c r="E33" s="78"/>
      <c r="F33" s="78"/>
      <c r="G33" s="78"/>
      <c r="H33" s="78"/>
      <c r="I33" s="78"/>
      <c r="J33" s="77" t="str">
        <f>D18</f>
        <v>Ksour Essef</v>
      </c>
    </row>
    <row r="34" spans="1:10" ht="33" customHeight="1" x14ac:dyDescent="0.25">
      <c r="A34" s="86" t="s">
        <v>328</v>
      </c>
      <c r="B34" s="311">
        <f>'A1 Exploitation'!D549</f>
        <v>0.91693290734824284</v>
      </c>
      <c r="C34" s="311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11">
        <f>'A2 Exploitation'!D549</f>
        <v>0</v>
      </c>
      <c r="C35" s="311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11">
        <f>'A3 Exploitation'!D549</f>
        <v>0</v>
      </c>
      <c r="C36" s="311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11">
        <f>'A4 Exploitation'!D549</f>
        <v>0</v>
      </c>
      <c r="C37" s="311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11">
        <f>'A5 Exploitation'!D549</f>
        <v>0</v>
      </c>
      <c r="C38" s="311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11">
        <f>'A6 Exploitation'!D549</f>
        <v>0</v>
      </c>
      <c r="C39" s="311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15" t="s">
        <v>335</v>
      </c>
      <c r="C42" s="315"/>
      <c r="D42" s="78"/>
      <c r="E42" s="78"/>
      <c r="F42" s="78"/>
      <c r="G42" s="78"/>
      <c r="H42" s="78"/>
      <c r="I42" s="78"/>
      <c r="J42" s="77" t="str">
        <f>D18</f>
        <v>Ksour Essef</v>
      </c>
    </row>
    <row r="43" spans="1:10" ht="33" customHeight="1" x14ac:dyDescent="0.25">
      <c r="A43" s="86" t="s">
        <v>328</v>
      </c>
      <c r="B43" s="311">
        <f>AVERAGE('A1 Exploitation'!D547, 'A1 Technique'!D197)</f>
        <v>0.9</v>
      </c>
      <c r="C43" s="311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11" t="e">
        <f>AVERAGE('A2 Exploitation'!D547, 'A2 Technique'!D197)</f>
        <v>#DIV/0!</v>
      </c>
      <c r="C44" s="311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11" t="e">
        <f>AVERAGE('A3 Exploitation'!D547, 'A3 Technique'!D197)</f>
        <v>#DIV/0!</v>
      </c>
      <c r="C45" s="311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11" t="e">
        <f>AVERAGE('A4 Exploitation'!D547, 'A4 Technique'!D197)</f>
        <v>#DIV/0!</v>
      </c>
      <c r="C46" s="311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11" t="e">
        <f>AVERAGE('A5 Exploitation'!D547, 'A5 Technique'!D197)</f>
        <v>#DIV/0!</v>
      </c>
      <c r="C47" s="311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11" t="e">
        <f>AVERAGE('A6 Exploitation'!D547, 'A6 Technique'!D197)</f>
        <v>#DIV/0!</v>
      </c>
      <c r="C48" s="311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12" t="s">
        <v>336</v>
      </c>
      <c r="C51" s="312"/>
      <c r="D51" s="78"/>
      <c r="E51" s="78"/>
      <c r="F51" s="78"/>
      <c r="G51" s="78"/>
      <c r="H51" s="78"/>
      <c r="I51" s="78"/>
      <c r="J51" s="77" t="str">
        <f>D18</f>
        <v>Ksour Essef</v>
      </c>
    </row>
    <row r="52" spans="1:10" ht="33" customHeight="1" x14ac:dyDescent="0.25">
      <c r="A52" s="86" t="s">
        <v>328</v>
      </c>
      <c r="B52" s="314">
        <f>'A1 Exploitation'!D46</f>
        <v>1</v>
      </c>
      <c r="C52" s="314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14">
        <f>'A2 Exploitation'!D46</f>
        <v>0</v>
      </c>
      <c r="C53" s="314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14">
        <f>'A3 Exploitation'!D46</f>
        <v>0</v>
      </c>
      <c r="C54" s="314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14">
        <f>'A4 Exploitation'!D46</f>
        <v>0</v>
      </c>
      <c r="C55" s="314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14">
        <f>'A5 Exploitation'!D46</f>
        <v>0</v>
      </c>
      <c r="C56" s="314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14">
        <f>'A6 Exploitation'!D46</f>
        <v>0</v>
      </c>
      <c r="C57" s="314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12" t="s">
        <v>337</v>
      </c>
      <c r="C60" s="312"/>
      <c r="D60" s="78"/>
      <c r="E60" s="78"/>
      <c r="F60" s="78"/>
      <c r="G60" s="78"/>
      <c r="H60" s="78"/>
      <c r="I60" s="78"/>
      <c r="J60" s="77" t="str">
        <f>D18</f>
        <v>Ksour Essef</v>
      </c>
    </row>
    <row r="61" spans="1:10" ht="33" customHeight="1" x14ac:dyDescent="0.25">
      <c r="A61" s="86" t="s">
        <v>328</v>
      </c>
      <c r="B61" s="311">
        <f>'A1 Exploitation'!D103</f>
        <v>0.88888888888888884</v>
      </c>
      <c r="C61" s="311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11">
        <f>'A2 Exploitation'!D103</f>
        <v>0</v>
      </c>
      <c r="C62" s="311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11">
        <f>'A3 Exploitation'!D103</f>
        <v>0</v>
      </c>
      <c r="C63" s="311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11">
        <f>'A4 Exploitation'!D103</f>
        <v>0</v>
      </c>
      <c r="C64" s="311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11">
        <f>'A5 Exploitation'!D103</f>
        <v>0</v>
      </c>
      <c r="C65" s="311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11">
        <f>'A6 Exploitation'!D103</f>
        <v>0</v>
      </c>
      <c r="C66" s="311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12" t="s">
        <v>338</v>
      </c>
      <c r="C69" s="312"/>
      <c r="D69" s="78"/>
      <c r="E69" s="78"/>
      <c r="F69" s="78"/>
      <c r="G69" s="78"/>
      <c r="H69" s="78"/>
      <c r="I69" s="78"/>
      <c r="J69" s="77" t="str">
        <f>D18</f>
        <v>Ksour Essef</v>
      </c>
    </row>
    <row r="70" spans="1:10" ht="33" customHeight="1" x14ac:dyDescent="0.25">
      <c r="A70" s="86" t="s">
        <v>328</v>
      </c>
      <c r="B70" s="311">
        <f>'A1 Exploitation'!D158</f>
        <v>0.86111111111111116</v>
      </c>
      <c r="C70" s="311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11">
        <f>'A2 Exploitation'!D158</f>
        <v>0</v>
      </c>
      <c r="C71" s="311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11">
        <f>'A3 Exploitation'!D158</f>
        <v>0</v>
      </c>
      <c r="C72" s="311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11">
        <f>'A4 Exploitation'!D158</f>
        <v>0</v>
      </c>
      <c r="C73" s="311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11">
        <f>'A5 Exploitation'!D158</f>
        <v>0</v>
      </c>
      <c r="C74" s="311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11">
        <f>'A6 Exploitation'!D158</f>
        <v>0</v>
      </c>
      <c r="C75" s="311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12" t="s">
        <v>339</v>
      </c>
      <c r="C78" s="312"/>
      <c r="D78" s="78"/>
      <c r="E78" s="78"/>
      <c r="F78" s="78"/>
      <c r="G78" s="78"/>
      <c r="H78" s="78"/>
      <c r="I78" s="78"/>
      <c r="J78" s="77" t="str">
        <f>D18</f>
        <v>Ksour Essef</v>
      </c>
    </row>
    <row r="79" spans="1:10" ht="33" customHeight="1" x14ac:dyDescent="0.25">
      <c r="A79" s="86" t="s">
        <v>328</v>
      </c>
      <c r="B79" s="311">
        <f>'A1 Exploitation'!D205</f>
        <v>0.765625</v>
      </c>
      <c r="C79" s="311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11">
        <f>'A2 Exploitation'!D205</f>
        <v>0</v>
      </c>
      <c r="C80" s="311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11">
        <f>'A3 Exploitation'!D205</f>
        <v>0</v>
      </c>
      <c r="C81" s="311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11">
        <f>'A4 Exploitation'!D205</f>
        <v>0</v>
      </c>
      <c r="C82" s="311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11">
        <f>'A5 Exploitation'!D205</f>
        <v>0</v>
      </c>
      <c r="C83" s="311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11">
        <f>'A6 Exploitation'!D205</f>
        <v>0</v>
      </c>
      <c r="C84" s="311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12" t="s">
        <v>340</v>
      </c>
      <c r="C87" s="312"/>
      <c r="D87" s="78"/>
      <c r="E87" s="78"/>
      <c r="F87" s="78"/>
      <c r="G87" s="78"/>
      <c r="H87" s="78"/>
      <c r="I87" s="78"/>
      <c r="J87" s="77" t="str">
        <f>D18</f>
        <v>Ksour Essef</v>
      </c>
    </row>
    <row r="88" spans="1:10" ht="33" customHeight="1" x14ac:dyDescent="0.25">
      <c r="A88" s="86" t="s">
        <v>328</v>
      </c>
      <c r="B88" s="311">
        <f>'A1 Exploitation'!D266</f>
        <v>1</v>
      </c>
      <c r="C88" s="311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11">
        <f>'A2 Exploitation'!D266</f>
        <v>0</v>
      </c>
      <c r="C89" s="311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11">
        <f>'A3 Exploitation'!D266</f>
        <v>0</v>
      </c>
      <c r="C90" s="311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11">
        <f>'A4 Exploitation'!D266</f>
        <v>0</v>
      </c>
      <c r="C91" s="311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11">
        <f>'A5 Exploitation'!D266</f>
        <v>0</v>
      </c>
      <c r="C92" s="311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11">
        <f>'A6 Exploitation'!D266</f>
        <v>0</v>
      </c>
      <c r="C93" s="311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12" t="s">
        <v>341</v>
      </c>
      <c r="C96" s="312"/>
      <c r="D96" s="78"/>
      <c r="E96" s="78"/>
      <c r="F96" s="78"/>
      <c r="G96" s="78"/>
      <c r="H96" s="78"/>
      <c r="I96" s="78"/>
      <c r="J96" s="77" t="str">
        <f>D18</f>
        <v>Ksour Essef</v>
      </c>
    </row>
    <row r="97" spans="1:10" ht="33" customHeight="1" x14ac:dyDescent="0.25">
      <c r="A97" s="86" t="s">
        <v>328</v>
      </c>
      <c r="B97" s="311">
        <f>'A1 Exploitation'!D318</f>
        <v>1</v>
      </c>
      <c r="C97" s="311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11">
        <f>'A2 Exploitation'!D318</f>
        <v>0</v>
      </c>
      <c r="C98" s="311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11">
        <f>'A3 Exploitation'!D318</f>
        <v>0</v>
      </c>
      <c r="C99" s="311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11">
        <f>'A4 Exploitation'!D318</f>
        <v>0</v>
      </c>
      <c r="C100" s="311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11">
        <f>'A5 Exploitation'!D318</f>
        <v>0</v>
      </c>
      <c r="C101" s="311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11">
        <f>'A6 Exploitation'!D318</f>
        <v>0</v>
      </c>
      <c r="C102" s="311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12" t="s">
        <v>342</v>
      </c>
      <c r="C105" s="312"/>
      <c r="D105" s="78"/>
      <c r="E105" s="78"/>
      <c r="F105" s="78"/>
      <c r="G105" s="78"/>
      <c r="H105" s="78"/>
      <c r="I105" s="78"/>
      <c r="J105" s="77" t="str">
        <f>D18</f>
        <v>Ksour Essef</v>
      </c>
    </row>
    <row r="106" spans="1:10" ht="33" customHeight="1" x14ac:dyDescent="0.25">
      <c r="A106" s="86" t="s">
        <v>328</v>
      </c>
      <c r="B106" s="311">
        <f>'A1 Exploitation'!D358</f>
        <v>0.97916666666666663</v>
      </c>
      <c r="C106" s="311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11">
        <f>'A2 Exploitation'!D358</f>
        <v>0</v>
      </c>
      <c r="C107" s="311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11">
        <f>'A3 Exploitation'!D358</f>
        <v>0</v>
      </c>
      <c r="C108" s="311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11">
        <f>'A4 Exploitation'!D358</f>
        <v>0</v>
      </c>
      <c r="C109" s="311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11">
        <f>'A5 Exploitation'!D358</f>
        <v>0</v>
      </c>
      <c r="C110" s="311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11">
        <f>'A6 Exploitation'!D358</f>
        <v>0</v>
      </c>
      <c r="C111" s="311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12" t="s">
        <v>343</v>
      </c>
      <c r="C114" s="312"/>
      <c r="D114" s="78"/>
      <c r="E114" s="78"/>
      <c r="F114" s="78"/>
      <c r="G114" s="78"/>
      <c r="H114" s="78"/>
      <c r="I114" s="78"/>
      <c r="J114" s="77" t="str">
        <f>D18</f>
        <v>Ksour Essef</v>
      </c>
    </row>
    <row r="115" spans="1:10" ht="33" customHeight="1" x14ac:dyDescent="0.25">
      <c r="A115" s="86" t="s">
        <v>328</v>
      </c>
      <c r="B115" s="311">
        <f>'A1 Exploitation'!D391</f>
        <v>0.55882352941176472</v>
      </c>
      <c r="C115" s="311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11">
        <f>'A2 Exploitation'!D391</f>
        <v>0</v>
      </c>
      <c r="C116" s="311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11">
        <f>'A3 Exploitation'!D391</f>
        <v>0</v>
      </c>
      <c r="C117" s="311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11">
        <f>'A4 Exploitation'!D391</f>
        <v>0</v>
      </c>
      <c r="C118" s="311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11">
        <f>'A5 Exploitation'!D391</f>
        <v>0</v>
      </c>
      <c r="C119" s="311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11">
        <f>'A6 Exploitation'!D391</f>
        <v>0</v>
      </c>
      <c r="C120" s="311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12" t="s">
        <v>344</v>
      </c>
      <c r="C123" s="312"/>
      <c r="D123" s="78"/>
      <c r="E123" s="78"/>
      <c r="F123" s="78"/>
      <c r="G123" s="78"/>
      <c r="H123" s="78"/>
      <c r="I123" s="78"/>
      <c r="J123" s="77" t="str">
        <f>D18</f>
        <v>Ksour Essef</v>
      </c>
    </row>
    <row r="124" spans="1:10" ht="33" customHeight="1" x14ac:dyDescent="0.25">
      <c r="A124" s="86" t="s">
        <v>328</v>
      </c>
      <c r="B124" s="311">
        <f>'A1 Exploitation'!D444</f>
        <v>1</v>
      </c>
      <c r="C124" s="311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11">
        <f>'A2 Exploitation'!D444</f>
        <v>0</v>
      </c>
      <c r="C125" s="311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11">
        <f>'A3 Exploitation'!D444</f>
        <v>0</v>
      </c>
      <c r="C126" s="311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11">
        <f>'A4 Exploitation'!D444</f>
        <v>0</v>
      </c>
      <c r="C127" s="311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11">
        <f>'A5 Exploitation'!D444</f>
        <v>0</v>
      </c>
      <c r="C128" s="311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11">
        <f>'A6 Exploitation'!D444</f>
        <v>0</v>
      </c>
      <c r="C129" s="311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12" t="s">
        <v>345</v>
      </c>
      <c r="C132" s="312"/>
      <c r="D132" s="78"/>
      <c r="E132" s="78"/>
      <c r="F132" s="78"/>
      <c r="G132" s="78"/>
      <c r="H132" s="78"/>
      <c r="I132" s="78"/>
      <c r="J132" s="77" t="str">
        <f>D18</f>
        <v>Ksour Essef</v>
      </c>
    </row>
    <row r="133" spans="1:10" ht="33" customHeight="1" x14ac:dyDescent="0.25">
      <c r="A133" s="86" t="s">
        <v>328</v>
      </c>
      <c r="B133" s="311">
        <f>'A1 Exploitation'!D481</f>
        <v>0.9285714285714286</v>
      </c>
      <c r="C133" s="311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11">
        <f>'A2 Exploitation'!D481</f>
        <v>0</v>
      </c>
      <c r="C134" s="311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11">
        <f>'A3 Exploitation'!D481</f>
        <v>0</v>
      </c>
      <c r="C135" s="311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11">
        <f>'A4 Exploitation'!D481</f>
        <v>0</v>
      </c>
      <c r="C136" s="311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11">
        <f>'A5 Exploitation'!D481</f>
        <v>0</v>
      </c>
      <c r="C137" s="311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11">
        <f>'A6 Exploitation'!D481</f>
        <v>0</v>
      </c>
      <c r="C138" s="311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12" t="s">
        <v>346</v>
      </c>
      <c r="C141" s="312"/>
      <c r="D141" s="78"/>
      <c r="E141" s="78"/>
      <c r="F141" s="78"/>
      <c r="G141" s="78"/>
      <c r="H141" s="78"/>
      <c r="I141" s="78"/>
      <c r="J141" s="77" t="str">
        <f>D18</f>
        <v>Ksour Essef</v>
      </c>
    </row>
    <row r="142" spans="1:10" ht="33" customHeight="1" x14ac:dyDescent="0.25">
      <c r="A142" s="86" t="s">
        <v>328</v>
      </c>
      <c r="B142" s="311">
        <f>'A1 Exploitation'!D503</f>
        <v>1</v>
      </c>
      <c r="C142" s="311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11">
        <f>'A2 Exploitation'!D503</f>
        <v>0</v>
      </c>
      <c r="C143" s="311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11">
        <f>'A3 Exploitation'!D503</f>
        <v>0</v>
      </c>
      <c r="C144" s="311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11">
        <f>'A4 Exploitation'!D503</f>
        <v>0</v>
      </c>
      <c r="C145" s="311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11">
        <f>'A5 Exploitation'!D503</f>
        <v>0</v>
      </c>
      <c r="C146" s="311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11">
        <f>'A6 Exploitation'!D503</f>
        <v>0</v>
      </c>
      <c r="C147" s="311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12" t="s">
        <v>347</v>
      </c>
      <c r="C150" s="312"/>
      <c r="D150" s="78"/>
      <c r="E150" s="78"/>
      <c r="F150" s="78"/>
      <c r="G150" s="78"/>
      <c r="H150" s="78"/>
      <c r="I150" s="78"/>
      <c r="J150" s="77" t="str">
        <f>D18</f>
        <v>Ksour Essef</v>
      </c>
    </row>
    <row r="151" spans="1:10" ht="33" customHeight="1" x14ac:dyDescent="0.25">
      <c r="A151" s="86" t="s">
        <v>328</v>
      </c>
      <c r="B151" s="311">
        <f>'A1 Exploitation'!D514</f>
        <v>1</v>
      </c>
      <c r="C151" s="311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11">
        <f>'A2 Exploitation'!D514</f>
        <v>0</v>
      </c>
      <c r="C152" s="311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11">
        <f>'A3 Exploitation'!D514</f>
        <v>0</v>
      </c>
      <c r="C153" s="311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11">
        <f>'A4 Exploitation'!D514</f>
        <v>0</v>
      </c>
      <c r="C154" s="311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11">
        <f>'A5 Exploitation'!D514</f>
        <v>0</v>
      </c>
      <c r="C155" s="311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11">
        <f>'A6 Exploitation'!D514</f>
        <v>0</v>
      </c>
      <c r="C156" s="311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13"/>
      <c r="C159" s="313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12" t="s">
        <v>348</v>
      </c>
      <c r="C160" s="312"/>
      <c r="D160" s="78"/>
      <c r="E160" s="78"/>
      <c r="F160" s="78"/>
      <c r="G160" s="78"/>
      <c r="H160" s="78"/>
      <c r="I160" s="78"/>
      <c r="J160" s="77" t="str">
        <f>D18</f>
        <v>Ksour Essef</v>
      </c>
    </row>
    <row r="161" spans="1:10" ht="33" customHeight="1" x14ac:dyDescent="0.25">
      <c r="A161" s="86" t="s">
        <v>328</v>
      </c>
      <c r="B161" s="311">
        <f>'A1 Exploitation'!D534</f>
        <v>1</v>
      </c>
      <c r="C161" s="311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11">
        <f>'A2 Exploitation'!D534</f>
        <v>0</v>
      </c>
      <c r="C162" s="311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11">
        <f>'A3 Exploitation'!D534</f>
        <v>0</v>
      </c>
      <c r="C163" s="311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11">
        <f>'A4 Exploitation'!D534</f>
        <v>0</v>
      </c>
      <c r="C164" s="311"/>
    </row>
    <row r="165" spans="1:10" ht="33" customHeight="1" x14ac:dyDescent="0.25">
      <c r="A165" s="85" t="s">
        <v>332</v>
      </c>
      <c r="B165" s="311">
        <f>'A5 Exploitation'!D534</f>
        <v>0</v>
      </c>
      <c r="C165" s="311"/>
    </row>
    <row r="166" spans="1:10" ht="18" x14ac:dyDescent="0.25">
      <c r="A166" s="85" t="s">
        <v>333</v>
      </c>
      <c r="B166" s="311">
        <f>'A6 Exploitation'!D534</f>
        <v>0</v>
      </c>
      <c r="C166" s="311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12" t="s">
        <v>349</v>
      </c>
      <c r="C169" s="312"/>
      <c r="J169" s="77" t="str">
        <f>D18</f>
        <v>Ksour Essef</v>
      </c>
    </row>
    <row r="170" spans="1:10" ht="33" customHeight="1" x14ac:dyDescent="0.25">
      <c r="A170" s="86" t="s">
        <v>328</v>
      </c>
      <c r="B170" s="311">
        <f>'A1 Exploitation'!D545</f>
        <v>1</v>
      </c>
      <c r="C170" s="311"/>
    </row>
    <row r="171" spans="1:10" ht="33" customHeight="1" x14ac:dyDescent="0.25">
      <c r="A171" s="85" t="s">
        <v>329</v>
      </c>
      <c r="B171" s="311">
        <f>'A2 Exploitation'!D545</f>
        <v>0</v>
      </c>
      <c r="C171" s="311"/>
    </row>
    <row r="172" spans="1:10" ht="33" customHeight="1" x14ac:dyDescent="0.25">
      <c r="A172" s="86" t="s">
        <v>330</v>
      </c>
      <c r="B172" s="311">
        <f>'A3 Exploitation'!D545</f>
        <v>0</v>
      </c>
      <c r="C172" s="311"/>
    </row>
    <row r="173" spans="1:10" ht="33" customHeight="1" x14ac:dyDescent="0.25">
      <c r="A173" s="86" t="s">
        <v>331</v>
      </c>
      <c r="B173" s="311">
        <f>'A4 Exploitation'!D545</f>
        <v>0</v>
      </c>
      <c r="C173" s="311"/>
    </row>
    <row r="174" spans="1:10" ht="33" customHeight="1" x14ac:dyDescent="0.25">
      <c r="A174" s="85" t="s">
        <v>332</v>
      </c>
      <c r="B174" s="311">
        <f>'A5 Exploitation'!D545</f>
        <v>0</v>
      </c>
      <c r="C174" s="311"/>
    </row>
    <row r="175" spans="1:10" ht="18" x14ac:dyDescent="0.25">
      <c r="A175" s="85" t="s">
        <v>333</v>
      </c>
      <c r="B175" s="311">
        <f>'A6 Exploitation'!D545</f>
        <v>0</v>
      </c>
      <c r="C175" s="311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12" t="s">
        <v>350</v>
      </c>
      <c r="C178" s="312"/>
      <c r="J178" s="77" t="str">
        <f>D18</f>
        <v>Ksour Essef</v>
      </c>
    </row>
    <row r="179" spans="1:10" ht="33" customHeight="1" x14ac:dyDescent="0.25">
      <c r="A179" s="86" t="s">
        <v>328</v>
      </c>
      <c r="B179" s="311">
        <f>'A1 Technique'!D199</f>
        <v>0.9358974358974359</v>
      </c>
      <c r="C179" s="311"/>
    </row>
    <row r="180" spans="1:10" ht="33" customHeight="1" x14ac:dyDescent="0.25">
      <c r="A180" s="85" t="s">
        <v>329</v>
      </c>
      <c r="B180" s="311">
        <f>'A2 Technique'!D199</f>
        <v>0</v>
      </c>
      <c r="C180" s="311"/>
    </row>
    <row r="181" spans="1:10" ht="33" customHeight="1" x14ac:dyDescent="0.25">
      <c r="A181" s="86" t="s">
        <v>330</v>
      </c>
      <c r="B181" s="311">
        <f>'A3 Technique'!D199</f>
        <v>0</v>
      </c>
      <c r="C181" s="311"/>
    </row>
    <row r="182" spans="1:10" ht="33" customHeight="1" x14ac:dyDescent="0.25">
      <c r="A182" s="86" t="s">
        <v>331</v>
      </c>
      <c r="B182" s="311">
        <f>'A4 Technique'!D199</f>
        <v>0</v>
      </c>
      <c r="C182" s="311"/>
    </row>
    <row r="183" spans="1:10" ht="33" customHeight="1" x14ac:dyDescent="0.25">
      <c r="A183" s="85" t="s">
        <v>332</v>
      </c>
      <c r="B183" s="311">
        <f>'A5 Technique'!D199</f>
        <v>0</v>
      </c>
      <c r="C183" s="311"/>
    </row>
    <row r="184" spans="1:10" ht="18" x14ac:dyDescent="0.25">
      <c r="A184" s="85" t="s">
        <v>333</v>
      </c>
      <c r="B184" s="311">
        <f>'A6 Technique'!D199</f>
        <v>0</v>
      </c>
      <c r="C184" s="31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38"/>
      <c r="E1" s="338"/>
      <c r="F1" s="338"/>
      <c r="G1" s="338"/>
    </row>
    <row r="2" spans="1:7" ht="24.75" x14ac:dyDescent="0.5">
      <c r="C2" s="24">
        <v>1</v>
      </c>
      <c r="D2" s="259"/>
      <c r="E2" s="256"/>
      <c r="F2" s="199"/>
      <c r="G2" s="125"/>
    </row>
    <row r="3" spans="1:7" ht="24.75" x14ac:dyDescent="0.5">
      <c r="C3" s="24">
        <v>2</v>
      </c>
      <c r="D3" s="259"/>
      <c r="E3" s="256"/>
      <c r="F3" s="199"/>
      <c r="G3" s="125"/>
    </row>
    <row r="4" spans="1:7" ht="24.75" x14ac:dyDescent="0.5">
      <c r="C4" s="24" t="s">
        <v>32</v>
      </c>
      <c r="D4" s="259"/>
      <c r="E4" s="256"/>
      <c r="F4" s="199"/>
      <c r="G4" s="125"/>
    </row>
    <row r="5" spans="1:7" ht="24.75" x14ac:dyDescent="0.5">
      <c r="D5" s="259"/>
      <c r="E5" s="256"/>
      <c r="F5" s="199"/>
      <c r="G5" s="125"/>
    </row>
    <row r="6" spans="1:7" ht="24.75" x14ac:dyDescent="0.5">
      <c r="D6" s="259"/>
      <c r="E6" s="256"/>
      <c r="F6" s="199"/>
      <c r="G6" s="125"/>
    </row>
    <row r="7" spans="1:7" ht="24.75" x14ac:dyDescent="0.5">
      <c r="A7" s="339" t="s">
        <v>179</v>
      </c>
      <c r="B7" s="339"/>
      <c r="C7" s="339"/>
      <c r="D7" s="339"/>
      <c r="E7" s="339"/>
      <c r="F7" s="339"/>
      <c r="G7" s="125"/>
    </row>
    <row r="8" spans="1:7" ht="29.25" x14ac:dyDescent="0.5">
      <c r="A8" s="340" t="str">
        <f>'Page de garde'!D18</f>
        <v>Ksour Essef</v>
      </c>
      <c r="B8" s="340"/>
      <c r="C8" s="340"/>
      <c r="D8" s="340"/>
      <c r="E8" s="340"/>
      <c r="F8" s="340"/>
      <c r="G8" s="125"/>
    </row>
    <row r="9" spans="1:7" ht="24.75" x14ac:dyDescent="0.5">
      <c r="A9" s="14" t="s">
        <v>42</v>
      </c>
      <c r="B9" s="341"/>
      <c r="C9" s="341"/>
      <c r="D9" s="341"/>
      <c r="E9" s="341"/>
      <c r="F9" s="341"/>
      <c r="G9" s="125"/>
    </row>
    <row r="10" spans="1:7" ht="24.75" x14ac:dyDescent="0.5">
      <c r="A10" s="15" t="s">
        <v>44</v>
      </c>
      <c r="B10" s="342"/>
      <c r="C10" s="342"/>
      <c r="D10" s="342"/>
      <c r="E10" s="342"/>
      <c r="F10" s="342"/>
      <c r="G10" s="125"/>
    </row>
    <row r="11" spans="1:7" ht="24.75" x14ac:dyDescent="0.5">
      <c r="A11" s="14" t="s">
        <v>43</v>
      </c>
      <c r="B11" s="337"/>
      <c r="C11" s="337"/>
      <c r="D11" s="337"/>
      <c r="E11" s="337"/>
      <c r="F11" s="337"/>
      <c r="G11" s="125"/>
    </row>
    <row r="12" spans="1:7" ht="24.75" x14ac:dyDescent="0.5">
      <c r="A12" s="14" t="s">
        <v>239</v>
      </c>
      <c r="B12" s="335">
        <f>D549</f>
        <v>0</v>
      </c>
      <c r="C12" s="335"/>
      <c r="D12" s="335"/>
      <c r="E12" s="335"/>
      <c r="F12" s="335"/>
      <c r="G12" s="125"/>
    </row>
    <row r="13" spans="1:7" ht="22.5" x14ac:dyDescent="0.45">
      <c r="D13" s="336"/>
      <c r="E13" s="336"/>
      <c r="F13" s="336"/>
      <c r="G13" s="33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9" t="s">
        <v>30</v>
      </c>
      <c r="B17" s="320" t="s">
        <v>31</v>
      </c>
      <c r="C17" s="320"/>
      <c r="D17" s="320" t="s">
        <v>46</v>
      </c>
      <c r="E17" s="321" t="s">
        <v>310</v>
      </c>
      <c r="F17" s="321" t="s">
        <v>358</v>
      </c>
    </row>
    <row r="18" spans="1:8" ht="16.5" customHeight="1" x14ac:dyDescent="0.3">
      <c r="A18" s="319"/>
      <c r="B18" s="41" t="s">
        <v>34</v>
      </c>
      <c r="C18" s="41" t="s">
        <v>33</v>
      </c>
      <c r="D18" s="320"/>
      <c r="E18" s="321"/>
      <c r="F18" s="32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9" t="s">
        <v>379</v>
      </c>
      <c r="B38" s="330"/>
      <c r="C38" s="330"/>
      <c r="D38" s="330"/>
      <c r="E38" s="330"/>
      <c r="F38" s="33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9" t="s">
        <v>30</v>
      </c>
      <c r="B50" s="320" t="s">
        <v>31</v>
      </c>
      <c r="C50" s="320"/>
      <c r="D50" s="320" t="s">
        <v>46</v>
      </c>
      <c r="E50" s="321" t="s">
        <v>310</v>
      </c>
      <c r="F50" s="321" t="s">
        <v>360</v>
      </c>
      <c r="G50" s="127"/>
    </row>
    <row r="51" spans="1:7" ht="16.5" customHeight="1" x14ac:dyDescent="0.3">
      <c r="A51" s="319"/>
      <c r="B51" s="41" t="s">
        <v>34</v>
      </c>
      <c r="C51" s="41" t="s">
        <v>33</v>
      </c>
      <c r="D51" s="320"/>
      <c r="E51" s="321"/>
      <c r="F51" s="32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9" t="s">
        <v>379</v>
      </c>
      <c r="B94" s="330"/>
      <c r="C94" s="330"/>
      <c r="D94" s="330"/>
      <c r="E94" s="330"/>
      <c r="F94" s="33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9" t="s">
        <v>30</v>
      </c>
      <c r="B107" s="320" t="s">
        <v>31</v>
      </c>
      <c r="C107" s="320"/>
      <c r="D107" s="320" t="s">
        <v>46</v>
      </c>
      <c r="E107" s="321" t="s">
        <v>310</v>
      </c>
      <c r="F107" s="321" t="s">
        <v>360</v>
      </c>
    </row>
    <row r="108" spans="1:7" ht="16.5" customHeight="1" x14ac:dyDescent="0.3">
      <c r="A108" s="319"/>
      <c r="B108" s="41" t="s">
        <v>34</v>
      </c>
      <c r="C108" s="41" t="s">
        <v>33</v>
      </c>
      <c r="D108" s="320"/>
      <c r="E108" s="321"/>
      <c r="F108" s="32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2" t="s">
        <v>379</v>
      </c>
      <c r="B148" s="333"/>
      <c r="C148" s="333"/>
      <c r="D148" s="33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9" t="s">
        <v>30</v>
      </c>
      <c r="B162" s="320" t="s">
        <v>31</v>
      </c>
      <c r="C162" s="320"/>
      <c r="D162" s="320" t="s">
        <v>46</v>
      </c>
      <c r="E162" s="321" t="s">
        <v>310</v>
      </c>
      <c r="F162" s="321" t="s">
        <v>360</v>
      </c>
      <c r="G162" s="127"/>
    </row>
    <row r="163" spans="1:7" ht="16.5" customHeight="1" x14ac:dyDescent="0.3">
      <c r="A163" s="319"/>
      <c r="B163" s="41" t="s">
        <v>34</v>
      </c>
      <c r="C163" s="41" t="s">
        <v>33</v>
      </c>
      <c r="D163" s="320"/>
      <c r="E163" s="321"/>
      <c r="F163" s="32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5" t="s">
        <v>379</v>
      </c>
      <c r="B195" s="325"/>
      <c r="C195" s="325"/>
      <c r="D195" s="325"/>
      <c r="E195" s="325"/>
      <c r="F195" s="32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9" t="s">
        <v>30</v>
      </c>
      <c r="B209" s="320" t="s">
        <v>31</v>
      </c>
      <c r="C209" s="320"/>
      <c r="D209" s="320" t="s">
        <v>46</v>
      </c>
      <c r="E209" s="321" t="s">
        <v>310</v>
      </c>
      <c r="F209" s="321" t="s">
        <v>360</v>
      </c>
      <c r="G209" s="127"/>
    </row>
    <row r="210" spans="1:7" ht="16.5" customHeight="1" x14ac:dyDescent="0.3">
      <c r="A210" s="319"/>
      <c r="B210" s="41" t="s">
        <v>34</v>
      </c>
      <c r="C210" s="41" t="s">
        <v>33</v>
      </c>
      <c r="D210" s="320"/>
      <c r="E210" s="321"/>
      <c r="F210" s="32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5" t="s">
        <v>379</v>
      </c>
      <c r="B256" s="325"/>
      <c r="C256" s="325"/>
      <c r="D256" s="325"/>
      <c r="E256" s="325"/>
      <c r="F256" s="32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9" t="s">
        <v>30</v>
      </c>
      <c r="B270" s="320" t="s">
        <v>31</v>
      </c>
      <c r="C270" s="320"/>
      <c r="D270" s="320" t="s">
        <v>46</v>
      </c>
      <c r="E270" s="321" t="s">
        <v>310</v>
      </c>
      <c r="F270" s="321" t="s">
        <v>360</v>
      </c>
      <c r="G270" s="214"/>
    </row>
    <row r="271" spans="1:7" s="16" customFormat="1" ht="16.5" customHeight="1" x14ac:dyDescent="0.3">
      <c r="A271" s="319"/>
      <c r="B271" s="41" t="s">
        <v>34</v>
      </c>
      <c r="C271" s="41" t="s">
        <v>33</v>
      </c>
      <c r="D271" s="320"/>
      <c r="E271" s="321"/>
      <c r="F271" s="32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6" t="s">
        <v>396</v>
      </c>
      <c r="B308" s="327"/>
      <c r="C308" s="327"/>
      <c r="D308" s="327"/>
      <c r="E308" s="327"/>
      <c r="F308" s="32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9" t="s">
        <v>30</v>
      </c>
      <c r="B322" s="320" t="s">
        <v>31</v>
      </c>
      <c r="C322" s="320"/>
      <c r="D322" s="320" t="s">
        <v>46</v>
      </c>
      <c r="E322" s="321" t="s">
        <v>310</v>
      </c>
      <c r="F322" s="321" t="s">
        <v>360</v>
      </c>
      <c r="G322" s="127"/>
    </row>
    <row r="323" spans="1:7" ht="16.5" customHeight="1" x14ac:dyDescent="0.3">
      <c r="A323" s="319"/>
      <c r="B323" s="41" t="s">
        <v>34</v>
      </c>
      <c r="C323" s="41" t="s">
        <v>33</v>
      </c>
      <c r="D323" s="320"/>
      <c r="E323" s="321"/>
      <c r="F323" s="32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6" t="s">
        <v>379</v>
      </c>
      <c r="B349" s="327"/>
      <c r="C349" s="327"/>
      <c r="D349" s="327"/>
      <c r="E349" s="327"/>
      <c r="F349" s="32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9" t="s">
        <v>30</v>
      </c>
      <c r="B362" s="320" t="s">
        <v>31</v>
      </c>
      <c r="C362" s="320"/>
      <c r="D362" s="320" t="s">
        <v>46</v>
      </c>
      <c r="E362" s="321" t="s">
        <v>310</v>
      </c>
      <c r="F362" s="321" t="s">
        <v>360</v>
      </c>
      <c r="G362" s="127"/>
    </row>
    <row r="363" spans="1:7" ht="16.5" customHeight="1" x14ac:dyDescent="0.3">
      <c r="A363" s="319"/>
      <c r="B363" s="41" t="s">
        <v>34</v>
      </c>
      <c r="C363" s="41" t="s">
        <v>33</v>
      </c>
      <c r="D363" s="320"/>
      <c r="E363" s="321"/>
      <c r="F363" s="32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5" t="s">
        <v>379</v>
      </c>
      <c r="B383" s="325"/>
      <c r="C383" s="325"/>
      <c r="D383" s="325"/>
      <c r="E383" s="325"/>
      <c r="F383" s="32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9" t="s">
        <v>30</v>
      </c>
      <c r="B395" s="320" t="s">
        <v>31</v>
      </c>
      <c r="C395" s="320"/>
      <c r="D395" s="320" t="s">
        <v>46</v>
      </c>
      <c r="E395" s="321" t="s">
        <v>310</v>
      </c>
      <c r="F395" s="321" t="s">
        <v>360</v>
      </c>
      <c r="G395" s="127"/>
    </row>
    <row r="396" spans="1:7" ht="16.5" customHeight="1" x14ac:dyDescent="0.3">
      <c r="A396" s="319"/>
      <c r="B396" s="41" t="s">
        <v>34</v>
      </c>
      <c r="C396" s="41" t="s">
        <v>33</v>
      </c>
      <c r="D396" s="320"/>
      <c r="E396" s="321"/>
      <c r="F396" s="32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5" t="s">
        <v>379</v>
      </c>
      <c r="B435" s="325"/>
      <c r="C435" s="325"/>
      <c r="D435" s="325"/>
      <c r="E435" s="325"/>
      <c r="F435" s="32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9" t="s">
        <v>30</v>
      </c>
      <c r="B448" s="320" t="s">
        <v>31</v>
      </c>
      <c r="C448" s="320"/>
      <c r="D448" s="320" t="s">
        <v>46</v>
      </c>
      <c r="E448" s="321" t="s">
        <v>310</v>
      </c>
      <c r="F448" s="321" t="s">
        <v>360</v>
      </c>
      <c r="G448" s="127"/>
    </row>
    <row r="449" spans="1:6" ht="16.5" customHeight="1" x14ac:dyDescent="0.3">
      <c r="A449" s="319"/>
      <c r="B449" s="41" t="s">
        <v>34</v>
      </c>
      <c r="C449" s="41" t="s">
        <v>33</v>
      </c>
      <c r="D449" s="320"/>
      <c r="E449" s="321"/>
      <c r="F449" s="32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2" t="s">
        <v>379</v>
      </c>
      <c r="B471" s="323"/>
      <c r="C471" s="323"/>
      <c r="D471" s="323"/>
      <c r="E471" s="323"/>
      <c r="F471" s="32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4" t="s">
        <v>367</v>
      </c>
      <c r="B483" s="324"/>
      <c r="C483" s="324"/>
      <c r="D483" s="32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9" t="s">
        <v>30</v>
      </c>
      <c r="B485" s="320" t="s">
        <v>31</v>
      </c>
      <c r="C485" s="320"/>
      <c r="D485" s="320" t="s">
        <v>46</v>
      </c>
      <c r="E485" s="321" t="s">
        <v>310</v>
      </c>
      <c r="F485" s="321" t="s">
        <v>360</v>
      </c>
      <c r="G485" s="127"/>
    </row>
    <row r="486" spans="1:7" ht="16.5" customHeight="1" x14ac:dyDescent="0.3">
      <c r="A486" s="319"/>
      <c r="B486" s="41" t="s">
        <v>34</v>
      </c>
      <c r="C486" s="41" t="s">
        <v>33</v>
      </c>
      <c r="D486" s="320"/>
      <c r="E486" s="321"/>
      <c r="F486" s="32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9" t="s">
        <v>30</v>
      </c>
      <c r="B507" s="320" t="s">
        <v>31</v>
      </c>
      <c r="C507" s="320"/>
      <c r="D507" s="320" t="s">
        <v>46</v>
      </c>
      <c r="E507" s="321" t="s">
        <v>310</v>
      </c>
      <c r="F507" s="321" t="s">
        <v>360</v>
      </c>
      <c r="G507" s="127"/>
    </row>
    <row r="508" spans="1:7" ht="16.5" customHeight="1" x14ac:dyDescent="0.3">
      <c r="A508" s="319"/>
      <c r="B508" s="41" t="s">
        <v>34</v>
      </c>
      <c r="C508" s="41" t="s">
        <v>33</v>
      </c>
      <c r="D508" s="320"/>
      <c r="E508" s="321"/>
      <c r="F508" s="32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9" t="s">
        <v>30</v>
      </c>
      <c r="B518" s="320" t="s">
        <v>31</v>
      </c>
      <c r="C518" s="320"/>
      <c r="D518" s="320" t="s">
        <v>46</v>
      </c>
      <c r="E518" s="321" t="s">
        <v>310</v>
      </c>
      <c r="F518" s="321" t="s">
        <v>360</v>
      </c>
      <c r="G518" s="127"/>
    </row>
    <row r="519" spans="1:7" ht="16.5" customHeight="1" x14ac:dyDescent="0.3">
      <c r="A519" s="319"/>
      <c r="B519" s="41" t="s">
        <v>34</v>
      </c>
      <c r="C519" s="41" t="s">
        <v>33</v>
      </c>
      <c r="D519" s="320"/>
      <c r="E519" s="321"/>
      <c r="F519" s="32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9" t="s">
        <v>30</v>
      </c>
      <c r="B538" s="320" t="s">
        <v>31</v>
      </c>
      <c r="C538" s="320"/>
      <c r="D538" s="320" t="s">
        <v>46</v>
      </c>
      <c r="E538" s="321" t="s">
        <v>310</v>
      </c>
      <c r="F538" s="321" t="s">
        <v>360</v>
      </c>
      <c r="G538" s="127"/>
    </row>
    <row r="539" spans="1:7" ht="16.5" customHeight="1" x14ac:dyDescent="0.3">
      <c r="A539" s="319"/>
      <c r="B539" s="41" t="s">
        <v>34</v>
      </c>
      <c r="C539" s="41" t="s">
        <v>33</v>
      </c>
      <c r="D539" s="320"/>
      <c r="E539" s="321"/>
      <c r="F539" s="32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38"/>
      <c r="E1" s="338"/>
      <c r="F1" s="338"/>
      <c r="G1" s="338"/>
    </row>
    <row r="2" spans="1:7" s="12" customFormat="1" ht="24.75" x14ac:dyDescent="0.5">
      <c r="A2" s="11"/>
      <c r="B2" s="24">
        <v>1</v>
      </c>
      <c r="D2" s="256"/>
      <c r="E2" s="256"/>
      <c r="F2" s="256"/>
      <c r="G2" s="125"/>
    </row>
    <row r="3" spans="1:7" s="12" customFormat="1" ht="24.75" x14ac:dyDescent="0.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5">
      <c r="A5" s="11"/>
      <c r="D5" s="256"/>
      <c r="E5" s="256"/>
      <c r="F5" s="256"/>
      <c r="G5" s="125"/>
    </row>
    <row r="6" spans="1:7" s="12" customFormat="1" ht="37.5" customHeight="1" x14ac:dyDescent="0.5">
      <c r="A6" s="360" t="s">
        <v>50</v>
      </c>
      <c r="B6" s="360"/>
      <c r="C6" s="360"/>
      <c r="D6" s="360"/>
      <c r="E6" s="360"/>
      <c r="F6" s="360"/>
      <c r="G6" s="125"/>
    </row>
    <row r="7" spans="1:7" s="12" customFormat="1" ht="21.75" customHeight="1" x14ac:dyDescent="0.5">
      <c r="A7" s="340" t="str">
        <f>'A5 Exploitation'!A8:F8</f>
        <v>Ksour Essef</v>
      </c>
      <c r="B7" s="340"/>
      <c r="C7" s="340"/>
      <c r="D7" s="340"/>
      <c r="E7" s="340"/>
      <c r="F7" s="340"/>
      <c r="G7" s="125"/>
    </row>
    <row r="8" spans="1:7" s="12" customFormat="1" ht="24.75" x14ac:dyDescent="0.5">
      <c r="A8" s="14" t="s">
        <v>42</v>
      </c>
      <c r="B8" s="361">
        <f>'A5 Exploitation'!B9:F9</f>
        <v>0</v>
      </c>
      <c r="C8" s="361"/>
      <c r="D8" s="361"/>
      <c r="E8" s="361"/>
      <c r="F8" s="361"/>
      <c r="G8" s="125"/>
    </row>
    <row r="9" spans="1:7" s="12" customFormat="1" ht="24.75" x14ac:dyDescent="0.5">
      <c r="A9" s="15" t="s">
        <v>44</v>
      </c>
      <c r="B9" s="362">
        <f>'A5 Exploitation'!B10:F10</f>
        <v>0</v>
      </c>
      <c r="C9" s="362"/>
      <c r="D9" s="362"/>
      <c r="E9" s="362"/>
      <c r="F9" s="362"/>
      <c r="G9" s="125"/>
    </row>
    <row r="10" spans="1:7" s="12" customFormat="1" ht="24.75" x14ac:dyDescent="0.5">
      <c r="A10" s="14" t="s">
        <v>43</v>
      </c>
      <c r="B10" s="359">
        <f>'A5 Exploitation'!B11:F11</f>
        <v>0</v>
      </c>
      <c r="C10" s="359"/>
      <c r="D10" s="359"/>
      <c r="E10" s="359"/>
      <c r="F10" s="359"/>
      <c r="G10" s="125"/>
    </row>
    <row r="11" spans="1:7" s="12" customFormat="1" ht="24.75" x14ac:dyDescent="0.5">
      <c r="A11" s="14" t="s">
        <v>294</v>
      </c>
      <c r="B11" s="357">
        <f>D199</f>
        <v>0</v>
      </c>
      <c r="C11" s="357"/>
      <c r="D11" s="357"/>
      <c r="E11" s="357"/>
      <c r="F11" s="357"/>
      <c r="G11" s="125"/>
    </row>
    <row r="12" spans="1:7" s="12" customFormat="1" ht="22.5" x14ac:dyDescent="0.45">
      <c r="A12" s="11"/>
      <c r="D12" s="336"/>
      <c r="E12" s="336"/>
      <c r="F12" s="336"/>
      <c r="G12" s="336"/>
    </row>
    <row r="13" spans="1:7" s="12" customFormat="1" ht="11.25" customHeight="1" x14ac:dyDescent="0.3">
      <c r="A13" s="319" t="s">
        <v>30</v>
      </c>
      <c r="B13" s="320" t="s">
        <v>31</v>
      </c>
      <c r="C13" s="320"/>
      <c r="D13" s="320" t="s">
        <v>46</v>
      </c>
      <c r="E13" s="320" t="s">
        <v>190</v>
      </c>
      <c r="F13" s="320" t="s">
        <v>191</v>
      </c>
      <c r="G13" s="112"/>
    </row>
    <row r="14" spans="1:7" s="12" customFormat="1" ht="12.75" customHeight="1" x14ac:dyDescent="0.3">
      <c r="A14" s="319"/>
      <c r="B14" s="34" t="s">
        <v>34</v>
      </c>
      <c r="C14" s="34" t="s">
        <v>33</v>
      </c>
      <c r="D14" s="320"/>
      <c r="E14" s="320"/>
      <c r="F14" s="32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4" t="s">
        <v>36</v>
      </c>
      <c r="B22" s="350"/>
      <c r="C22" s="351"/>
      <c r="D22" s="258">
        <f>SUM(B17:C21)</f>
        <v>0</v>
      </c>
    </row>
    <row r="23" spans="1:7" x14ac:dyDescent="0.3">
      <c r="A23" s="345" t="s">
        <v>295</v>
      </c>
      <c r="B23" s="346"/>
      <c r="C23" s="34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3" t="s">
        <v>4</v>
      </c>
      <c r="B25" s="344"/>
      <c r="C25" s="344"/>
      <c r="D25" s="344"/>
      <c r="E25" s="344"/>
      <c r="F25" s="34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5" t="s">
        <v>36</v>
      </c>
      <c r="B33" s="346"/>
      <c r="C33" s="347"/>
      <c r="D33" s="257">
        <f>SUM(B26:C32)</f>
        <v>0</v>
      </c>
    </row>
    <row r="34" spans="1:7" x14ac:dyDescent="0.3">
      <c r="A34" s="345" t="s">
        <v>295</v>
      </c>
      <c r="B34" s="346"/>
      <c r="C34" s="34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3" t="s">
        <v>219</v>
      </c>
      <c r="B36" s="344"/>
      <c r="C36" s="344"/>
      <c r="D36" s="344"/>
      <c r="E36" s="344"/>
      <c r="F36" s="34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5" t="s">
        <v>36</v>
      </c>
      <c r="B42" s="346"/>
      <c r="C42" s="347"/>
      <c r="D42" s="257">
        <f>SUM(B37:C41)</f>
        <v>0</v>
      </c>
      <c r="E42" s="13"/>
      <c r="F42" s="13"/>
      <c r="G42" s="126"/>
    </row>
    <row r="43" spans="1:7" s="22" customFormat="1" x14ac:dyDescent="0.3">
      <c r="A43" s="345" t="s">
        <v>295</v>
      </c>
      <c r="B43" s="346"/>
      <c r="C43" s="34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5" t="s">
        <v>21</v>
      </c>
      <c r="B45" s="356"/>
      <c r="C45" s="356"/>
      <c r="D45" s="356"/>
      <c r="E45" s="356"/>
      <c r="F45" s="35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5" t="s">
        <v>36</v>
      </c>
      <c r="B52" s="346"/>
      <c r="C52" s="347"/>
      <c r="D52" s="257">
        <f>SUM(B46:C51)</f>
        <v>0</v>
      </c>
    </row>
    <row r="53" spans="1:7" x14ac:dyDescent="0.3">
      <c r="A53" s="345" t="s">
        <v>295</v>
      </c>
      <c r="B53" s="346"/>
      <c r="C53" s="34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3" t="s">
        <v>8</v>
      </c>
      <c r="B55" s="344"/>
      <c r="C55" s="344"/>
      <c r="D55" s="344"/>
      <c r="E55" s="344"/>
      <c r="F55" s="34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5" t="s">
        <v>36</v>
      </c>
      <c r="B63" s="346"/>
      <c r="C63" s="347"/>
      <c r="D63" s="257">
        <f>SUM(B56:C62)</f>
        <v>0</v>
      </c>
    </row>
    <row r="64" spans="1:7" x14ac:dyDescent="0.3">
      <c r="A64" s="345" t="s">
        <v>295</v>
      </c>
      <c r="B64" s="346"/>
      <c r="C64" s="34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3" t="s">
        <v>130</v>
      </c>
      <c r="B66" s="344"/>
      <c r="C66" s="344"/>
      <c r="D66" s="344"/>
      <c r="E66" s="344"/>
      <c r="F66" s="34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5" t="s">
        <v>36</v>
      </c>
      <c r="B84" s="346"/>
      <c r="C84" s="347"/>
      <c r="D84" s="257">
        <f>SUM(B67:C83)</f>
        <v>0</v>
      </c>
    </row>
    <row r="85" spans="1:7" x14ac:dyDescent="0.3">
      <c r="A85" s="345" t="s">
        <v>295</v>
      </c>
      <c r="B85" s="346"/>
      <c r="C85" s="34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3" t="s">
        <v>211</v>
      </c>
      <c r="B87" s="344"/>
      <c r="C87" s="344"/>
      <c r="D87" s="344"/>
      <c r="E87" s="344"/>
      <c r="F87" s="34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5" t="s">
        <v>36</v>
      </c>
      <c r="B102" s="346"/>
      <c r="C102" s="347"/>
      <c r="D102" s="257">
        <f>SUM(B88:C101)</f>
        <v>0</v>
      </c>
    </row>
    <row r="103" spans="1:7" x14ac:dyDescent="0.3">
      <c r="A103" s="345" t="s">
        <v>295</v>
      </c>
      <c r="B103" s="346"/>
      <c r="C103" s="34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3" t="s">
        <v>212</v>
      </c>
      <c r="B106" s="344"/>
      <c r="C106" s="344"/>
      <c r="D106" s="344"/>
      <c r="E106" s="344"/>
      <c r="F106" s="34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5" t="s">
        <v>36</v>
      </c>
      <c r="B118" s="346"/>
      <c r="C118" s="347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5" t="s">
        <v>295</v>
      </c>
      <c r="B119" s="346"/>
      <c r="C119" s="34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3" t="s">
        <v>185</v>
      </c>
      <c r="B121" s="344"/>
      <c r="C121" s="344"/>
      <c r="D121" s="344"/>
      <c r="E121" s="344"/>
      <c r="F121" s="34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5" t="s">
        <v>36</v>
      </c>
      <c r="B133" s="346"/>
      <c r="C133" s="347"/>
      <c r="D133" s="257">
        <f>SUM(B122:C132)</f>
        <v>0</v>
      </c>
    </row>
    <row r="134" spans="1:7" x14ac:dyDescent="0.3">
      <c r="A134" s="345" t="s">
        <v>295</v>
      </c>
      <c r="B134" s="346"/>
      <c r="C134" s="34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3" t="s">
        <v>71</v>
      </c>
      <c r="B136" s="344"/>
      <c r="C136" s="344"/>
      <c r="D136" s="344"/>
      <c r="E136" s="344"/>
      <c r="F136" s="34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5" t="s">
        <v>36</v>
      </c>
      <c r="B149" s="346"/>
      <c r="C149" s="347"/>
      <c r="D149" s="257">
        <f>SUM(B137:C148)</f>
        <v>0</v>
      </c>
    </row>
    <row r="150" spans="1:7" x14ac:dyDescent="0.3">
      <c r="A150" s="345" t="s">
        <v>295</v>
      </c>
      <c r="B150" s="346"/>
      <c r="C150" s="34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3" t="s">
        <v>217</v>
      </c>
      <c r="B152" s="344"/>
      <c r="C152" s="344"/>
      <c r="D152" s="344"/>
      <c r="E152" s="344"/>
      <c r="F152" s="34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5" t="s">
        <v>36</v>
      </c>
      <c r="B161" s="350"/>
      <c r="C161" s="351"/>
      <c r="D161" s="258">
        <f>SUM(B153:C160)</f>
        <v>0</v>
      </c>
    </row>
    <row r="162" spans="1:7" x14ac:dyDescent="0.3">
      <c r="A162" s="345" t="s">
        <v>295</v>
      </c>
      <c r="B162" s="346"/>
      <c r="C162" s="34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3" t="s">
        <v>77</v>
      </c>
      <c r="B164" s="344"/>
      <c r="C164" s="344"/>
      <c r="D164" s="344"/>
      <c r="E164" s="344"/>
      <c r="F164" s="34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5" t="s">
        <v>36</v>
      </c>
      <c r="B169" s="346"/>
      <c r="C169" s="347"/>
      <c r="D169" s="257">
        <f>SUM(B165:C168)</f>
        <v>0</v>
      </c>
    </row>
    <row r="170" spans="1:7" x14ac:dyDescent="0.3">
      <c r="A170" s="345" t="s">
        <v>295</v>
      </c>
      <c r="B170" s="346"/>
      <c r="C170" s="34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5" t="s">
        <v>36</v>
      </c>
      <c r="B177" s="346"/>
      <c r="C177" s="347"/>
      <c r="D177" s="257">
        <f>SUM(B173:C176)</f>
        <v>0</v>
      </c>
    </row>
    <row r="178" spans="1:7" x14ac:dyDescent="0.3">
      <c r="A178" s="345" t="s">
        <v>295</v>
      </c>
      <c r="B178" s="346"/>
      <c r="C178" s="34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3" t="s">
        <v>78</v>
      </c>
      <c r="B180" s="344"/>
      <c r="C180" s="344"/>
      <c r="D180" s="344"/>
      <c r="E180" s="344"/>
      <c r="F180" s="34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5" t="s">
        <v>36</v>
      </c>
      <c r="B186" s="346"/>
      <c r="C186" s="347"/>
      <c r="D186" s="257">
        <f>SUM(B181:C185)</f>
        <v>0</v>
      </c>
    </row>
    <row r="187" spans="1:7" x14ac:dyDescent="0.3">
      <c r="A187" s="345" t="s">
        <v>295</v>
      </c>
      <c r="B187" s="346"/>
      <c r="C187" s="34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3" t="s">
        <v>216</v>
      </c>
      <c r="B189" s="344"/>
      <c r="C189" s="344"/>
      <c r="D189" s="344"/>
      <c r="E189" s="344"/>
      <c r="F189" s="34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5" t="s">
        <v>36</v>
      </c>
      <c r="B194" s="346"/>
      <c r="C194" s="347"/>
      <c r="D194" s="54">
        <f>SUM(B190:C193)</f>
        <v>0</v>
      </c>
    </row>
    <row r="195" spans="1:6" x14ac:dyDescent="0.3">
      <c r="A195" s="345" t="s">
        <v>295</v>
      </c>
      <c r="B195" s="346"/>
      <c r="C195" s="34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38"/>
      <c r="E1" s="338"/>
      <c r="F1" s="338"/>
      <c r="G1" s="338"/>
    </row>
    <row r="2" spans="1:7" ht="24.75" x14ac:dyDescent="0.5">
      <c r="C2" s="24">
        <v>1</v>
      </c>
      <c r="D2" s="259"/>
      <c r="E2" s="256"/>
      <c r="F2" s="199"/>
      <c r="G2" s="125"/>
    </row>
    <row r="3" spans="1:7" ht="24.75" x14ac:dyDescent="0.5">
      <c r="C3" s="24">
        <v>2</v>
      </c>
      <c r="D3" s="259"/>
      <c r="E3" s="256"/>
      <c r="F3" s="199"/>
      <c r="G3" s="125"/>
    </row>
    <row r="4" spans="1:7" ht="24.75" x14ac:dyDescent="0.5">
      <c r="C4" s="24" t="s">
        <v>32</v>
      </c>
      <c r="D4" s="259"/>
      <c r="E4" s="256"/>
      <c r="F4" s="199"/>
      <c r="G4" s="125"/>
    </row>
    <row r="5" spans="1:7" ht="24.75" x14ac:dyDescent="0.5">
      <c r="D5" s="259"/>
      <c r="E5" s="256"/>
      <c r="F5" s="199"/>
      <c r="G5" s="125"/>
    </row>
    <row r="6" spans="1:7" ht="24.75" x14ac:dyDescent="0.5">
      <c r="D6" s="259"/>
      <c r="E6" s="256"/>
      <c r="F6" s="199"/>
      <c r="G6" s="125"/>
    </row>
    <row r="7" spans="1:7" ht="24.75" x14ac:dyDescent="0.5">
      <c r="A7" s="339" t="s">
        <v>179</v>
      </c>
      <c r="B7" s="339"/>
      <c r="C7" s="339"/>
      <c r="D7" s="339"/>
      <c r="E7" s="339"/>
      <c r="F7" s="339"/>
      <c r="G7" s="125"/>
    </row>
    <row r="8" spans="1:7" ht="29.25" x14ac:dyDescent="0.5">
      <c r="A8" s="340" t="str">
        <f>'Page de garde'!D18</f>
        <v>Ksour Essef</v>
      </c>
      <c r="B8" s="340"/>
      <c r="C8" s="340"/>
      <c r="D8" s="340"/>
      <c r="E8" s="340"/>
      <c r="F8" s="340"/>
      <c r="G8" s="125"/>
    </row>
    <row r="9" spans="1:7" ht="24.75" x14ac:dyDescent="0.5">
      <c r="A9" s="14" t="s">
        <v>42</v>
      </c>
      <c r="B9" s="341"/>
      <c r="C9" s="341"/>
      <c r="D9" s="341"/>
      <c r="E9" s="341"/>
      <c r="F9" s="341"/>
      <c r="G9" s="125"/>
    </row>
    <row r="10" spans="1:7" ht="24.75" x14ac:dyDescent="0.5">
      <c r="A10" s="15" t="s">
        <v>44</v>
      </c>
      <c r="B10" s="342"/>
      <c r="C10" s="342"/>
      <c r="D10" s="342"/>
      <c r="E10" s="342"/>
      <c r="F10" s="342"/>
      <c r="G10" s="125"/>
    </row>
    <row r="11" spans="1:7" ht="24.75" x14ac:dyDescent="0.5">
      <c r="A11" s="14" t="s">
        <v>43</v>
      </c>
      <c r="B11" s="337"/>
      <c r="C11" s="337"/>
      <c r="D11" s="337"/>
      <c r="E11" s="337"/>
      <c r="F11" s="337"/>
      <c r="G11" s="125"/>
    </row>
    <row r="12" spans="1:7" ht="24.75" x14ac:dyDescent="0.5">
      <c r="A12" s="14" t="s">
        <v>239</v>
      </c>
      <c r="B12" s="335">
        <f>D549</f>
        <v>0</v>
      </c>
      <c r="C12" s="335"/>
      <c r="D12" s="335"/>
      <c r="E12" s="335"/>
      <c r="F12" s="335"/>
      <c r="G12" s="125"/>
    </row>
    <row r="13" spans="1:7" ht="22.5" x14ac:dyDescent="0.45">
      <c r="D13" s="336"/>
      <c r="E13" s="336"/>
      <c r="F13" s="336"/>
      <c r="G13" s="33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9" t="s">
        <v>30</v>
      </c>
      <c r="B17" s="320" t="s">
        <v>31</v>
      </c>
      <c r="C17" s="320"/>
      <c r="D17" s="320" t="s">
        <v>46</v>
      </c>
      <c r="E17" s="321" t="s">
        <v>310</v>
      </c>
      <c r="F17" s="321" t="s">
        <v>358</v>
      </c>
    </row>
    <row r="18" spans="1:8" ht="16.5" customHeight="1" x14ac:dyDescent="0.3">
      <c r="A18" s="319"/>
      <c r="B18" s="41" t="s">
        <v>34</v>
      </c>
      <c r="C18" s="41" t="s">
        <v>33</v>
      </c>
      <c r="D18" s="320"/>
      <c r="E18" s="321"/>
      <c r="F18" s="32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9" t="s">
        <v>379</v>
      </c>
      <c r="B38" s="330"/>
      <c r="C38" s="330"/>
      <c r="D38" s="330"/>
      <c r="E38" s="330"/>
      <c r="F38" s="33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9" t="s">
        <v>30</v>
      </c>
      <c r="B50" s="320" t="s">
        <v>31</v>
      </c>
      <c r="C50" s="320"/>
      <c r="D50" s="320" t="s">
        <v>46</v>
      </c>
      <c r="E50" s="321" t="s">
        <v>310</v>
      </c>
      <c r="F50" s="321" t="s">
        <v>360</v>
      </c>
      <c r="G50" s="127"/>
    </row>
    <row r="51" spans="1:7" ht="16.5" customHeight="1" x14ac:dyDescent="0.3">
      <c r="A51" s="319"/>
      <c r="B51" s="41" t="s">
        <v>34</v>
      </c>
      <c r="C51" s="41" t="s">
        <v>33</v>
      </c>
      <c r="D51" s="320"/>
      <c r="E51" s="321"/>
      <c r="F51" s="32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9" t="s">
        <v>379</v>
      </c>
      <c r="B94" s="330"/>
      <c r="C94" s="330"/>
      <c r="D94" s="330"/>
      <c r="E94" s="330"/>
      <c r="F94" s="33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9" t="s">
        <v>30</v>
      </c>
      <c r="B107" s="320" t="s">
        <v>31</v>
      </c>
      <c r="C107" s="320"/>
      <c r="D107" s="320" t="s">
        <v>46</v>
      </c>
      <c r="E107" s="321" t="s">
        <v>310</v>
      </c>
      <c r="F107" s="321" t="s">
        <v>360</v>
      </c>
    </row>
    <row r="108" spans="1:7" ht="16.5" customHeight="1" x14ac:dyDescent="0.3">
      <c r="A108" s="319"/>
      <c r="B108" s="41" t="s">
        <v>34</v>
      </c>
      <c r="C108" s="41" t="s">
        <v>33</v>
      </c>
      <c r="D108" s="320"/>
      <c r="E108" s="321"/>
      <c r="F108" s="32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2" t="s">
        <v>379</v>
      </c>
      <c r="B148" s="333"/>
      <c r="C148" s="333"/>
      <c r="D148" s="33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9" t="s">
        <v>30</v>
      </c>
      <c r="B162" s="320" t="s">
        <v>31</v>
      </c>
      <c r="C162" s="320"/>
      <c r="D162" s="320" t="s">
        <v>46</v>
      </c>
      <c r="E162" s="321" t="s">
        <v>310</v>
      </c>
      <c r="F162" s="321" t="s">
        <v>360</v>
      </c>
      <c r="G162" s="127"/>
    </row>
    <row r="163" spans="1:7" ht="16.5" customHeight="1" x14ac:dyDescent="0.3">
      <c r="A163" s="319"/>
      <c r="B163" s="41" t="s">
        <v>34</v>
      </c>
      <c r="C163" s="41" t="s">
        <v>33</v>
      </c>
      <c r="D163" s="320"/>
      <c r="E163" s="321"/>
      <c r="F163" s="32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5" t="s">
        <v>379</v>
      </c>
      <c r="B195" s="325"/>
      <c r="C195" s="325"/>
      <c r="D195" s="325"/>
      <c r="E195" s="325"/>
      <c r="F195" s="32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9" t="s">
        <v>30</v>
      </c>
      <c r="B209" s="320" t="s">
        <v>31</v>
      </c>
      <c r="C209" s="320"/>
      <c r="D209" s="320" t="s">
        <v>46</v>
      </c>
      <c r="E209" s="321" t="s">
        <v>310</v>
      </c>
      <c r="F209" s="321" t="s">
        <v>360</v>
      </c>
      <c r="G209" s="127"/>
    </row>
    <row r="210" spans="1:7" ht="16.5" customHeight="1" x14ac:dyDescent="0.3">
      <c r="A210" s="319"/>
      <c r="B210" s="41" t="s">
        <v>34</v>
      </c>
      <c r="C210" s="41" t="s">
        <v>33</v>
      </c>
      <c r="D210" s="320"/>
      <c r="E210" s="321"/>
      <c r="F210" s="32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5" t="s">
        <v>379</v>
      </c>
      <c r="B256" s="325"/>
      <c r="C256" s="325"/>
      <c r="D256" s="325"/>
      <c r="E256" s="325"/>
      <c r="F256" s="32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9" t="s">
        <v>30</v>
      </c>
      <c r="B270" s="320" t="s">
        <v>31</v>
      </c>
      <c r="C270" s="320"/>
      <c r="D270" s="320" t="s">
        <v>46</v>
      </c>
      <c r="E270" s="321" t="s">
        <v>310</v>
      </c>
      <c r="F270" s="321" t="s">
        <v>360</v>
      </c>
      <c r="G270" s="214"/>
    </row>
    <row r="271" spans="1:7" s="16" customFormat="1" ht="16.5" customHeight="1" x14ac:dyDescent="0.3">
      <c r="A271" s="319"/>
      <c r="B271" s="41" t="s">
        <v>34</v>
      </c>
      <c r="C271" s="41" t="s">
        <v>33</v>
      </c>
      <c r="D271" s="320"/>
      <c r="E271" s="321"/>
      <c r="F271" s="32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6" t="s">
        <v>396</v>
      </c>
      <c r="B308" s="327"/>
      <c r="C308" s="327"/>
      <c r="D308" s="327"/>
      <c r="E308" s="327"/>
      <c r="F308" s="32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9" t="s">
        <v>30</v>
      </c>
      <c r="B322" s="320" t="s">
        <v>31</v>
      </c>
      <c r="C322" s="320"/>
      <c r="D322" s="320" t="s">
        <v>46</v>
      </c>
      <c r="E322" s="321" t="s">
        <v>310</v>
      </c>
      <c r="F322" s="321" t="s">
        <v>360</v>
      </c>
      <c r="G322" s="127"/>
    </row>
    <row r="323" spans="1:7" ht="16.5" customHeight="1" x14ac:dyDescent="0.3">
      <c r="A323" s="319"/>
      <c r="B323" s="41" t="s">
        <v>34</v>
      </c>
      <c r="C323" s="41" t="s">
        <v>33</v>
      </c>
      <c r="D323" s="320"/>
      <c r="E323" s="321"/>
      <c r="F323" s="32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6" t="s">
        <v>379</v>
      </c>
      <c r="B349" s="327"/>
      <c r="C349" s="327"/>
      <c r="D349" s="327"/>
      <c r="E349" s="327"/>
      <c r="F349" s="32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9" t="s">
        <v>30</v>
      </c>
      <c r="B362" s="320" t="s">
        <v>31</v>
      </c>
      <c r="C362" s="320"/>
      <c r="D362" s="320" t="s">
        <v>46</v>
      </c>
      <c r="E362" s="321" t="s">
        <v>310</v>
      </c>
      <c r="F362" s="321" t="s">
        <v>360</v>
      </c>
      <c r="G362" s="127"/>
    </row>
    <row r="363" spans="1:7" ht="16.5" customHeight="1" x14ac:dyDescent="0.3">
      <c r="A363" s="319"/>
      <c r="B363" s="41" t="s">
        <v>34</v>
      </c>
      <c r="C363" s="41" t="s">
        <v>33</v>
      </c>
      <c r="D363" s="320"/>
      <c r="E363" s="321"/>
      <c r="F363" s="32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5" t="s">
        <v>379</v>
      </c>
      <c r="B383" s="325"/>
      <c r="C383" s="325"/>
      <c r="D383" s="325"/>
      <c r="E383" s="325"/>
      <c r="F383" s="32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9" t="s">
        <v>30</v>
      </c>
      <c r="B395" s="320" t="s">
        <v>31</v>
      </c>
      <c r="C395" s="320"/>
      <c r="D395" s="320" t="s">
        <v>46</v>
      </c>
      <c r="E395" s="321" t="s">
        <v>310</v>
      </c>
      <c r="F395" s="321" t="s">
        <v>360</v>
      </c>
      <c r="G395" s="127"/>
    </row>
    <row r="396" spans="1:7" ht="16.5" customHeight="1" x14ac:dyDescent="0.3">
      <c r="A396" s="319"/>
      <c r="B396" s="41" t="s">
        <v>34</v>
      </c>
      <c r="C396" s="41" t="s">
        <v>33</v>
      </c>
      <c r="D396" s="320"/>
      <c r="E396" s="321"/>
      <c r="F396" s="32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5" t="s">
        <v>379</v>
      </c>
      <c r="B435" s="325"/>
      <c r="C435" s="325"/>
      <c r="D435" s="325"/>
      <c r="E435" s="325"/>
      <c r="F435" s="32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9" t="s">
        <v>30</v>
      </c>
      <c r="B448" s="320" t="s">
        <v>31</v>
      </c>
      <c r="C448" s="320"/>
      <c r="D448" s="320" t="s">
        <v>46</v>
      </c>
      <c r="E448" s="321" t="s">
        <v>310</v>
      </c>
      <c r="F448" s="321" t="s">
        <v>360</v>
      </c>
      <c r="G448" s="127"/>
    </row>
    <row r="449" spans="1:6" ht="16.5" customHeight="1" x14ac:dyDescent="0.3">
      <c r="A449" s="319"/>
      <c r="B449" s="41" t="s">
        <v>34</v>
      </c>
      <c r="C449" s="41" t="s">
        <v>33</v>
      </c>
      <c r="D449" s="320"/>
      <c r="E449" s="321"/>
      <c r="F449" s="32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2" t="s">
        <v>379</v>
      </c>
      <c r="B471" s="323"/>
      <c r="C471" s="323"/>
      <c r="D471" s="323"/>
      <c r="E471" s="323"/>
      <c r="F471" s="32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4" t="s">
        <v>367</v>
      </c>
      <c r="B483" s="324"/>
      <c r="C483" s="324"/>
      <c r="D483" s="32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9" t="s">
        <v>30</v>
      </c>
      <c r="B485" s="320" t="s">
        <v>31</v>
      </c>
      <c r="C485" s="320"/>
      <c r="D485" s="320" t="s">
        <v>46</v>
      </c>
      <c r="E485" s="321" t="s">
        <v>310</v>
      </c>
      <c r="F485" s="321" t="s">
        <v>360</v>
      </c>
      <c r="G485" s="127"/>
    </row>
    <row r="486" spans="1:7" ht="16.5" customHeight="1" x14ac:dyDescent="0.3">
      <c r="A486" s="319"/>
      <c r="B486" s="41" t="s">
        <v>34</v>
      </c>
      <c r="C486" s="41" t="s">
        <v>33</v>
      </c>
      <c r="D486" s="320"/>
      <c r="E486" s="321"/>
      <c r="F486" s="32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9" t="s">
        <v>30</v>
      </c>
      <c r="B507" s="320" t="s">
        <v>31</v>
      </c>
      <c r="C507" s="320"/>
      <c r="D507" s="320" t="s">
        <v>46</v>
      </c>
      <c r="E507" s="321" t="s">
        <v>310</v>
      </c>
      <c r="F507" s="321" t="s">
        <v>360</v>
      </c>
      <c r="G507" s="127"/>
    </row>
    <row r="508" spans="1:7" ht="16.5" customHeight="1" x14ac:dyDescent="0.3">
      <c r="A508" s="319"/>
      <c r="B508" s="41" t="s">
        <v>34</v>
      </c>
      <c r="C508" s="41" t="s">
        <v>33</v>
      </c>
      <c r="D508" s="320"/>
      <c r="E508" s="321"/>
      <c r="F508" s="32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9" t="s">
        <v>30</v>
      </c>
      <c r="B518" s="320" t="s">
        <v>31</v>
      </c>
      <c r="C518" s="320"/>
      <c r="D518" s="320" t="s">
        <v>46</v>
      </c>
      <c r="E518" s="321" t="s">
        <v>310</v>
      </c>
      <c r="F518" s="321" t="s">
        <v>360</v>
      </c>
      <c r="G518" s="127"/>
    </row>
    <row r="519" spans="1:7" ht="16.5" customHeight="1" x14ac:dyDescent="0.3">
      <c r="A519" s="319"/>
      <c r="B519" s="41" t="s">
        <v>34</v>
      </c>
      <c r="C519" s="41" t="s">
        <v>33</v>
      </c>
      <c r="D519" s="320"/>
      <c r="E519" s="321"/>
      <c r="F519" s="32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9" t="s">
        <v>30</v>
      </c>
      <c r="B538" s="320" t="s">
        <v>31</v>
      </c>
      <c r="C538" s="320"/>
      <c r="D538" s="320" t="s">
        <v>46</v>
      </c>
      <c r="E538" s="321" t="s">
        <v>310</v>
      </c>
      <c r="F538" s="321" t="s">
        <v>360</v>
      </c>
      <c r="G538" s="127"/>
    </row>
    <row r="539" spans="1:7" ht="16.5" customHeight="1" x14ac:dyDescent="0.3">
      <c r="A539" s="319"/>
      <c r="B539" s="41" t="s">
        <v>34</v>
      </c>
      <c r="C539" s="41" t="s">
        <v>33</v>
      </c>
      <c r="D539" s="320"/>
      <c r="E539" s="321"/>
      <c r="F539" s="32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38"/>
      <c r="E1" s="338"/>
      <c r="F1" s="338"/>
      <c r="G1" s="338"/>
    </row>
    <row r="2" spans="1:7" s="12" customFormat="1" ht="24.75" x14ac:dyDescent="0.5">
      <c r="A2" s="11"/>
      <c r="B2" s="24">
        <v>1</v>
      </c>
      <c r="D2" s="256"/>
      <c r="E2" s="256"/>
      <c r="F2" s="256"/>
      <c r="G2" s="125"/>
    </row>
    <row r="3" spans="1:7" s="12" customFormat="1" ht="24.75" x14ac:dyDescent="0.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5">
      <c r="A5" s="11"/>
      <c r="D5" s="256"/>
      <c r="E5" s="256"/>
      <c r="F5" s="256"/>
      <c r="G5" s="125"/>
    </row>
    <row r="6" spans="1:7" s="12" customFormat="1" ht="37.5" customHeight="1" x14ac:dyDescent="0.5">
      <c r="A6" s="360" t="s">
        <v>50</v>
      </c>
      <c r="B6" s="360"/>
      <c r="C6" s="360"/>
      <c r="D6" s="360"/>
      <c r="E6" s="360"/>
      <c r="F6" s="360"/>
      <c r="G6" s="125"/>
    </row>
    <row r="7" spans="1:7" s="12" customFormat="1" ht="21.75" customHeight="1" x14ac:dyDescent="0.5">
      <c r="A7" s="340" t="str">
        <f>'A6 Exploitation'!A8:F8</f>
        <v>Ksour Essef</v>
      </c>
      <c r="B7" s="340"/>
      <c r="C7" s="340"/>
      <c r="D7" s="340"/>
      <c r="E7" s="340"/>
      <c r="F7" s="340"/>
      <c r="G7" s="125"/>
    </row>
    <row r="8" spans="1:7" s="12" customFormat="1" ht="24.75" x14ac:dyDescent="0.5">
      <c r="A8" s="14" t="s">
        <v>42</v>
      </c>
      <c r="B8" s="361">
        <f>'A6 Exploitation'!B9:F9</f>
        <v>0</v>
      </c>
      <c r="C8" s="361"/>
      <c r="D8" s="361"/>
      <c r="E8" s="361"/>
      <c r="F8" s="361"/>
      <c r="G8" s="125"/>
    </row>
    <row r="9" spans="1:7" s="12" customFormat="1" ht="24.75" x14ac:dyDescent="0.5">
      <c r="A9" s="15" t="s">
        <v>44</v>
      </c>
      <c r="B9" s="362">
        <f>'A6 Exploitation'!B10:F10</f>
        <v>0</v>
      </c>
      <c r="C9" s="362"/>
      <c r="D9" s="362"/>
      <c r="E9" s="362"/>
      <c r="F9" s="362"/>
      <c r="G9" s="125"/>
    </row>
    <row r="10" spans="1:7" s="12" customFormat="1" ht="24.75" x14ac:dyDescent="0.5">
      <c r="A10" s="14" t="s">
        <v>43</v>
      </c>
      <c r="B10" s="359">
        <f>'A6 Exploitation'!B11:F11</f>
        <v>0</v>
      </c>
      <c r="C10" s="359"/>
      <c r="D10" s="359"/>
      <c r="E10" s="359"/>
      <c r="F10" s="359"/>
      <c r="G10" s="125"/>
    </row>
    <row r="11" spans="1:7" s="12" customFormat="1" ht="24.75" x14ac:dyDescent="0.5">
      <c r="A11" s="14" t="s">
        <v>294</v>
      </c>
      <c r="B11" s="357">
        <f>D199</f>
        <v>0</v>
      </c>
      <c r="C11" s="357"/>
      <c r="D11" s="357"/>
      <c r="E11" s="357"/>
      <c r="F11" s="357"/>
      <c r="G11" s="125"/>
    </row>
    <row r="12" spans="1:7" s="12" customFormat="1" ht="22.5" x14ac:dyDescent="0.45">
      <c r="A12" s="11"/>
      <c r="D12" s="336"/>
      <c r="E12" s="336"/>
      <c r="F12" s="336"/>
      <c r="G12" s="336"/>
    </row>
    <row r="13" spans="1:7" s="12" customFormat="1" ht="11.25" customHeight="1" x14ac:dyDescent="0.3">
      <c r="A13" s="319" t="s">
        <v>30</v>
      </c>
      <c r="B13" s="320" t="s">
        <v>31</v>
      </c>
      <c r="C13" s="320"/>
      <c r="D13" s="320" t="s">
        <v>46</v>
      </c>
      <c r="E13" s="320" t="s">
        <v>190</v>
      </c>
      <c r="F13" s="320" t="s">
        <v>191</v>
      </c>
      <c r="G13" s="112"/>
    </row>
    <row r="14" spans="1:7" s="12" customFormat="1" ht="12.75" customHeight="1" x14ac:dyDescent="0.3">
      <c r="A14" s="319"/>
      <c r="B14" s="34" t="s">
        <v>34</v>
      </c>
      <c r="C14" s="34" t="s">
        <v>33</v>
      </c>
      <c r="D14" s="320"/>
      <c r="E14" s="320"/>
      <c r="F14" s="32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4" t="s">
        <v>36</v>
      </c>
      <c r="B22" s="350"/>
      <c r="C22" s="351"/>
      <c r="D22" s="258">
        <f>SUM(B17:C21)</f>
        <v>0</v>
      </c>
    </row>
    <row r="23" spans="1:7" x14ac:dyDescent="0.3">
      <c r="A23" s="345" t="s">
        <v>295</v>
      </c>
      <c r="B23" s="346"/>
      <c r="C23" s="34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3" t="s">
        <v>4</v>
      </c>
      <c r="B25" s="344"/>
      <c r="C25" s="344"/>
      <c r="D25" s="344"/>
      <c r="E25" s="344"/>
      <c r="F25" s="34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5" t="s">
        <v>36</v>
      </c>
      <c r="B33" s="346"/>
      <c r="C33" s="347"/>
      <c r="D33" s="257">
        <f>SUM(B26:C32)</f>
        <v>0</v>
      </c>
    </row>
    <row r="34" spans="1:7" x14ac:dyDescent="0.3">
      <c r="A34" s="345" t="s">
        <v>295</v>
      </c>
      <c r="B34" s="346"/>
      <c r="C34" s="34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3" t="s">
        <v>219</v>
      </c>
      <c r="B36" s="344"/>
      <c r="C36" s="344"/>
      <c r="D36" s="344"/>
      <c r="E36" s="344"/>
      <c r="F36" s="34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5" t="s">
        <v>36</v>
      </c>
      <c r="B42" s="346"/>
      <c r="C42" s="347"/>
      <c r="D42" s="257">
        <f>SUM(B37:C41)</f>
        <v>0</v>
      </c>
      <c r="E42" s="13"/>
      <c r="F42" s="13"/>
      <c r="G42" s="126"/>
    </row>
    <row r="43" spans="1:7" s="22" customFormat="1" x14ac:dyDescent="0.3">
      <c r="A43" s="345" t="s">
        <v>295</v>
      </c>
      <c r="B43" s="346"/>
      <c r="C43" s="34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5" t="s">
        <v>21</v>
      </c>
      <c r="B45" s="356"/>
      <c r="C45" s="356"/>
      <c r="D45" s="356"/>
      <c r="E45" s="356"/>
      <c r="F45" s="35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5" t="s">
        <v>36</v>
      </c>
      <c r="B52" s="346"/>
      <c r="C52" s="347"/>
      <c r="D52" s="257">
        <f>SUM(B46:C51)</f>
        <v>0</v>
      </c>
    </row>
    <row r="53" spans="1:7" x14ac:dyDescent="0.3">
      <c r="A53" s="345" t="s">
        <v>295</v>
      </c>
      <c r="B53" s="346"/>
      <c r="C53" s="34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3" t="s">
        <v>8</v>
      </c>
      <c r="B55" s="344"/>
      <c r="C55" s="344"/>
      <c r="D55" s="344"/>
      <c r="E55" s="344"/>
      <c r="F55" s="34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5" t="s">
        <v>36</v>
      </c>
      <c r="B63" s="346"/>
      <c r="C63" s="347"/>
      <c r="D63" s="257">
        <f>SUM(B56:C62)</f>
        <v>0</v>
      </c>
    </row>
    <row r="64" spans="1:7" x14ac:dyDescent="0.3">
      <c r="A64" s="345" t="s">
        <v>295</v>
      </c>
      <c r="B64" s="346"/>
      <c r="C64" s="34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3" t="s">
        <v>130</v>
      </c>
      <c r="B66" s="344"/>
      <c r="C66" s="344"/>
      <c r="D66" s="344"/>
      <c r="E66" s="344"/>
      <c r="F66" s="34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5" t="s">
        <v>36</v>
      </c>
      <c r="B84" s="346"/>
      <c r="C84" s="347"/>
      <c r="D84" s="257">
        <f>SUM(B67:C83)</f>
        <v>0</v>
      </c>
    </row>
    <row r="85" spans="1:7" x14ac:dyDescent="0.3">
      <c r="A85" s="345" t="s">
        <v>295</v>
      </c>
      <c r="B85" s="346"/>
      <c r="C85" s="34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3" t="s">
        <v>211</v>
      </c>
      <c r="B87" s="344"/>
      <c r="C87" s="344"/>
      <c r="D87" s="344"/>
      <c r="E87" s="344"/>
      <c r="F87" s="34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5" t="s">
        <v>36</v>
      </c>
      <c r="B102" s="346"/>
      <c r="C102" s="347"/>
      <c r="D102" s="257">
        <f>SUM(B88:C101)</f>
        <v>0</v>
      </c>
    </row>
    <row r="103" spans="1:7" x14ac:dyDescent="0.3">
      <c r="A103" s="345" t="s">
        <v>295</v>
      </c>
      <c r="B103" s="346"/>
      <c r="C103" s="34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3" t="s">
        <v>212</v>
      </c>
      <c r="B106" s="344"/>
      <c r="C106" s="344"/>
      <c r="D106" s="344"/>
      <c r="E106" s="344"/>
      <c r="F106" s="34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5" t="s">
        <v>36</v>
      </c>
      <c r="B118" s="346"/>
      <c r="C118" s="347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5" t="s">
        <v>295</v>
      </c>
      <c r="B119" s="346"/>
      <c r="C119" s="34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3" t="s">
        <v>185</v>
      </c>
      <c r="B121" s="344"/>
      <c r="C121" s="344"/>
      <c r="D121" s="344"/>
      <c r="E121" s="344"/>
      <c r="F121" s="34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5" t="s">
        <v>36</v>
      </c>
      <c r="B133" s="346"/>
      <c r="C133" s="347"/>
      <c r="D133" s="257">
        <f>SUM(B122:C132)</f>
        <v>0</v>
      </c>
    </row>
    <row r="134" spans="1:7" x14ac:dyDescent="0.3">
      <c r="A134" s="345" t="s">
        <v>295</v>
      </c>
      <c r="B134" s="346"/>
      <c r="C134" s="34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3" t="s">
        <v>71</v>
      </c>
      <c r="B136" s="344"/>
      <c r="C136" s="344"/>
      <c r="D136" s="344"/>
      <c r="E136" s="344"/>
      <c r="F136" s="34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5" t="s">
        <v>36</v>
      </c>
      <c r="B149" s="346"/>
      <c r="C149" s="347"/>
      <c r="D149" s="257">
        <f>SUM(B137:C148)</f>
        <v>0</v>
      </c>
    </row>
    <row r="150" spans="1:7" x14ac:dyDescent="0.3">
      <c r="A150" s="345" t="s">
        <v>295</v>
      </c>
      <c r="B150" s="346"/>
      <c r="C150" s="34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3" t="s">
        <v>217</v>
      </c>
      <c r="B152" s="344"/>
      <c r="C152" s="344"/>
      <c r="D152" s="344"/>
      <c r="E152" s="344"/>
      <c r="F152" s="34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5" t="s">
        <v>36</v>
      </c>
      <c r="B161" s="350"/>
      <c r="C161" s="351"/>
      <c r="D161" s="258">
        <f>SUM(B153:C160)</f>
        <v>0</v>
      </c>
    </row>
    <row r="162" spans="1:7" x14ac:dyDescent="0.3">
      <c r="A162" s="345" t="s">
        <v>295</v>
      </c>
      <c r="B162" s="346"/>
      <c r="C162" s="34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3" t="s">
        <v>77</v>
      </c>
      <c r="B164" s="344"/>
      <c r="C164" s="344"/>
      <c r="D164" s="344"/>
      <c r="E164" s="344"/>
      <c r="F164" s="34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5" t="s">
        <v>36</v>
      </c>
      <c r="B169" s="346"/>
      <c r="C169" s="347"/>
      <c r="D169" s="257">
        <f>SUM(B165:C168)</f>
        <v>0</v>
      </c>
    </row>
    <row r="170" spans="1:7" x14ac:dyDescent="0.3">
      <c r="A170" s="345" t="s">
        <v>295</v>
      </c>
      <c r="B170" s="346"/>
      <c r="C170" s="34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5" t="s">
        <v>36</v>
      </c>
      <c r="B177" s="346"/>
      <c r="C177" s="347"/>
      <c r="D177" s="257">
        <f>SUM(B173:C176)</f>
        <v>0</v>
      </c>
    </row>
    <row r="178" spans="1:7" x14ac:dyDescent="0.3">
      <c r="A178" s="345" t="s">
        <v>295</v>
      </c>
      <c r="B178" s="346"/>
      <c r="C178" s="34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3" t="s">
        <v>78</v>
      </c>
      <c r="B180" s="344"/>
      <c r="C180" s="344"/>
      <c r="D180" s="344"/>
      <c r="E180" s="344"/>
      <c r="F180" s="34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5" t="s">
        <v>36</v>
      </c>
      <c r="B186" s="346"/>
      <c r="C186" s="347"/>
      <c r="D186" s="257">
        <f>SUM(B181:C185)</f>
        <v>0</v>
      </c>
    </row>
    <row r="187" spans="1:7" x14ac:dyDescent="0.3">
      <c r="A187" s="345" t="s">
        <v>295</v>
      </c>
      <c r="B187" s="346"/>
      <c r="C187" s="34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3" t="s">
        <v>216</v>
      </c>
      <c r="B189" s="344"/>
      <c r="C189" s="344"/>
      <c r="D189" s="344"/>
      <c r="E189" s="344"/>
      <c r="F189" s="34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5" t="s">
        <v>36</v>
      </c>
      <c r="B194" s="346"/>
      <c r="C194" s="347"/>
      <c r="D194" s="54">
        <f>SUM(B190:C193)</f>
        <v>0</v>
      </c>
    </row>
    <row r="195" spans="1:6" x14ac:dyDescent="0.3">
      <c r="A195" s="345" t="s">
        <v>295</v>
      </c>
      <c r="B195" s="346"/>
      <c r="C195" s="34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opLeftCell="B1" zoomScaleNormal="100" zoomScaleSheetLayoutView="100" workbookViewId="0">
      <selection activeCell="I11" sqref="I11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4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38"/>
      <c r="E1" s="338"/>
      <c r="F1" s="338"/>
      <c r="G1" s="338"/>
    </row>
    <row r="2" spans="1:7" ht="24.75" x14ac:dyDescent="0.5">
      <c r="C2" s="24">
        <v>1</v>
      </c>
      <c r="D2" s="259"/>
      <c r="E2" s="125"/>
      <c r="F2" s="199"/>
      <c r="G2" s="125"/>
    </row>
    <row r="3" spans="1:7" ht="24.75" x14ac:dyDescent="0.5">
      <c r="C3" s="24">
        <v>2</v>
      </c>
      <c r="D3" s="259"/>
      <c r="E3" s="125"/>
      <c r="F3" s="199"/>
      <c r="G3" s="125"/>
    </row>
    <row r="4" spans="1:7" ht="24.75" x14ac:dyDescent="0.5">
      <c r="C4" s="24" t="s">
        <v>32</v>
      </c>
      <c r="D4" s="259"/>
      <c r="E4" s="125"/>
      <c r="F4" s="199"/>
      <c r="G4" s="125"/>
    </row>
    <row r="5" spans="1:7" ht="24.75" x14ac:dyDescent="0.5">
      <c r="D5" s="259"/>
      <c r="E5" s="125"/>
      <c r="F5" s="199"/>
      <c r="G5" s="125"/>
    </row>
    <row r="6" spans="1:7" ht="24.75" x14ac:dyDescent="0.5">
      <c r="D6" s="259"/>
      <c r="E6" s="125"/>
      <c r="F6" s="199"/>
      <c r="G6" s="125"/>
    </row>
    <row r="7" spans="1:7" ht="24.75" x14ac:dyDescent="0.5">
      <c r="A7" s="339" t="s">
        <v>179</v>
      </c>
      <c r="B7" s="339"/>
      <c r="C7" s="339"/>
      <c r="D7" s="339"/>
      <c r="E7" s="339"/>
      <c r="F7" s="339"/>
      <c r="G7" s="125"/>
    </row>
    <row r="8" spans="1:7" ht="29.25" x14ac:dyDescent="0.5">
      <c r="A8" s="340" t="str">
        <f>'Page de garde'!D18</f>
        <v>Ksour Essef</v>
      </c>
      <c r="B8" s="340"/>
      <c r="C8" s="340"/>
      <c r="D8" s="340"/>
      <c r="E8" s="340"/>
      <c r="F8" s="340"/>
      <c r="G8" s="125"/>
    </row>
    <row r="9" spans="1:7" ht="24.75" x14ac:dyDescent="0.5">
      <c r="A9" s="14" t="s">
        <v>42</v>
      </c>
      <c r="B9" s="341" t="s">
        <v>409</v>
      </c>
      <c r="C9" s="341"/>
      <c r="D9" s="341"/>
      <c r="E9" s="341"/>
      <c r="F9" s="341"/>
      <c r="G9" s="125"/>
    </row>
    <row r="10" spans="1:7" ht="24.75" x14ac:dyDescent="0.5">
      <c r="A10" s="15" t="s">
        <v>44</v>
      </c>
      <c r="B10" s="342" t="s">
        <v>432</v>
      </c>
      <c r="C10" s="342"/>
      <c r="D10" s="342"/>
      <c r="E10" s="342"/>
      <c r="F10" s="342"/>
      <c r="G10" s="125"/>
    </row>
    <row r="11" spans="1:7" ht="24.75" x14ac:dyDescent="0.5">
      <c r="A11" s="14" t="s">
        <v>43</v>
      </c>
      <c r="B11" s="337">
        <v>42794</v>
      </c>
      <c r="C11" s="337"/>
      <c r="D11" s="337"/>
      <c r="E11" s="337"/>
      <c r="F11" s="337"/>
      <c r="G11" s="125"/>
    </row>
    <row r="12" spans="1:7" ht="24.75" x14ac:dyDescent="0.5">
      <c r="A12" s="14" t="s">
        <v>239</v>
      </c>
      <c r="B12" s="335">
        <f>D549</f>
        <v>0.91693290734824284</v>
      </c>
      <c r="C12" s="335"/>
      <c r="D12" s="335"/>
      <c r="E12" s="335"/>
      <c r="F12" s="335"/>
      <c r="G12" s="125"/>
    </row>
    <row r="13" spans="1:7" ht="22.5" x14ac:dyDescent="0.45">
      <c r="D13" s="336"/>
      <c r="E13" s="336"/>
      <c r="F13" s="336"/>
      <c r="G13" s="33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42794</v>
      </c>
      <c r="B16" s="188"/>
      <c r="C16" s="188"/>
      <c r="D16" s="188"/>
      <c r="E16" s="188"/>
      <c r="F16" s="202"/>
    </row>
    <row r="17" spans="1:8" ht="16.5" customHeight="1" x14ac:dyDescent="0.3">
      <c r="A17" s="319" t="s">
        <v>30</v>
      </c>
      <c r="B17" s="320" t="s">
        <v>31</v>
      </c>
      <c r="C17" s="320"/>
      <c r="D17" s="320" t="s">
        <v>46</v>
      </c>
      <c r="E17" s="321" t="s">
        <v>310</v>
      </c>
      <c r="F17" s="321" t="s">
        <v>358</v>
      </c>
    </row>
    <row r="18" spans="1:8" ht="16.5" customHeight="1" x14ac:dyDescent="0.3">
      <c r="A18" s="319"/>
      <c r="B18" s="41" t="s">
        <v>34</v>
      </c>
      <c r="C18" s="41" t="s">
        <v>33</v>
      </c>
      <c r="D18" s="320"/>
      <c r="E18" s="321"/>
      <c r="F18" s="32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5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5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5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5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5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5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5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5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5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5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1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5"/>
      <c r="F37" s="204"/>
    </row>
    <row r="38" spans="1:7" x14ac:dyDescent="0.3">
      <c r="A38" s="329" t="s">
        <v>379</v>
      </c>
      <c r="B38" s="330"/>
      <c r="C38" s="330"/>
      <c r="D38" s="330"/>
      <c r="E38" s="330"/>
      <c r="F38" s="331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5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5"/>
      <c r="F40" s="204"/>
    </row>
    <row r="41" spans="1:7" ht="45" x14ac:dyDescent="0.3">
      <c r="A41" s="4" t="s">
        <v>249</v>
      </c>
      <c r="B41" s="130">
        <v>2</v>
      </c>
      <c r="C41" s="130"/>
      <c r="D41" s="251"/>
      <c r="E41" s="298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42794</v>
      </c>
      <c r="B49" s="124"/>
      <c r="C49" s="135"/>
      <c r="D49" s="124"/>
    </row>
    <row r="50" spans="1:7" x14ac:dyDescent="0.3">
      <c r="A50" s="319" t="s">
        <v>30</v>
      </c>
      <c r="B50" s="320" t="s">
        <v>31</v>
      </c>
      <c r="C50" s="320"/>
      <c r="D50" s="320" t="s">
        <v>46</v>
      </c>
      <c r="E50" s="321" t="s">
        <v>310</v>
      </c>
      <c r="F50" s="321" t="s">
        <v>360</v>
      </c>
      <c r="G50" s="127"/>
    </row>
    <row r="51" spans="1:7" x14ac:dyDescent="0.3">
      <c r="A51" s="319"/>
      <c r="B51" s="41" t="s">
        <v>34</v>
      </c>
      <c r="C51" s="41" t="s">
        <v>33</v>
      </c>
      <c r="D51" s="320"/>
      <c r="E51" s="321"/>
      <c r="F51" s="32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ht="33" x14ac:dyDescent="0.3">
      <c r="A53" s="10" t="s">
        <v>99</v>
      </c>
      <c r="B53" s="130">
        <v>1</v>
      </c>
      <c r="C53" s="130"/>
      <c r="D53" s="138" t="s">
        <v>410</v>
      </c>
      <c r="E53" s="95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5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5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1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5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5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5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5"/>
      <c r="F60" s="204"/>
    </row>
    <row r="61" spans="1:7" x14ac:dyDescent="0.3">
      <c r="A61" s="5" t="s">
        <v>36</v>
      </c>
      <c r="B61" s="5"/>
      <c r="C61" s="5"/>
      <c r="D61" s="5">
        <f>SUM(B53:C60)</f>
        <v>15</v>
      </c>
    </row>
    <row r="62" spans="1:7" x14ac:dyDescent="0.3">
      <c r="A62" s="5" t="s">
        <v>35</v>
      </c>
      <c r="B62" s="132"/>
      <c r="C62" s="133"/>
      <c r="D62" s="134">
        <f>D61/(COUNT(B53:C60)*2)</f>
        <v>0.9375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ht="33" x14ac:dyDescent="0.3">
      <c r="A66" s="8" t="s">
        <v>129</v>
      </c>
      <c r="B66" s="130">
        <v>1</v>
      </c>
      <c r="C66" s="130"/>
      <c r="D66" s="113" t="s">
        <v>412</v>
      </c>
      <c r="E66" s="95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5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5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5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1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5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16"/>
      <c r="F75" s="204"/>
      <c r="G75" s="214"/>
    </row>
    <row r="76" spans="1:7" s="112" customFormat="1" ht="49.5" x14ac:dyDescent="0.3">
      <c r="A76" s="70" t="s">
        <v>156</v>
      </c>
      <c r="B76" s="130">
        <v>0</v>
      </c>
      <c r="C76" s="131"/>
      <c r="D76" s="138" t="s">
        <v>416</v>
      </c>
      <c r="E76" s="113" t="s">
        <v>417</v>
      </c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1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299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1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1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1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1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31</v>
      </c>
    </row>
    <row r="85" spans="1:7" x14ac:dyDescent="0.3">
      <c r="A85" s="5" t="s">
        <v>35</v>
      </c>
      <c r="B85" s="132"/>
      <c r="C85" s="133"/>
      <c r="D85" s="134">
        <f>D84/(COUNT(B65:C83)*2)</f>
        <v>0.91176470588235292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ht="33" x14ac:dyDescent="0.3">
      <c r="A88" s="4" t="s">
        <v>96</v>
      </c>
      <c r="B88" s="130">
        <v>1</v>
      </c>
      <c r="C88" s="130"/>
      <c r="D88" s="137" t="s">
        <v>411</v>
      </c>
      <c r="E88" s="95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5"/>
      <c r="F89" s="204"/>
    </row>
    <row r="90" spans="1:7" ht="31.5" customHeight="1" x14ac:dyDescent="0.3">
      <c r="A90" s="8" t="s">
        <v>222</v>
      </c>
      <c r="B90" s="130">
        <v>1</v>
      </c>
      <c r="C90" s="130"/>
      <c r="D90" s="129" t="s">
        <v>413</v>
      </c>
      <c r="E90" s="95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16"/>
      <c r="F91" s="204"/>
      <c r="G91" s="127"/>
    </row>
    <row r="92" spans="1:7" ht="49.5" x14ac:dyDescent="0.3">
      <c r="A92" s="70" t="s">
        <v>384</v>
      </c>
      <c r="B92" s="130">
        <v>0</v>
      </c>
      <c r="C92" s="218"/>
      <c r="D92" s="147" t="s">
        <v>414</v>
      </c>
      <c r="E92" s="147" t="s">
        <v>415</v>
      </c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5"/>
      <c r="F93" s="204"/>
    </row>
    <row r="94" spans="1:7" x14ac:dyDescent="0.3">
      <c r="A94" s="329" t="s">
        <v>379</v>
      </c>
      <c r="B94" s="330"/>
      <c r="C94" s="330"/>
      <c r="D94" s="330"/>
      <c r="E94" s="330"/>
      <c r="F94" s="331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1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1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1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1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98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18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0.81818181818181823</v>
      </c>
    </row>
    <row r="102" spans="1:7" ht="18" x14ac:dyDescent="0.35">
      <c r="A102" s="42" t="s">
        <v>61</v>
      </c>
      <c r="B102" s="152"/>
      <c r="C102" s="153"/>
      <c r="D102" s="143">
        <f>SUM(D84,D100,D61)</f>
        <v>64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0.88888888888888884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42794</v>
      </c>
      <c r="B106" s="124"/>
      <c r="C106" s="135"/>
      <c r="D106" s="124"/>
    </row>
    <row r="107" spans="1:7" x14ac:dyDescent="0.3">
      <c r="A107" s="319" t="s">
        <v>30</v>
      </c>
      <c r="B107" s="320" t="s">
        <v>31</v>
      </c>
      <c r="C107" s="320"/>
      <c r="D107" s="320" t="s">
        <v>46</v>
      </c>
      <c r="E107" s="321" t="s">
        <v>310</v>
      </c>
      <c r="F107" s="321" t="s">
        <v>360</v>
      </c>
    </row>
    <row r="108" spans="1:7" x14ac:dyDescent="0.3">
      <c r="A108" s="319"/>
      <c r="B108" s="41" t="s">
        <v>34</v>
      </c>
      <c r="C108" s="41" t="s">
        <v>33</v>
      </c>
      <c r="D108" s="320"/>
      <c r="E108" s="321"/>
      <c r="F108" s="32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5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1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5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5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5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5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300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1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1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5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5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5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5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1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ht="33" x14ac:dyDescent="0.3">
      <c r="A132" s="210" t="s">
        <v>157</v>
      </c>
      <c r="B132" s="130">
        <v>1</v>
      </c>
      <c r="C132" s="150" t="str">
        <f>IF(B132=0, -5, "0")</f>
        <v>0</v>
      </c>
      <c r="D132" s="296" t="s">
        <v>420</v>
      </c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299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1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5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5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1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1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5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5"/>
      <c r="F146" s="204"/>
    </row>
    <row r="147" spans="1:7" s="112" customFormat="1" ht="66" x14ac:dyDescent="0.3">
      <c r="A147" s="238" t="s">
        <v>404</v>
      </c>
      <c r="B147" s="130">
        <v>0</v>
      </c>
      <c r="C147" s="150">
        <f>IF(B147=0, -5, "0")</f>
        <v>-5</v>
      </c>
      <c r="D147" s="116" t="s">
        <v>418</v>
      </c>
      <c r="E147" s="116" t="s">
        <v>419</v>
      </c>
      <c r="F147" s="204"/>
      <c r="G147" s="127"/>
    </row>
    <row r="148" spans="1:7" s="112" customFormat="1" ht="18" customHeight="1" x14ac:dyDescent="0.35">
      <c r="A148" s="332" t="s">
        <v>379</v>
      </c>
      <c r="B148" s="333"/>
      <c r="C148" s="333"/>
      <c r="D148" s="33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2</v>
      </c>
      <c r="C153" s="140"/>
      <c r="D153" s="251">
        <v>1</v>
      </c>
      <c r="E153" s="298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13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0.59090909090909094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62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0.86111111111111116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42794</v>
      </c>
      <c r="B161" s="124"/>
      <c r="C161" s="135"/>
      <c r="D161" s="127"/>
    </row>
    <row r="162" spans="1:7" x14ac:dyDescent="0.3">
      <c r="A162" s="319" t="s">
        <v>30</v>
      </c>
      <c r="B162" s="320" t="s">
        <v>31</v>
      </c>
      <c r="C162" s="320"/>
      <c r="D162" s="320" t="s">
        <v>46</v>
      </c>
      <c r="E162" s="321" t="s">
        <v>310</v>
      </c>
      <c r="F162" s="321" t="s">
        <v>360</v>
      </c>
      <c r="G162" s="127"/>
    </row>
    <row r="163" spans="1:7" x14ac:dyDescent="0.3">
      <c r="A163" s="319"/>
      <c r="B163" s="41" t="s">
        <v>34</v>
      </c>
      <c r="C163" s="41" t="s">
        <v>33</v>
      </c>
      <c r="D163" s="320"/>
      <c r="E163" s="321"/>
      <c r="F163" s="32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5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5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5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5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5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5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5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3" x14ac:dyDescent="0.3">
      <c r="A176" s="4" t="s">
        <v>93</v>
      </c>
      <c r="B176" s="130">
        <v>1</v>
      </c>
      <c r="C176" s="130"/>
      <c r="D176" s="113" t="s">
        <v>411</v>
      </c>
      <c r="E176" s="95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5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5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5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1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1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5"/>
      <c r="F185" s="204"/>
    </row>
    <row r="186" spans="1:7" ht="115.5" customHeight="1" x14ac:dyDescent="0.35">
      <c r="A186" s="266" t="s">
        <v>186</v>
      </c>
      <c r="B186" s="130">
        <v>0</v>
      </c>
      <c r="C186" s="136">
        <f>IF(B186=0, -10, "0")</f>
        <v>-10</v>
      </c>
      <c r="D186" s="297" t="s">
        <v>421</v>
      </c>
      <c r="E186" s="95" t="s">
        <v>422</v>
      </c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5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299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1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5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5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5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16"/>
      <c r="F194" s="204"/>
      <c r="G194" s="127"/>
    </row>
    <row r="195" spans="1:7" s="112" customFormat="1" ht="20.25" customHeight="1" x14ac:dyDescent="0.3">
      <c r="A195" s="325" t="s">
        <v>379</v>
      </c>
      <c r="B195" s="325"/>
      <c r="C195" s="325"/>
      <c r="D195" s="325"/>
      <c r="E195" s="325"/>
      <c r="F195" s="325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1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1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1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1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98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0.765625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42794</v>
      </c>
      <c r="B208" s="124"/>
      <c r="C208" s="135"/>
      <c r="D208" s="124"/>
    </row>
    <row r="209" spans="1:7" x14ac:dyDescent="0.3">
      <c r="A209" s="319" t="s">
        <v>30</v>
      </c>
      <c r="B209" s="320" t="s">
        <v>31</v>
      </c>
      <c r="C209" s="320"/>
      <c r="D209" s="320" t="s">
        <v>46</v>
      </c>
      <c r="E209" s="321" t="s">
        <v>310</v>
      </c>
      <c r="F209" s="321" t="s">
        <v>360</v>
      </c>
      <c r="G209" s="127"/>
    </row>
    <row r="210" spans="1:7" x14ac:dyDescent="0.3">
      <c r="A210" s="319"/>
      <c r="B210" s="41" t="s">
        <v>34</v>
      </c>
      <c r="C210" s="41" t="s">
        <v>33</v>
      </c>
      <c r="D210" s="320"/>
      <c r="E210" s="321"/>
      <c r="F210" s="32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5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1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5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5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5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5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5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5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5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5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1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5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5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5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5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5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5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5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5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5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299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5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5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5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1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36</v>
      </c>
    </row>
    <row r="245" spans="1:7" x14ac:dyDescent="0.3">
      <c r="A245" s="5" t="s">
        <v>35</v>
      </c>
      <c r="B245" s="132"/>
      <c r="C245" s="133"/>
      <c r="D245" s="134">
        <f>D244/(COUNT(B226:C243)*2)</f>
        <v>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5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5"/>
      <c r="F249" s="204"/>
    </row>
    <row r="250" spans="1:7" ht="49.5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 t="s">
        <v>423</v>
      </c>
      <c r="E250" s="11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1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5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5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1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5"/>
      <c r="F255" s="204"/>
    </row>
    <row r="256" spans="1:7" x14ac:dyDescent="0.3">
      <c r="A256" s="325" t="s">
        <v>379</v>
      </c>
      <c r="B256" s="325"/>
      <c r="C256" s="325"/>
      <c r="D256" s="325"/>
      <c r="E256" s="325"/>
      <c r="F256" s="325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1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1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16"/>
      <c r="F260" s="204"/>
      <c r="G260" s="127"/>
    </row>
    <row r="261" spans="1:7" ht="45" x14ac:dyDescent="0.3">
      <c r="A261" s="55" t="s">
        <v>249</v>
      </c>
      <c r="B261" s="130">
        <v>2</v>
      </c>
      <c r="C261" s="140"/>
      <c r="D261" s="251">
        <v>1</v>
      </c>
      <c r="E261" s="298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82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1</v>
      </c>
    </row>
    <row r="267" spans="1:7" s="16" customFormat="1" ht="18" x14ac:dyDescent="0.35">
      <c r="A267" s="19"/>
      <c r="B267" s="163"/>
      <c r="C267" s="163"/>
      <c r="D267" s="164"/>
      <c r="E267" s="21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42794</v>
      </c>
      <c r="B269" s="124"/>
      <c r="C269" s="135"/>
      <c r="D269" s="124"/>
      <c r="E269" s="214"/>
      <c r="F269" s="206"/>
      <c r="G269" s="214"/>
    </row>
    <row r="270" spans="1:7" s="16" customFormat="1" x14ac:dyDescent="0.3">
      <c r="A270" s="319" t="s">
        <v>30</v>
      </c>
      <c r="B270" s="320" t="s">
        <v>31</v>
      </c>
      <c r="C270" s="320"/>
      <c r="D270" s="320" t="s">
        <v>46</v>
      </c>
      <c r="E270" s="321" t="s">
        <v>310</v>
      </c>
      <c r="F270" s="321" t="s">
        <v>360</v>
      </c>
      <c r="G270" s="214"/>
    </row>
    <row r="271" spans="1:7" s="16" customFormat="1" x14ac:dyDescent="0.3">
      <c r="A271" s="319"/>
      <c r="B271" s="41" t="s">
        <v>34</v>
      </c>
      <c r="C271" s="41" t="s">
        <v>33</v>
      </c>
      <c r="D271" s="320"/>
      <c r="E271" s="321"/>
      <c r="F271" s="32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1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1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1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1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1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1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1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1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1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1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1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1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E285" s="214"/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E286" s="214"/>
      <c r="F286" s="206"/>
      <c r="G286" s="214"/>
    </row>
    <row r="287" spans="1:7" s="16" customFormat="1" x14ac:dyDescent="0.3">
      <c r="A287" s="145"/>
      <c r="B287" s="124"/>
      <c r="C287" s="135"/>
      <c r="D287" s="124"/>
      <c r="E287" s="21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1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1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1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1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1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1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1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1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1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1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1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299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1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1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1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16"/>
      <c r="F307" s="204"/>
      <c r="G307" s="214"/>
    </row>
    <row r="308" spans="1:7" s="16" customFormat="1" x14ac:dyDescent="0.3">
      <c r="A308" s="326" t="s">
        <v>396</v>
      </c>
      <c r="B308" s="327"/>
      <c r="C308" s="327"/>
      <c r="D308" s="327"/>
      <c r="E308" s="327"/>
      <c r="F308" s="328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1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1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1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16"/>
      <c r="F312" s="204"/>
      <c r="G312" s="214"/>
    </row>
    <row r="313" spans="1:7" s="16" customFormat="1" ht="45" x14ac:dyDescent="0.3">
      <c r="A313" s="56" t="s">
        <v>249</v>
      </c>
      <c r="B313" s="130">
        <v>2</v>
      </c>
      <c r="C313" s="140"/>
      <c r="D313" s="251">
        <v>1</v>
      </c>
      <c r="E313" s="298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48</v>
      </c>
      <c r="E314" s="214"/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E315" s="214"/>
      <c r="F315" s="206"/>
      <c r="G315" s="214"/>
    </row>
    <row r="316" spans="1:7" s="16" customFormat="1" x14ac:dyDescent="0.3">
      <c r="A316" s="145"/>
      <c r="B316" s="124"/>
      <c r="C316" s="135"/>
      <c r="D316" s="124"/>
      <c r="E316" s="21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72</v>
      </c>
      <c r="E317" s="214"/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1</v>
      </c>
      <c r="E318" s="214"/>
      <c r="F318" s="206"/>
      <c r="G318" s="214"/>
    </row>
    <row r="319" spans="1:7" s="16" customFormat="1" ht="18" x14ac:dyDescent="0.35">
      <c r="A319" s="19"/>
      <c r="B319" s="163"/>
      <c r="C319" s="163"/>
      <c r="D319" s="164"/>
      <c r="E319" s="21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42794</v>
      </c>
      <c r="B321" s="124"/>
      <c r="C321" s="135"/>
      <c r="D321" s="127"/>
    </row>
    <row r="322" spans="1:7" x14ac:dyDescent="0.3">
      <c r="A322" s="319" t="s">
        <v>30</v>
      </c>
      <c r="B322" s="320" t="s">
        <v>31</v>
      </c>
      <c r="C322" s="320"/>
      <c r="D322" s="320" t="s">
        <v>46</v>
      </c>
      <c r="E322" s="321" t="s">
        <v>310</v>
      </c>
      <c r="F322" s="321" t="s">
        <v>360</v>
      </c>
      <c r="G322" s="127"/>
    </row>
    <row r="323" spans="1:7" x14ac:dyDescent="0.3">
      <c r="A323" s="319"/>
      <c r="B323" s="41" t="s">
        <v>34</v>
      </c>
      <c r="C323" s="41" t="s">
        <v>33</v>
      </c>
      <c r="D323" s="320"/>
      <c r="E323" s="321"/>
      <c r="F323" s="32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5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5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5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5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5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5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5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5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1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5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5"/>
      <c r="F339" s="204"/>
    </row>
    <row r="340" spans="1:7" ht="36" x14ac:dyDescent="0.35">
      <c r="A340" s="210" t="s">
        <v>318</v>
      </c>
      <c r="B340" s="130">
        <v>1</v>
      </c>
      <c r="C340" s="150" t="str">
        <f>IF(B340=0, -5, "0")</f>
        <v>0</v>
      </c>
      <c r="D340" s="167" t="s">
        <v>424</v>
      </c>
      <c r="E340" s="95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5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5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5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5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5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5"/>
      <c r="F348" s="204"/>
    </row>
    <row r="349" spans="1:7" x14ac:dyDescent="0.3">
      <c r="A349" s="326" t="s">
        <v>379</v>
      </c>
      <c r="B349" s="327"/>
      <c r="C349" s="327"/>
      <c r="D349" s="327"/>
      <c r="E349" s="327"/>
      <c r="F349" s="327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1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16"/>
      <c r="F352" s="204"/>
      <c r="G352" s="127"/>
    </row>
    <row r="353" spans="1:7" ht="45" x14ac:dyDescent="0.3">
      <c r="A353" s="56" t="s">
        <v>249</v>
      </c>
      <c r="B353" s="130">
        <v>2</v>
      </c>
      <c r="C353" s="130"/>
      <c r="D353" s="251">
        <v>1</v>
      </c>
      <c r="E353" s="298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42794</v>
      </c>
      <c r="B361" s="124"/>
      <c r="C361" s="135"/>
      <c r="D361" s="124"/>
    </row>
    <row r="362" spans="1:7" x14ac:dyDescent="0.3">
      <c r="A362" s="319" t="s">
        <v>30</v>
      </c>
      <c r="B362" s="320" t="s">
        <v>31</v>
      </c>
      <c r="C362" s="320"/>
      <c r="D362" s="320" t="s">
        <v>46</v>
      </c>
      <c r="E362" s="321" t="s">
        <v>310</v>
      </c>
      <c r="F362" s="321" t="s">
        <v>360</v>
      </c>
      <c r="G362" s="127"/>
    </row>
    <row r="363" spans="1:7" x14ac:dyDescent="0.3">
      <c r="A363" s="319"/>
      <c r="B363" s="41" t="s">
        <v>34</v>
      </c>
      <c r="C363" s="41" t="s">
        <v>33</v>
      </c>
      <c r="D363" s="320"/>
      <c r="E363" s="321"/>
      <c r="F363" s="32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5"/>
      <c r="F365" s="204"/>
    </row>
    <row r="366" spans="1:7" x14ac:dyDescent="0.3">
      <c r="A366" s="70" t="s">
        <v>49</v>
      </c>
      <c r="B366" s="130">
        <v>2</v>
      </c>
      <c r="C366" s="130"/>
      <c r="E366" s="95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5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5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5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5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5"/>
      <c r="F371" s="204"/>
      <c r="G371" s="127"/>
    </row>
    <row r="372" spans="1:7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1</v>
      </c>
      <c r="C377" s="130"/>
      <c r="D377" s="95" t="s">
        <v>425</v>
      </c>
      <c r="E377" s="95"/>
      <c r="F377" s="204"/>
      <c r="G377" s="127"/>
    </row>
    <row r="378" spans="1:7" ht="99.75" x14ac:dyDescent="0.35">
      <c r="A378" s="261" t="s">
        <v>7</v>
      </c>
      <c r="B378" s="130">
        <v>0</v>
      </c>
      <c r="C378" s="136">
        <f>IF(B378=0, -10, IF(B378=1, -5, "0"))</f>
        <v>-10</v>
      </c>
      <c r="D378" s="95" t="s">
        <v>426</v>
      </c>
      <c r="E378" s="11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5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5"/>
      <c r="F380" s="204"/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5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5"/>
      <c r="F382" s="204"/>
      <c r="G382" s="127"/>
    </row>
    <row r="383" spans="1:7" ht="22.5" customHeight="1" x14ac:dyDescent="0.3">
      <c r="A383" s="325" t="s">
        <v>379</v>
      </c>
      <c r="B383" s="325"/>
      <c r="C383" s="325"/>
      <c r="D383" s="325"/>
      <c r="E383" s="325"/>
      <c r="F383" s="325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5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5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98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5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0.25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19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0.55882352941176472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42794</v>
      </c>
      <c r="B394" s="124"/>
      <c r="C394" s="135"/>
      <c r="D394" s="127"/>
      <c r="G394" s="127"/>
    </row>
    <row r="395" spans="1:7" x14ac:dyDescent="0.3">
      <c r="A395" s="319" t="s">
        <v>30</v>
      </c>
      <c r="B395" s="320" t="s">
        <v>31</v>
      </c>
      <c r="C395" s="320"/>
      <c r="D395" s="320" t="s">
        <v>46</v>
      </c>
      <c r="E395" s="321" t="s">
        <v>310</v>
      </c>
      <c r="F395" s="321" t="s">
        <v>360</v>
      </c>
      <c r="G395" s="127"/>
    </row>
    <row r="396" spans="1:7" x14ac:dyDescent="0.3">
      <c r="A396" s="319"/>
      <c r="B396" s="41" t="s">
        <v>34</v>
      </c>
      <c r="C396" s="41" t="s">
        <v>33</v>
      </c>
      <c r="D396" s="320"/>
      <c r="E396" s="321"/>
      <c r="F396" s="32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5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28"/>
      <c r="F399" s="204"/>
    </row>
    <row r="400" spans="1:7" ht="36" x14ac:dyDescent="0.3">
      <c r="A400" s="10" t="s">
        <v>27</v>
      </c>
      <c r="B400" s="130">
        <v>2</v>
      </c>
      <c r="C400" s="130"/>
      <c r="D400" s="154" t="s">
        <v>427</v>
      </c>
      <c r="E400" s="95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5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5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5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5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5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5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5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5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5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5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5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5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5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5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5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1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5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5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5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5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5"/>
      <c r="F434" s="204"/>
      <c r="G434" s="12"/>
    </row>
    <row r="435" spans="1:7" x14ac:dyDescent="0.3">
      <c r="A435" s="325" t="s">
        <v>379</v>
      </c>
      <c r="B435" s="325"/>
      <c r="C435" s="325"/>
      <c r="D435" s="325"/>
      <c r="E435" s="325"/>
      <c r="F435" s="325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5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5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5"/>
      <c r="F438" s="204"/>
      <c r="G438" s="12"/>
    </row>
    <row r="439" spans="1:7" ht="45" x14ac:dyDescent="0.3">
      <c r="A439" s="4" t="s">
        <v>249</v>
      </c>
      <c r="B439" s="130">
        <v>2</v>
      </c>
      <c r="C439" s="130"/>
      <c r="D439" s="251">
        <v>1</v>
      </c>
      <c r="E439" s="298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27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42794</v>
      </c>
      <c r="B447" s="124"/>
      <c r="C447" s="135"/>
      <c r="D447" s="124"/>
    </row>
    <row r="448" spans="1:7" x14ac:dyDescent="0.3">
      <c r="A448" s="319" t="s">
        <v>30</v>
      </c>
      <c r="B448" s="320" t="s">
        <v>31</v>
      </c>
      <c r="C448" s="320"/>
      <c r="D448" s="320" t="s">
        <v>46</v>
      </c>
      <c r="E448" s="321" t="s">
        <v>310</v>
      </c>
      <c r="F448" s="321" t="s">
        <v>360</v>
      </c>
      <c r="G448" s="127"/>
    </row>
    <row r="449" spans="1:6" x14ac:dyDescent="0.3">
      <c r="A449" s="319"/>
      <c r="B449" s="41" t="s">
        <v>34</v>
      </c>
      <c r="C449" s="41" t="s">
        <v>33</v>
      </c>
      <c r="D449" s="320"/>
      <c r="E449" s="321"/>
      <c r="F449" s="32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5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5"/>
      <c r="F452" s="204"/>
    </row>
    <row r="453" spans="1:6" ht="49.5" x14ac:dyDescent="0.3">
      <c r="A453" s="6" t="s">
        <v>113</v>
      </c>
      <c r="B453" s="130">
        <v>0</v>
      </c>
      <c r="C453" s="130"/>
      <c r="D453" s="95" t="s">
        <v>428</v>
      </c>
      <c r="E453" s="95" t="s">
        <v>429</v>
      </c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5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5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5"/>
      <c r="F456" s="204"/>
    </row>
    <row r="457" spans="1:6" x14ac:dyDescent="0.3">
      <c r="A457" s="5" t="s">
        <v>36</v>
      </c>
      <c r="B457" s="5"/>
      <c r="C457" s="5"/>
      <c r="D457" s="5">
        <f>SUM(B451:C456)</f>
        <v>10</v>
      </c>
    </row>
    <row r="458" spans="1:6" x14ac:dyDescent="0.3">
      <c r="A458" s="5" t="s">
        <v>35</v>
      </c>
      <c r="B458" s="132"/>
      <c r="C458" s="133"/>
      <c r="D458" s="134">
        <f>D457/(COUNT(B451:C456)*2)</f>
        <v>0.83333333333333337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ht="33" x14ac:dyDescent="0.3">
      <c r="A461" s="209" t="s">
        <v>114</v>
      </c>
      <c r="B461" s="130">
        <v>1</v>
      </c>
      <c r="C461" s="150" t="str">
        <f>IF(B461=0, -5, "0")</f>
        <v>0</v>
      </c>
      <c r="D461" s="95" t="s">
        <v>430</v>
      </c>
      <c r="E461" s="95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5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5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5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5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5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1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1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1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5"/>
      <c r="F470" s="204"/>
    </row>
    <row r="471" spans="1:7" x14ac:dyDescent="0.3">
      <c r="A471" s="322" t="s">
        <v>379</v>
      </c>
      <c r="B471" s="323"/>
      <c r="C471" s="323"/>
      <c r="D471" s="323"/>
      <c r="E471" s="323"/>
      <c r="F471" s="323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1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1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1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1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98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29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0.96666666666666667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39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0.9285714285714286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4" t="s">
        <v>367</v>
      </c>
      <c r="B483" s="324"/>
      <c r="C483" s="324"/>
      <c r="D483" s="324"/>
      <c r="E483" s="185"/>
      <c r="F483" s="201"/>
    </row>
    <row r="484" spans="1:7" x14ac:dyDescent="0.3">
      <c r="A484" s="74">
        <f>B11</f>
        <v>42794</v>
      </c>
      <c r="B484" s="124"/>
      <c r="C484" s="135"/>
      <c r="D484" s="124"/>
    </row>
    <row r="485" spans="1:7" x14ac:dyDescent="0.3">
      <c r="A485" s="319" t="s">
        <v>30</v>
      </c>
      <c r="B485" s="320" t="s">
        <v>31</v>
      </c>
      <c r="C485" s="320"/>
      <c r="D485" s="320" t="s">
        <v>46</v>
      </c>
      <c r="E485" s="321" t="s">
        <v>310</v>
      </c>
      <c r="F485" s="321" t="s">
        <v>360</v>
      </c>
      <c r="G485" s="127"/>
    </row>
    <row r="486" spans="1:7" x14ac:dyDescent="0.3">
      <c r="A486" s="319"/>
      <c r="B486" s="41" t="s">
        <v>34</v>
      </c>
      <c r="C486" s="41" t="s">
        <v>33</v>
      </c>
      <c r="D486" s="320"/>
      <c r="E486" s="321"/>
      <c r="F486" s="32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5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5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5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1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1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280">
        <v>2</v>
      </c>
      <c r="C496" s="130"/>
      <c r="D496" s="95"/>
      <c r="E496" s="95"/>
      <c r="F496" s="204"/>
    </row>
    <row r="497" spans="1:7" x14ac:dyDescent="0.3">
      <c r="A497" s="9" t="s">
        <v>29</v>
      </c>
      <c r="B497" s="280">
        <v>2</v>
      </c>
      <c r="C497" s="130"/>
      <c r="D497" s="95"/>
      <c r="E497" s="95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98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27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42794</v>
      </c>
      <c r="B506" s="124"/>
      <c r="C506" s="135"/>
      <c r="D506" s="124"/>
    </row>
    <row r="507" spans="1:7" x14ac:dyDescent="0.3">
      <c r="A507" s="319" t="s">
        <v>30</v>
      </c>
      <c r="B507" s="320" t="s">
        <v>31</v>
      </c>
      <c r="C507" s="320"/>
      <c r="D507" s="320" t="s">
        <v>46</v>
      </c>
      <c r="E507" s="321" t="s">
        <v>310</v>
      </c>
      <c r="F507" s="321" t="s">
        <v>360</v>
      </c>
      <c r="G507" s="127"/>
    </row>
    <row r="508" spans="1:7" x14ac:dyDescent="0.3">
      <c r="A508" s="319"/>
      <c r="B508" s="41" t="s">
        <v>34</v>
      </c>
      <c r="C508" s="41" t="s">
        <v>33</v>
      </c>
      <c r="D508" s="320"/>
      <c r="E508" s="321"/>
      <c r="F508" s="321"/>
    </row>
    <row r="509" spans="1:7" x14ac:dyDescent="0.3">
      <c r="A509" s="6" t="s">
        <v>15</v>
      </c>
      <c r="B509" s="130">
        <v>2</v>
      </c>
      <c r="C509" s="130"/>
      <c r="D509" s="95"/>
      <c r="E509" s="95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5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5"/>
      <c r="F511" s="204"/>
    </row>
    <row r="512" spans="1:7" ht="45" x14ac:dyDescent="0.3">
      <c r="A512" s="62" t="s">
        <v>249</v>
      </c>
      <c r="B512" s="130">
        <v>2</v>
      </c>
      <c r="C512" s="140"/>
      <c r="D512" s="251">
        <v>1</v>
      </c>
      <c r="E512" s="301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42794</v>
      </c>
      <c r="B517" s="124"/>
      <c r="C517" s="135"/>
      <c r="D517" s="124"/>
    </row>
    <row r="518" spans="1:7" x14ac:dyDescent="0.3">
      <c r="A518" s="319" t="s">
        <v>30</v>
      </c>
      <c r="B518" s="320" t="s">
        <v>31</v>
      </c>
      <c r="C518" s="320"/>
      <c r="D518" s="320" t="s">
        <v>46</v>
      </c>
      <c r="E518" s="321" t="s">
        <v>310</v>
      </c>
      <c r="F518" s="321" t="s">
        <v>360</v>
      </c>
      <c r="G518" s="127"/>
    </row>
    <row r="519" spans="1:7" x14ac:dyDescent="0.3">
      <c r="A519" s="319"/>
      <c r="B519" s="41" t="s">
        <v>34</v>
      </c>
      <c r="C519" s="41" t="s">
        <v>33</v>
      </c>
      <c r="D519" s="320"/>
      <c r="E519" s="321"/>
      <c r="F519" s="321"/>
    </row>
    <row r="520" spans="1:7" x14ac:dyDescent="0.3">
      <c r="A520" s="4" t="s">
        <v>9</v>
      </c>
      <c r="B520" s="130">
        <v>2</v>
      </c>
      <c r="C520" s="130"/>
      <c r="D520" s="95"/>
      <c r="E520" s="95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5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5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5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5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5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5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5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1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5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1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 t="s">
        <v>431</v>
      </c>
      <c r="E531" s="11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51">
        <v>1</v>
      </c>
      <c r="E532" s="298"/>
      <c r="F532" s="253"/>
    </row>
    <row r="533" spans="1:7" x14ac:dyDescent="0.3">
      <c r="A533" s="5" t="s">
        <v>36</v>
      </c>
      <c r="B533" s="5"/>
      <c r="C533" s="5"/>
      <c r="D533" s="5">
        <f>SUM(B520:C532)</f>
        <v>20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42794</v>
      </c>
      <c r="B537" s="124"/>
      <c r="C537" s="135"/>
      <c r="D537" s="124"/>
      <c r="G537" s="127"/>
    </row>
    <row r="538" spans="1:7" x14ac:dyDescent="0.3">
      <c r="A538" s="319" t="s">
        <v>30</v>
      </c>
      <c r="B538" s="320" t="s">
        <v>31</v>
      </c>
      <c r="C538" s="320"/>
      <c r="D538" s="320" t="s">
        <v>46</v>
      </c>
      <c r="E538" s="321" t="s">
        <v>310</v>
      </c>
      <c r="F538" s="321" t="s">
        <v>360</v>
      </c>
      <c r="G538" s="127"/>
    </row>
    <row r="539" spans="1:7" x14ac:dyDescent="0.3">
      <c r="A539" s="319"/>
      <c r="B539" s="41" t="s">
        <v>34</v>
      </c>
      <c r="C539" s="41" t="s">
        <v>33</v>
      </c>
      <c r="D539" s="320"/>
      <c r="E539" s="321"/>
      <c r="F539" s="321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5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5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5"/>
      <c r="F542" s="204"/>
    </row>
    <row r="543" spans="1:7" ht="45" x14ac:dyDescent="0.3">
      <c r="A543" s="66" t="s">
        <v>249</v>
      </c>
      <c r="B543" s="130">
        <v>2</v>
      </c>
      <c r="C543" s="130"/>
      <c r="D543" s="251">
        <v>1</v>
      </c>
      <c r="E543" s="298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574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0.91693290734824284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20:B532 B21:B24 B509:B512 B39:B41 B53:B60 B65:B83 B29:B37 B95:B99 B110:B116 B121:B138 B88:B93 B149:B153 B165:B171 B143:B147 B196:B200 B212:B221 B226:B243 B176:B194 B257:B261 B273:B284 B248:B255 B309:B313 B325:B332 B289:B307 B350:B353 B365:B372 B337:B348 B384:B386 B398:B405 B410:B416 B421:B425 B377:B382 B436:B439 B451:B456 B430:B434 B472:B476 B461:B470 B488:B49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96:B498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topLeftCell="A150" zoomScale="90" zoomScaleNormal="90" workbookViewId="0">
      <selection activeCell="H196" sqref="H196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302" customWidth="1"/>
    <col min="5" max="5" width="23" style="302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38"/>
      <c r="E1" s="338"/>
      <c r="F1" s="338"/>
      <c r="G1" s="338"/>
    </row>
    <row r="2" spans="1:7" s="12" customFormat="1" ht="24.75" x14ac:dyDescent="0.5">
      <c r="A2" s="11"/>
      <c r="B2" s="24">
        <v>1</v>
      </c>
      <c r="D2" s="125"/>
      <c r="E2" s="125"/>
      <c r="F2" s="249"/>
      <c r="G2" s="125"/>
    </row>
    <row r="3" spans="1:7" s="12" customFormat="1" ht="24.75" x14ac:dyDescent="0.5">
      <c r="A3" s="11"/>
      <c r="B3" s="24">
        <v>2</v>
      </c>
      <c r="D3" s="125"/>
      <c r="E3" s="125"/>
      <c r="F3" s="249"/>
      <c r="G3" s="125"/>
    </row>
    <row r="4" spans="1:7" s="12" customFormat="1" ht="16.5" customHeight="1" x14ac:dyDescent="0.5">
      <c r="A4" s="11"/>
      <c r="B4" s="24" t="s">
        <v>32</v>
      </c>
      <c r="D4" s="302"/>
      <c r="E4" s="125"/>
      <c r="F4" s="249"/>
      <c r="G4" s="125"/>
    </row>
    <row r="5" spans="1:7" s="12" customFormat="1" ht="16.5" customHeight="1" x14ac:dyDescent="0.5">
      <c r="A5" s="11"/>
      <c r="D5" s="125"/>
      <c r="E5" s="125"/>
      <c r="F5" s="249"/>
      <c r="G5" s="125"/>
    </row>
    <row r="6" spans="1:7" s="12" customFormat="1" ht="37.5" customHeight="1" x14ac:dyDescent="0.5">
      <c r="A6" s="360" t="s">
        <v>50</v>
      </c>
      <c r="B6" s="360"/>
      <c r="C6" s="360"/>
      <c r="D6" s="360"/>
      <c r="E6" s="360"/>
      <c r="F6" s="360"/>
      <c r="G6" s="125"/>
    </row>
    <row r="7" spans="1:7" s="12" customFormat="1" ht="21.75" customHeight="1" x14ac:dyDescent="0.5">
      <c r="A7" s="340" t="str">
        <f>'A1 Exploitation'!A8:F8</f>
        <v>Ksour Essef</v>
      </c>
      <c r="B7" s="340"/>
      <c r="C7" s="340"/>
      <c r="D7" s="340"/>
      <c r="E7" s="340"/>
      <c r="F7" s="340"/>
      <c r="G7" s="125"/>
    </row>
    <row r="8" spans="1:7" s="12" customFormat="1" ht="24.75" x14ac:dyDescent="0.5">
      <c r="A8" s="14" t="s">
        <v>42</v>
      </c>
      <c r="B8" s="361" t="str">
        <f>'A1 Exploitation'!B9:F9</f>
        <v>Dr Hatem KARAA</v>
      </c>
      <c r="C8" s="361"/>
      <c r="D8" s="361"/>
      <c r="E8" s="361"/>
      <c r="F8" s="361"/>
      <c r="G8" s="125"/>
    </row>
    <row r="9" spans="1:7" s="12" customFormat="1" ht="24.75" x14ac:dyDescent="0.5">
      <c r="A9" s="15" t="s">
        <v>44</v>
      </c>
      <c r="B9" s="362" t="str">
        <f>'A1 Exploitation'!B10:F10</f>
        <v>Mohamed Ayat et chefs rayons</v>
      </c>
      <c r="C9" s="362"/>
      <c r="D9" s="362"/>
      <c r="E9" s="362"/>
      <c r="F9" s="362"/>
      <c r="G9" s="125"/>
    </row>
    <row r="10" spans="1:7" s="12" customFormat="1" ht="24.75" x14ac:dyDescent="0.5">
      <c r="A10" s="14" t="s">
        <v>43</v>
      </c>
      <c r="B10" s="359">
        <f>'A1 Exploitation'!B11:F11</f>
        <v>42794</v>
      </c>
      <c r="C10" s="359"/>
      <c r="D10" s="359"/>
      <c r="E10" s="359"/>
      <c r="F10" s="359"/>
      <c r="G10" s="125"/>
    </row>
    <row r="11" spans="1:7" s="12" customFormat="1" ht="24.75" x14ac:dyDescent="0.5">
      <c r="A11" s="14" t="s">
        <v>294</v>
      </c>
      <c r="B11" s="357">
        <f>D199</f>
        <v>0.9358974358974359</v>
      </c>
      <c r="C11" s="357"/>
      <c r="D11" s="357"/>
      <c r="E11" s="357"/>
      <c r="F11" s="357"/>
      <c r="G11" s="125"/>
    </row>
    <row r="12" spans="1:7" s="12" customFormat="1" ht="22.5" x14ac:dyDescent="0.45">
      <c r="A12" s="11"/>
      <c r="D12" s="336"/>
      <c r="E12" s="336"/>
      <c r="F12" s="336"/>
      <c r="G12" s="336"/>
    </row>
    <row r="13" spans="1:7" s="12" customFormat="1" ht="11.25" customHeight="1" x14ac:dyDescent="0.3">
      <c r="A13" s="319" t="s">
        <v>30</v>
      </c>
      <c r="B13" s="320" t="s">
        <v>31</v>
      </c>
      <c r="C13" s="320"/>
      <c r="D13" s="358" t="s">
        <v>46</v>
      </c>
      <c r="E13" s="358" t="s">
        <v>190</v>
      </c>
      <c r="F13" s="320" t="s">
        <v>191</v>
      </c>
      <c r="G13" s="112"/>
    </row>
    <row r="14" spans="1:7" s="12" customFormat="1" ht="12.75" customHeight="1" x14ac:dyDescent="0.3">
      <c r="A14" s="319"/>
      <c r="B14" s="34" t="s">
        <v>34</v>
      </c>
      <c r="C14" s="34" t="s">
        <v>33</v>
      </c>
      <c r="D14" s="358"/>
      <c r="E14" s="358"/>
      <c r="F14" s="320"/>
      <c r="G14" s="127"/>
    </row>
    <row r="15" spans="1:7" x14ac:dyDescent="0.3">
      <c r="A15" s="17"/>
      <c r="B15" s="17"/>
      <c r="C15" s="17"/>
      <c r="D15" s="23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26" t="s">
        <v>356</v>
      </c>
    </row>
    <row r="17" spans="1:7" ht="33" x14ac:dyDescent="0.3">
      <c r="A17" s="17" t="s">
        <v>269</v>
      </c>
      <c r="B17" s="94">
        <v>0</v>
      </c>
      <c r="C17" s="94"/>
      <c r="D17" s="95" t="s">
        <v>433</v>
      </c>
      <c r="E17" s="95" t="s">
        <v>434</v>
      </c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5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5"/>
      <c r="F20" s="94"/>
    </row>
    <row r="21" spans="1:7" x14ac:dyDescent="0.3">
      <c r="A21" s="44" t="s">
        <v>210</v>
      </c>
      <c r="B21" s="94">
        <v>2</v>
      </c>
      <c r="C21" s="94"/>
      <c r="D21" s="96"/>
      <c r="E21" s="95"/>
      <c r="F21" s="94"/>
    </row>
    <row r="22" spans="1:7" x14ac:dyDescent="0.3">
      <c r="A22" s="354" t="s">
        <v>36</v>
      </c>
      <c r="B22" s="350"/>
      <c r="C22" s="351"/>
      <c r="D22" s="294">
        <f>SUM(B17:C21)</f>
        <v>8</v>
      </c>
    </row>
    <row r="23" spans="1:7" x14ac:dyDescent="0.3">
      <c r="A23" s="345" t="s">
        <v>295</v>
      </c>
      <c r="B23" s="346"/>
      <c r="C23" s="347"/>
      <c r="D23" s="32">
        <f>D22/(COUNT(B17:C21)*2)</f>
        <v>0.8</v>
      </c>
    </row>
    <row r="24" spans="1:7" s="22" customFormat="1" x14ac:dyDescent="0.3">
      <c r="A24" s="26"/>
      <c r="B24" s="27"/>
      <c r="C24" s="27"/>
      <c r="D24" s="31"/>
      <c r="E24" s="126"/>
      <c r="G24" s="126"/>
    </row>
    <row r="25" spans="1:7" ht="19.5" x14ac:dyDescent="0.4">
      <c r="A25" s="343" t="s">
        <v>4</v>
      </c>
      <c r="B25" s="344"/>
      <c r="C25" s="344"/>
      <c r="D25" s="344"/>
      <c r="E25" s="344"/>
      <c r="F25" s="344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 t="s">
        <v>435</v>
      </c>
      <c r="E27" s="95"/>
      <c r="F27" s="94"/>
    </row>
    <row r="28" spans="1:7" x14ac:dyDescent="0.3">
      <c r="A28" s="44" t="s">
        <v>370</v>
      </c>
      <c r="B28" s="94">
        <v>2</v>
      </c>
      <c r="C28" s="94"/>
      <c r="D28" s="95"/>
      <c r="E28" s="95"/>
      <c r="F28" s="94"/>
    </row>
    <row r="29" spans="1:7" x14ac:dyDescent="0.3">
      <c r="A29" s="17" t="s">
        <v>280</v>
      </c>
      <c r="B29" s="94">
        <v>2</v>
      </c>
      <c r="C29" s="94"/>
      <c r="D29" s="95"/>
      <c r="E29" s="95"/>
      <c r="F29" s="94"/>
    </row>
    <row r="30" spans="1:7" x14ac:dyDescent="0.3">
      <c r="A30" s="17" t="s">
        <v>288</v>
      </c>
      <c r="B30" s="94">
        <v>2</v>
      </c>
      <c r="C30" s="94"/>
      <c r="D30" s="98"/>
      <c r="E30" s="95"/>
      <c r="F30" s="94"/>
    </row>
    <row r="31" spans="1:7" x14ac:dyDescent="0.3">
      <c r="A31" s="17" t="s">
        <v>82</v>
      </c>
      <c r="B31" s="94">
        <v>2</v>
      </c>
      <c r="C31" s="94"/>
      <c r="D31" s="98"/>
      <c r="E31" s="95"/>
      <c r="F31" s="94"/>
    </row>
    <row r="32" spans="1:7" x14ac:dyDescent="0.3">
      <c r="A32" s="17" t="s">
        <v>293</v>
      </c>
      <c r="B32" s="94">
        <v>2</v>
      </c>
      <c r="C32" s="94"/>
      <c r="D32" s="98"/>
      <c r="E32" s="95"/>
      <c r="F32" s="94"/>
    </row>
    <row r="33" spans="1:7" x14ac:dyDescent="0.3">
      <c r="A33" s="345" t="s">
        <v>36</v>
      </c>
      <c r="B33" s="346"/>
      <c r="C33" s="347"/>
      <c r="D33" s="293">
        <f>SUM(B26:C32)</f>
        <v>14</v>
      </c>
    </row>
    <row r="34" spans="1:7" x14ac:dyDescent="0.3">
      <c r="A34" s="345" t="s">
        <v>295</v>
      </c>
      <c r="B34" s="346"/>
      <c r="C34" s="347"/>
      <c r="D34" s="32">
        <f>D33/(COUNT(B26:C32)*2)</f>
        <v>1</v>
      </c>
    </row>
    <row r="35" spans="1:7" s="22" customFormat="1" x14ac:dyDescent="0.3">
      <c r="A35" s="26"/>
      <c r="B35" s="27"/>
      <c r="C35" s="27"/>
      <c r="D35" s="31"/>
      <c r="E35" s="126"/>
      <c r="G35" s="126"/>
    </row>
    <row r="36" spans="1:7" s="22" customFormat="1" ht="19.5" x14ac:dyDescent="0.4">
      <c r="A36" s="343" t="s">
        <v>219</v>
      </c>
      <c r="B36" s="344"/>
      <c r="C36" s="344"/>
      <c r="D36" s="344"/>
      <c r="E36" s="344"/>
      <c r="F36" s="344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5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 t="s">
        <v>436</v>
      </c>
      <c r="E38" s="95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5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5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5"/>
      <c r="F41" s="94"/>
      <c r="G41" s="126"/>
    </row>
    <row r="42" spans="1:7" s="22" customFormat="1" x14ac:dyDescent="0.3">
      <c r="A42" s="345" t="s">
        <v>36</v>
      </c>
      <c r="B42" s="346"/>
      <c r="C42" s="347"/>
      <c r="D42" s="293">
        <f>SUM(B37:C41)</f>
        <v>10</v>
      </c>
      <c r="E42" s="302"/>
      <c r="F42" s="13"/>
      <c r="G42" s="126"/>
    </row>
    <row r="43" spans="1:7" s="22" customFormat="1" x14ac:dyDescent="0.3">
      <c r="A43" s="345" t="s">
        <v>295</v>
      </c>
      <c r="B43" s="346"/>
      <c r="C43" s="347"/>
      <c r="D43" s="32">
        <f>D42/(COUNT(B37:C41)*2)</f>
        <v>1</v>
      </c>
      <c r="E43" s="302"/>
      <c r="F43" s="13"/>
      <c r="G43" s="126"/>
    </row>
    <row r="44" spans="1:7" s="22" customFormat="1" x14ac:dyDescent="0.3">
      <c r="A44" s="47"/>
      <c r="B44" s="48"/>
      <c r="C44" s="48"/>
      <c r="D44" s="305"/>
      <c r="E44" s="126"/>
      <c r="G44" s="126"/>
    </row>
    <row r="45" spans="1:7" ht="19.5" x14ac:dyDescent="0.4">
      <c r="A45" s="355" t="s">
        <v>21</v>
      </c>
      <c r="B45" s="356"/>
      <c r="C45" s="356"/>
      <c r="D45" s="356"/>
      <c r="E45" s="356"/>
      <c r="F45" s="356"/>
    </row>
    <row r="46" spans="1:7" x14ac:dyDescent="0.3">
      <c r="A46" s="17" t="s">
        <v>270</v>
      </c>
      <c r="B46" s="94">
        <v>1</v>
      </c>
      <c r="C46" s="94"/>
      <c r="D46" s="95" t="s">
        <v>437</v>
      </c>
      <c r="E46" s="95"/>
      <c r="F46" s="94"/>
    </row>
    <row r="47" spans="1:7" x14ac:dyDescent="0.3">
      <c r="A47" s="17" t="s">
        <v>83</v>
      </c>
      <c r="B47" s="94">
        <v>2</v>
      </c>
      <c r="C47" s="94"/>
      <c r="D47" s="98"/>
      <c r="E47" s="95"/>
      <c r="F47" s="94"/>
    </row>
    <row r="48" spans="1:7" x14ac:dyDescent="0.3">
      <c r="A48" s="17" t="s">
        <v>231</v>
      </c>
      <c r="B48" s="94">
        <v>2</v>
      </c>
      <c r="C48" s="94"/>
      <c r="D48" s="95"/>
      <c r="E48" s="95"/>
      <c r="F48" s="94"/>
    </row>
    <row r="49" spans="1:7" x14ac:dyDescent="0.3">
      <c r="A49" s="17" t="s">
        <v>24</v>
      </c>
      <c r="B49" s="94">
        <v>2</v>
      </c>
      <c r="C49" s="94"/>
      <c r="D49" s="95"/>
      <c r="E49" s="95"/>
      <c r="F49" s="94"/>
    </row>
    <row r="50" spans="1:7" x14ac:dyDescent="0.3">
      <c r="A50" s="17" t="s">
        <v>84</v>
      </c>
      <c r="B50" s="94">
        <v>2</v>
      </c>
      <c r="C50" s="94"/>
      <c r="D50" s="95"/>
      <c r="E50" s="95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5"/>
      <c r="F51" s="94"/>
    </row>
    <row r="52" spans="1:7" x14ac:dyDescent="0.3">
      <c r="A52" s="345" t="s">
        <v>36</v>
      </c>
      <c r="B52" s="346"/>
      <c r="C52" s="347"/>
      <c r="D52" s="293">
        <f>SUM(B46:C51)</f>
        <v>11</v>
      </c>
    </row>
    <row r="53" spans="1:7" x14ac:dyDescent="0.3">
      <c r="A53" s="345" t="s">
        <v>295</v>
      </c>
      <c r="B53" s="346"/>
      <c r="C53" s="347"/>
      <c r="D53" s="32">
        <f>D52/(COUNT(B46:C51)*2)</f>
        <v>0.91666666666666663</v>
      </c>
    </row>
    <row r="54" spans="1:7" s="22" customFormat="1" x14ac:dyDescent="0.3">
      <c r="A54" s="26"/>
      <c r="B54" s="27"/>
      <c r="C54" s="27"/>
      <c r="D54" s="31"/>
      <c r="E54" s="126"/>
      <c r="G54" s="126"/>
    </row>
    <row r="55" spans="1:7" ht="19.5" x14ac:dyDescent="0.4">
      <c r="A55" s="343" t="s">
        <v>8</v>
      </c>
      <c r="B55" s="344"/>
      <c r="C55" s="344"/>
      <c r="D55" s="344"/>
      <c r="E55" s="344"/>
      <c r="F55" s="344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5" t="s">
        <v>440</v>
      </c>
      <c r="E56" s="95"/>
      <c r="F56" s="94"/>
    </row>
    <row r="57" spans="1:7" x14ac:dyDescent="0.3">
      <c r="A57" s="21" t="s">
        <v>168</v>
      </c>
      <c r="B57" s="94">
        <v>2</v>
      </c>
      <c r="C57" s="94"/>
      <c r="D57" s="95"/>
      <c r="E57" s="303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49.5" x14ac:dyDescent="0.3">
      <c r="A59" s="23" t="s">
        <v>92</v>
      </c>
      <c r="B59" s="94">
        <v>0</v>
      </c>
      <c r="C59" s="94"/>
      <c r="D59" s="95" t="s">
        <v>438</v>
      </c>
      <c r="E59" s="95" t="s">
        <v>439</v>
      </c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5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5"/>
      <c r="F61" s="94"/>
    </row>
    <row r="62" spans="1:7" x14ac:dyDescent="0.3">
      <c r="A62" s="17" t="s">
        <v>293</v>
      </c>
      <c r="B62" s="94">
        <v>2</v>
      </c>
      <c r="C62" s="94"/>
      <c r="D62" s="98"/>
      <c r="E62" s="95"/>
      <c r="F62" s="94"/>
    </row>
    <row r="63" spans="1:7" x14ac:dyDescent="0.3">
      <c r="A63" s="345" t="s">
        <v>36</v>
      </c>
      <c r="B63" s="346"/>
      <c r="C63" s="347"/>
      <c r="D63" s="293">
        <f>SUM(B56:C62)</f>
        <v>12</v>
      </c>
    </row>
    <row r="64" spans="1:7" x14ac:dyDescent="0.3">
      <c r="A64" s="345" t="s">
        <v>295</v>
      </c>
      <c r="B64" s="346"/>
      <c r="C64" s="347"/>
      <c r="D64" s="32">
        <f>D63/(COUNT(B56:C62)*2)</f>
        <v>0.8571428571428571</v>
      </c>
    </row>
    <row r="65" spans="1:7" s="22" customFormat="1" x14ac:dyDescent="0.3">
      <c r="A65" s="26"/>
      <c r="B65" s="27"/>
      <c r="C65" s="27"/>
      <c r="D65" s="31"/>
      <c r="E65" s="126"/>
      <c r="G65" s="126"/>
    </row>
    <row r="66" spans="1:7" ht="19.5" x14ac:dyDescent="0.4">
      <c r="A66" s="343" t="s">
        <v>130</v>
      </c>
      <c r="B66" s="344"/>
      <c r="C66" s="344"/>
      <c r="D66" s="344"/>
      <c r="E66" s="344"/>
      <c r="F66" s="344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51" x14ac:dyDescent="0.4">
      <c r="A68" s="17" t="s">
        <v>272</v>
      </c>
      <c r="B68" s="100">
        <v>0</v>
      </c>
      <c r="C68" s="101"/>
      <c r="D68" s="95" t="s">
        <v>441</v>
      </c>
      <c r="E68" s="95" t="s">
        <v>442</v>
      </c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303"/>
      <c r="E72" s="303"/>
      <c r="F72" s="94"/>
    </row>
    <row r="73" spans="1:7" ht="19.5" x14ac:dyDescent="0.4">
      <c r="A73" s="17" t="s">
        <v>94</v>
      </c>
      <c r="B73" s="100">
        <v>2</v>
      </c>
      <c r="C73" s="101"/>
      <c r="D73" s="95"/>
      <c r="E73" s="95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443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5" t="s">
        <v>36</v>
      </c>
      <c r="B84" s="346"/>
      <c r="C84" s="347"/>
      <c r="D84" s="293">
        <f>SUM(B67:C83)</f>
        <v>26</v>
      </c>
    </row>
    <row r="85" spans="1:7" x14ac:dyDescent="0.3">
      <c r="A85" s="345" t="s">
        <v>295</v>
      </c>
      <c r="B85" s="346"/>
      <c r="C85" s="347"/>
      <c r="D85" s="32">
        <f>D84/(COUNT(B67:C83)*2)</f>
        <v>0.9285714285714286</v>
      </c>
    </row>
    <row r="86" spans="1:7" s="22" customFormat="1" x14ac:dyDescent="0.3">
      <c r="A86" s="26"/>
      <c r="B86" s="27"/>
      <c r="C86" s="27"/>
      <c r="D86" s="31"/>
      <c r="E86" s="126"/>
      <c r="G86" s="126"/>
    </row>
    <row r="87" spans="1:7" ht="19.5" x14ac:dyDescent="0.4">
      <c r="A87" s="343" t="s">
        <v>211</v>
      </c>
      <c r="B87" s="344"/>
      <c r="C87" s="344"/>
      <c r="D87" s="344"/>
      <c r="E87" s="344"/>
      <c r="F87" s="344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5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5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5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5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4"/>
      <c r="E93" s="95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5"/>
      <c r="F94" s="94"/>
    </row>
    <row r="95" spans="1:7" ht="49.5" x14ac:dyDescent="0.3">
      <c r="A95" s="20" t="s">
        <v>165</v>
      </c>
      <c r="B95" s="110">
        <v>0</v>
      </c>
      <c r="C95" s="94"/>
      <c r="D95" s="95" t="s">
        <v>444</v>
      </c>
      <c r="E95" s="95" t="s">
        <v>445</v>
      </c>
      <c r="F95" s="94"/>
    </row>
    <row r="96" spans="1:7" x14ac:dyDescent="0.3">
      <c r="A96" s="25" t="s">
        <v>282</v>
      </c>
      <c r="B96" s="110">
        <v>2</v>
      </c>
      <c r="C96" s="94"/>
      <c r="D96" s="95"/>
      <c r="E96" s="95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5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5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5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5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5"/>
      <c r="F101" s="94"/>
    </row>
    <row r="102" spans="1:7" x14ac:dyDescent="0.3">
      <c r="A102" s="345" t="s">
        <v>36</v>
      </c>
      <c r="B102" s="346"/>
      <c r="C102" s="347"/>
      <c r="D102" s="293">
        <f>SUM(B88:C101)</f>
        <v>26</v>
      </c>
    </row>
    <row r="103" spans="1:7" x14ac:dyDescent="0.3">
      <c r="A103" s="345" t="s">
        <v>295</v>
      </c>
      <c r="B103" s="346"/>
      <c r="C103" s="347"/>
      <c r="D103" s="32">
        <f>D102/(COUNT(B88:C101)*2)</f>
        <v>0.9285714285714286</v>
      </c>
    </row>
    <row r="104" spans="1:7" s="22" customFormat="1" x14ac:dyDescent="0.3">
      <c r="A104" s="26"/>
      <c r="B104" s="27"/>
      <c r="C104" s="27"/>
      <c r="D104" s="31"/>
      <c r="E104" s="126"/>
      <c r="G104" s="126"/>
    </row>
    <row r="105" spans="1:7" s="22" customFormat="1" x14ac:dyDescent="0.3">
      <c r="A105" s="47"/>
      <c r="B105" s="48"/>
      <c r="C105" s="48"/>
      <c r="D105" s="305"/>
      <c r="E105" s="126"/>
      <c r="G105" s="126"/>
    </row>
    <row r="106" spans="1:7" s="22" customFormat="1" ht="19.5" x14ac:dyDescent="0.4">
      <c r="A106" s="343" t="s">
        <v>212</v>
      </c>
      <c r="B106" s="344"/>
      <c r="C106" s="344"/>
      <c r="D106" s="344"/>
      <c r="E106" s="344"/>
      <c r="F106" s="344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5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5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5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5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5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27" t="s">
        <v>446</v>
      </c>
      <c r="E112" s="95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5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5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5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 t="s">
        <v>447</v>
      </c>
      <c r="E116" s="95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5"/>
      <c r="F117" s="94"/>
      <c r="G117" s="126"/>
    </row>
    <row r="118" spans="1:7" s="22" customFormat="1" x14ac:dyDescent="0.3">
      <c r="A118" s="345" t="s">
        <v>36</v>
      </c>
      <c r="B118" s="346"/>
      <c r="C118" s="347"/>
      <c r="D118" s="293">
        <f>SUM(B107:C117)</f>
        <v>22</v>
      </c>
      <c r="E118" s="302"/>
      <c r="F118" s="13"/>
      <c r="G118" s="126"/>
    </row>
    <row r="119" spans="1:7" s="22" customFormat="1" x14ac:dyDescent="0.3">
      <c r="A119" s="345" t="s">
        <v>295</v>
      </c>
      <c r="B119" s="346"/>
      <c r="C119" s="347"/>
      <c r="D119" s="32">
        <f>D118/(COUNT(B107:C117)*2)</f>
        <v>1</v>
      </c>
      <c r="E119" s="302"/>
      <c r="F119" s="13"/>
      <c r="G119" s="126"/>
    </row>
    <row r="120" spans="1:7" s="22" customFormat="1" x14ac:dyDescent="0.3">
      <c r="A120" s="26"/>
      <c r="B120" s="27"/>
      <c r="C120" s="27"/>
      <c r="D120" s="31"/>
      <c r="E120" s="126"/>
      <c r="G120" s="126"/>
    </row>
    <row r="121" spans="1:7" ht="19.5" x14ac:dyDescent="0.4">
      <c r="A121" s="343" t="s">
        <v>185</v>
      </c>
      <c r="B121" s="344"/>
      <c r="C121" s="344"/>
      <c r="D121" s="344"/>
      <c r="E121" s="344"/>
      <c r="F121" s="344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448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5" t="s">
        <v>36</v>
      </c>
      <c r="B133" s="346"/>
      <c r="C133" s="347"/>
      <c r="D133" s="293">
        <f>SUM(B122:C132)</f>
        <v>22</v>
      </c>
    </row>
    <row r="134" spans="1:7" x14ac:dyDescent="0.3">
      <c r="A134" s="345" t="s">
        <v>295</v>
      </c>
      <c r="B134" s="346"/>
      <c r="C134" s="347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E135" s="126"/>
      <c r="G135" s="126"/>
    </row>
    <row r="136" spans="1:7" ht="19.5" x14ac:dyDescent="0.4">
      <c r="A136" s="343" t="s">
        <v>71</v>
      </c>
      <c r="B136" s="344"/>
      <c r="C136" s="344"/>
      <c r="D136" s="344"/>
      <c r="E136" s="344"/>
      <c r="F136" s="344"/>
    </row>
    <row r="137" spans="1:7" ht="19.5" x14ac:dyDescent="0.4">
      <c r="A137" s="23" t="s">
        <v>302</v>
      </c>
      <c r="B137" s="110">
        <v>2</v>
      </c>
      <c r="C137" s="101"/>
      <c r="D137" s="103"/>
      <c r="E137" s="95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5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5"/>
      <c r="F139" s="94"/>
    </row>
    <row r="140" spans="1:7" x14ac:dyDescent="0.3">
      <c r="A140" s="52" t="s">
        <v>278</v>
      </c>
      <c r="B140" s="110">
        <v>2</v>
      </c>
      <c r="C140" s="95"/>
      <c r="D140" s="128"/>
      <c r="E140" s="95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16"/>
      <c r="E141" s="11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5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5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303"/>
      <c r="E144" s="95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303"/>
      <c r="E145" s="95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5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5"/>
      <c r="F147" s="94"/>
    </row>
    <row r="148" spans="1:7" x14ac:dyDescent="0.3">
      <c r="A148" s="17" t="s">
        <v>305</v>
      </c>
      <c r="B148" s="110">
        <v>2</v>
      </c>
      <c r="C148" s="95"/>
      <c r="D148" s="128"/>
      <c r="E148" s="95"/>
      <c r="F148" s="94"/>
    </row>
    <row r="149" spans="1:7" x14ac:dyDescent="0.3">
      <c r="A149" s="345" t="s">
        <v>36</v>
      </c>
      <c r="B149" s="346"/>
      <c r="C149" s="347"/>
      <c r="D149" s="293">
        <f>SUM(B137:C148)</f>
        <v>24</v>
      </c>
    </row>
    <row r="150" spans="1:7" x14ac:dyDescent="0.3">
      <c r="A150" s="345" t="s">
        <v>295</v>
      </c>
      <c r="B150" s="346"/>
      <c r="C150" s="347"/>
      <c r="D150" s="32">
        <f>D149/(COUNT(B137:C148)*2)</f>
        <v>1</v>
      </c>
    </row>
    <row r="151" spans="1:7" s="22" customFormat="1" x14ac:dyDescent="0.3">
      <c r="A151" s="26"/>
      <c r="B151" s="27"/>
      <c r="C151" s="27"/>
      <c r="D151" s="31"/>
      <c r="E151" s="126"/>
      <c r="G151" s="126"/>
    </row>
    <row r="152" spans="1:7" ht="19.5" x14ac:dyDescent="0.4">
      <c r="A152" s="343" t="s">
        <v>217</v>
      </c>
      <c r="B152" s="344"/>
      <c r="C152" s="344"/>
      <c r="D152" s="344"/>
      <c r="E152" s="344"/>
      <c r="F152" s="344"/>
    </row>
    <row r="153" spans="1:7" x14ac:dyDescent="0.3">
      <c r="A153" s="50" t="s">
        <v>279</v>
      </c>
      <c r="B153" s="94">
        <v>2</v>
      </c>
      <c r="C153" s="94"/>
      <c r="D153" s="95"/>
      <c r="E153" s="95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5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5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5"/>
      <c r="F156" s="94"/>
    </row>
    <row r="157" spans="1:7" ht="33.75" x14ac:dyDescent="0.35">
      <c r="A157" s="40" t="s">
        <v>308</v>
      </c>
      <c r="B157" s="94">
        <v>1</v>
      </c>
      <c r="C157" s="120" t="str">
        <f>IF(B157=0, -5, "0")</f>
        <v>0</v>
      </c>
      <c r="D157" s="95" t="s">
        <v>449</v>
      </c>
      <c r="E157" s="95"/>
      <c r="F157" s="94"/>
    </row>
    <row r="158" spans="1:7" ht="33" x14ac:dyDescent="0.3">
      <c r="A158" s="76" t="s">
        <v>196</v>
      </c>
      <c r="B158" s="94">
        <v>2</v>
      </c>
      <c r="C158" s="94"/>
      <c r="D158" s="129"/>
      <c r="E158" s="95"/>
      <c r="F158" s="94"/>
    </row>
    <row r="159" spans="1:7" x14ac:dyDescent="0.3">
      <c r="A159" s="75" t="s">
        <v>321</v>
      </c>
      <c r="B159" s="94">
        <v>2</v>
      </c>
      <c r="C159" s="94"/>
      <c r="D159" s="306"/>
      <c r="E159" s="95"/>
      <c r="F159" s="94"/>
    </row>
    <row r="160" spans="1:7" x14ac:dyDescent="0.3">
      <c r="A160" s="75" t="s">
        <v>164</v>
      </c>
      <c r="B160" s="94">
        <v>2</v>
      </c>
      <c r="C160" s="94"/>
      <c r="D160" s="306"/>
      <c r="E160" s="95"/>
      <c r="F160" s="94"/>
    </row>
    <row r="161" spans="1:7" x14ac:dyDescent="0.3">
      <c r="A161" s="345" t="s">
        <v>36</v>
      </c>
      <c r="B161" s="350"/>
      <c r="C161" s="351"/>
      <c r="D161" s="294">
        <f>SUM(B153:C160)</f>
        <v>15</v>
      </c>
    </row>
    <row r="162" spans="1:7" x14ac:dyDescent="0.3">
      <c r="A162" s="345" t="s">
        <v>295</v>
      </c>
      <c r="B162" s="346"/>
      <c r="C162" s="347"/>
      <c r="D162" s="32">
        <f>D161/(COUNT(B153:C160)*2)</f>
        <v>0.9375</v>
      </c>
    </row>
    <row r="163" spans="1:7" s="22" customFormat="1" x14ac:dyDescent="0.3">
      <c r="A163" s="26"/>
      <c r="B163" s="27"/>
      <c r="C163" s="29"/>
      <c r="D163" s="307"/>
      <c r="E163" s="126"/>
      <c r="G163" s="126"/>
    </row>
    <row r="164" spans="1:7" ht="19.5" x14ac:dyDescent="0.4">
      <c r="A164" s="343" t="s">
        <v>77</v>
      </c>
      <c r="B164" s="344"/>
      <c r="C164" s="344"/>
      <c r="D164" s="344"/>
      <c r="E164" s="344"/>
      <c r="F164" s="344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5"/>
      <c r="E165" s="95"/>
      <c r="F165" s="94"/>
    </row>
    <row r="166" spans="1:7" ht="66" x14ac:dyDescent="0.3">
      <c r="A166" s="17" t="s">
        <v>287</v>
      </c>
      <c r="B166" s="94">
        <v>0</v>
      </c>
      <c r="C166" s="94"/>
      <c r="D166" s="95" t="s">
        <v>450</v>
      </c>
      <c r="E166" s="95" t="s">
        <v>451</v>
      </c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5"/>
      <c r="F167" s="94"/>
    </row>
    <row r="168" spans="1:7" x14ac:dyDescent="0.3">
      <c r="A168" s="17" t="s">
        <v>86</v>
      </c>
      <c r="B168" s="94">
        <v>2</v>
      </c>
      <c r="C168" s="94"/>
      <c r="D168" s="95"/>
      <c r="E168" s="95"/>
      <c r="F168" s="94"/>
    </row>
    <row r="169" spans="1:7" x14ac:dyDescent="0.3">
      <c r="A169" s="345" t="s">
        <v>36</v>
      </c>
      <c r="B169" s="346"/>
      <c r="C169" s="347"/>
      <c r="D169" s="293">
        <f>SUM(B165:C168)</f>
        <v>6</v>
      </c>
    </row>
    <row r="170" spans="1:7" x14ac:dyDescent="0.3">
      <c r="A170" s="345" t="s">
        <v>295</v>
      </c>
      <c r="B170" s="346"/>
      <c r="C170" s="347"/>
      <c r="D170" s="32">
        <f>D169/(COUNT(B165:C168)*2)</f>
        <v>0.75</v>
      </c>
    </row>
    <row r="171" spans="1:7" s="22" customFormat="1" x14ac:dyDescent="0.3">
      <c r="A171" s="26"/>
      <c r="B171" s="27"/>
      <c r="C171" s="27"/>
      <c r="D171" s="31"/>
      <c r="E171" s="126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2</v>
      </c>
      <c r="C173" s="94"/>
      <c r="D173" s="119"/>
      <c r="E173" s="95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5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5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5" t="s">
        <v>36</v>
      </c>
      <c r="B177" s="346"/>
      <c r="C177" s="347"/>
      <c r="D177" s="293">
        <f>SUM(B173:C176)</f>
        <v>8</v>
      </c>
    </row>
    <row r="178" spans="1:7" x14ac:dyDescent="0.3">
      <c r="A178" s="345" t="s">
        <v>295</v>
      </c>
      <c r="B178" s="346"/>
      <c r="C178" s="347"/>
      <c r="D178" s="32">
        <f>D177/(COUNT(B173:C176)*2)</f>
        <v>1</v>
      </c>
    </row>
    <row r="179" spans="1:7" s="22" customFormat="1" x14ac:dyDescent="0.3">
      <c r="A179" s="26"/>
      <c r="B179" s="27"/>
      <c r="C179" s="27"/>
      <c r="D179" s="31"/>
      <c r="E179" s="126"/>
      <c r="G179" s="126"/>
    </row>
    <row r="180" spans="1:7" ht="19.5" x14ac:dyDescent="0.4">
      <c r="A180" s="343" t="s">
        <v>78</v>
      </c>
      <c r="B180" s="344"/>
      <c r="C180" s="344"/>
      <c r="D180" s="344"/>
      <c r="E180" s="344"/>
      <c r="F180" s="344"/>
    </row>
    <row r="181" spans="1:7" ht="66" x14ac:dyDescent="0.3">
      <c r="A181" s="44" t="s">
        <v>315</v>
      </c>
      <c r="B181" s="94">
        <v>0</v>
      </c>
      <c r="C181" s="94"/>
      <c r="D181" s="95" t="s">
        <v>452</v>
      </c>
      <c r="E181" s="95" t="s">
        <v>453</v>
      </c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5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5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5"/>
      <c r="F185" s="94"/>
    </row>
    <row r="186" spans="1:7" x14ac:dyDescent="0.3">
      <c r="A186" s="345" t="s">
        <v>36</v>
      </c>
      <c r="B186" s="346"/>
      <c r="C186" s="347"/>
      <c r="D186" s="293">
        <f>SUM(B181:C185)</f>
        <v>8</v>
      </c>
    </row>
    <row r="187" spans="1:7" x14ac:dyDescent="0.3">
      <c r="A187" s="345" t="s">
        <v>295</v>
      </c>
      <c r="B187" s="346"/>
      <c r="C187" s="347"/>
      <c r="D187" s="32">
        <f>D186/(COUNT(B181:C185)*2)</f>
        <v>0.8</v>
      </c>
    </row>
    <row r="188" spans="1:7" s="22" customFormat="1" x14ac:dyDescent="0.3">
      <c r="A188" s="26"/>
      <c r="B188" s="27"/>
      <c r="C188" s="27"/>
      <c r="D188" s="31"/>
      <c r="E188" s="126"/>
      <c r="G188" s="126"/>
    </row>
    <row r="189" spans="1:7" ht="19.5" x14ac:dyDescent="0.4">
      <c r="A189" s="343" t="s">
        <v>216</v>
      </c>
      <c r="B189" s="344"/>
      <c r="C189" s="344"/>
      <c r="D189" s="344"/>
      <c r="E189" s="344"/>
      <c r="F189" s="344"/>
    </row>
    <row r="190" spans="1:7" x14ac:dyDescent="0.3">
      <c r="A190" s="44" t="s">
        <v>371</v>
      </c>
      <c r="B190" s="94">
        <v>2</v>
      </c>
      <c r="C190" s="94"/>
      <c r="D190" s="95"/>
      <c r="E190" s="95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5"/>
      <c r="E191" s="95"/>
      <c r="F191" s="94"/>
    </row>
    <row r="192" spans="1:7" ht="49.5" x14ac:dyDescent="0.3">
      <c r="A192" s="20" t="s">
        <v>311</v>
      </c>
      <c r="B192" s="94">
        <v>1</v>
      </c>
      <c r="C192" s="94"/>
      <c r="D192" s="95" t="s">
        <v>454</v>
      </c>
      <c r="E192" s="95"/>
      <c r="F192" s="94"/>
    </row>
    <row r="193" spans="1:6" x14ac:dyDescent="0.3">
      <c r="A193" s="53" t="s">
        <v>189</v>
      </c>
      <c r="B193" s="94">
        <v>2</v>
      </c>
      <c r="C193" s="94"/>
      <c r="D193" s="95"/>
      <c r="E193" s="95"/>
      <c r="F193" s="94"/>
    </row>
    <row r="194" spans="1:6" x14ac:dyDescent="0.3">
      <c r="A194" s="345" t="s">
        <v>36</v>
      </c>
      <c r="B194" s="346"/>
      <c r="C194" s="347"/>
      <c r="D194" s="54">
        <f>SUM(B190:C193)</f>
        <v>7</v>
      </c>
    </row>
    <row r="195" spans="1:6" x14ac:dyDescent="0.3">
      <c r="A195" s="345" t="s">
        <v>295</v>
      </c>
      <c r="B195" s="346"/>
      <c r="C195" s="347"/>
      <c r="D195" s="32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308">
        <v>0.8</v>
      </c>
      <c r="E197" s="304"/>
      <c r="F197" s="287"/>
    </row>
    <row r="198" spans="1:6" ht="22.5" x14ac:dyDescent="0.3">
      <c r="A198" s="35" t="s">
        <v>322</v>
      </c>
      <c r="B198" s="36"/>
      <c r="C198" s="37"/>
      <c r="D198" s="309">
        <f>SUM(D194,D186,D177,D169,D161,D63,D52,D33,D22,D118,D149,D133,D102,D84,D42)</f>
        <v>219</v>
      </c>
    </row>
    <row r="199" spans="1:6" ht="22.5" x14ac:dyDescent="0.3">
      <c r="A199" s="35" t="s">
        <v>323</v>
      </c>
      <c r="B199" s="36"/>
      <c r="C199" s="37"/>
      <c r="D199" s="310">
        <f>D198/(COUNT(B190:C193,B181:C185,B173:C176,B165:C168,B153:C160,B56:C62,B46:C51,B26:C32,B17:C21,B107:C117,B137:C148,B122:C132,B88:C101,B67:C83,B37:C41)*2)</f>
        <v>0.9358974358974359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38"/>
      <c r="E1" s="338"/>
      <c r="F1" s="338"/>
      <c r="G1" s="338"/>
    </row>
    <row r="2" spans="1:7" ht="24.75" x14ac:dyDescent="0.5">
      <c r="C2" s="24">
        <v>1</v>
      </c>
      <c r="D2" s="274"/>
      <c r="E2" s="259"/>
      <c r="F2" s="199"/>
      <c r="G2" s="125"/>
    </row>
    <row r="3" spans="1:7" ht="24.75" x14ac:dyDescent="0.5">
      <c r="C3" s="24">
        <v>2</v>
      </c>
      <c r="D3" s="274"/>
      <c r="E3" s="259"/>
      <c r="F3" s="199"/>
      <c r="G3" s="125"/>
    </row>
    <row r="4" spans="1:7" ht="24.75" x14ac:dyDescent="0.5">
      <c r="C4" s="24" t="s">
        <v>32</v>
      </c>
      <c r="D4" s="274"/>
      <c r="E4" s="259"/>
      <c r="F4" s="199"/>
      <c r="G4" s="125"/>
    </row>
    <row r="5" spans="1:7" ht="24.75" x14ac:dyDescent="0.5">
      <c r="D5" s="274"/>
      <c r="E5" s="259"/>
      <c r="F5" s="199"/>
      <c r="G5" s="125"/>
    </row>
    <row r="6" spans="1:7" ht="24.75" x14ac:dyDescent="0.5">
      <c r="D6" s="274"/>
      <c r="E6" s="259"/>
      <c r="F6" s="199"/>
      <c r="G6" s="125"/>
    </row>
    <row r="7" spans="1:7" ht="24.75" x14ac:dyDescent="0.5">
      <c r="A7" s="339" t="s">
        <v>179</v>
      </c>
      <c r="B7" s="339"/>
      <c r="C7" s="339"/>
      <c r="D7" s="339"/>
      <c r="E7" s="339"/>
      <c r="F7" s="339"/>
      <c r="G7" s="125"/>
    </row>
    <row r="8" spans="1:7" ht="29.25" x14ac:dyDescent="0.5">
      <c r="A8" s="340" t="str">
        <f>'Page de garde'!D18</f>
        <v>Ksour Essef</v>
      </c>
      <c r="B8" s="340"/>
      <c r="C8" s="340"/>
      <c r="D8" s="340"/>
      <c r="E8" s="340"/>
      <c r="F8" s="340"/>
      <c r="G8" s="125"/>
    </row>
    <row r="9" spans="1:7" ht="24.75" x14ac:dyDescent="0.5">
      <c r="A9" s="14" t="s">
        <v>42</v>
      </c>
      <c r="B9" s="341"/>
      <c r="C9" s="341"/>
      <c r="D9" s="341"/>
      <c r="E9" s="341"/>
      <c r="F9" s="341"/>
      <c r="G9" s="125"/>
    </row>
    <row r="10" spans="1:7" ht="24.75" x14ac:dyDescent="0.5">
      <c r="A10" s="15" t="s">
        <v>44</v>
      </c>
      <c r="B10" s="342"/>
      <c r="C10" s="342"/>
      <c r="D10" s="342"/>
      <c r="E10" s="342"/>
      <c r="F10" s="342"/>
      <c r="G10" s="125"/>
    </row>
    <row r="11" spans="1:7" ht="24.75" x14ac:dyDescent="0.5">
      <c r="A11" s="14" t="s">
        <v>43</v>
      </c>
      <c r="B11" s="337"/>
      <c r="C11" s="337"/>
      <c r="D11" s="337"/>
      <c r="E11" s="337"/>
      <c r="F11" s="337"/>
      <c r="G11" s="125"/>
    </row>
    <row r="12" spans="1:7" ht="24.75" x14ac:dyDescent="0.5">
      <c r="A12" s="14" t="s">
        <v>239</v>
      </c>
      <c r="B12" s="335">
        <f>D549</f>
        <v>0</v>
      </c>
      <c r="C12" s="335"/>
      <c r="D12" s="335"/>
      <c r="E12" s="335"/>
      <c r="F12" s="335"/>
      <c r="G12" s="125"/>
    </row>
    <row r="13" spans="1:7" ht="22.5" x14ac:dyDescent="0.45">
      <c r="D13" s="336"/>
      <c r="E13" s="336"/>
      <c r="F13" s="336"/>
      <c r="G13" s="33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9" t="s">
        <v>30</v>
      </c>
      <c r="B17" s="320" t="s">
        <v>31</v>
      </c>
      <c r="C17" s="320"/>
      <c r="D17" s="320" t="s">
        <v>46</v>
      </c>
      <c r="E17" s="321" t="s">
        <v>310</v>
      </c>
      <c r="F17" s="321" t="s">
        <v>358</v>
      </c>
    </row>
    <row r="18" spans="1:8" ht="16.5" customHeight="1" x14ac:dyDescent="0.3">
      <c r="A18" s="319"/>
      <c r="B18" s="41" t="s">
        <v>34</v>
      </c>
      <c r="C18" s="41" t="s">
        <v>33</v>
      </c>
      <c r="D18" s="320"/>
      <c r="E18" s="321"/>
      <c r="F18" s="32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9" t="s">
        <v>379</v>
      </c>
      <c r="B38" s="330"/>
      <c r="C38" s="330"/>
      <c r="D38" s="330"/>
      <c r="E38" s="330"/>
      <c r="F38" s="33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9" t="s">
        <v>30</v>
      </c>
      <c r="B50" s="320" t="s">
        <v>31</v>
      </c>
      <c r="C50" s="320"/>
      <c r="D50" s="320" t="s">
        <v>46</v>
      </c>
      <c r="E50" s="321" t="s">
        <v>310</v>
      </c>
      <c r="F50" s="321" t="s">
        <v>360</v>
      </c>
      <c r="G50" s="127"/>
    </row>
    <row r="51" spans="1:7" x14ac:dyDescent="0.3">
      <c r="A51" s="319"/>
      <c r="B51" s="41" t="s">
        <v>34</v>
      </c>
      <c r="C51" s="41" t="s">
        <v>33</v>
      </c>
      <c r="D51" s="320"/>
      <c r="E51" s="321"/>
      <c r="F51" s="32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9" t="s">
        <v>379</v>
      </c>
      <c r="B94" s="330"/>
      <c r="C94" s="330"/>
      <c r="D94" s="330"/>
      <c r="E94" s="330"/>
      <c r="F94" s="33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9" t="s">
        <v>30</v>
      </c>
      <c r="B107" s="320" t="s">
        <v>31</v>
      </c>
      <c r="C107" s="320"/>
      <c r="D107" s="320" t="s">
        <v>46</v>
      </c>
      <c r="E107" s="321" t="s">
        <v>310</v>
      </c>
      <c r="F107" s="321" t="s">
        <v>360</v>
      </c>
    </row>
    <row r="108" spans="1:7" x14ac:dyDescent="0.3">
      <c r="A108" s="319"/>
      <c r="B108" s="41" t="s">
        <v>34</v>
      </c>
      <c r="C108" s="41" t="s">
        <v>33</v>
      </c>
      <c r="D108" s="320"/>
      <c r="E108" s="321"/>
      <c r="F108" s="32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2" t="s">
        <v>379</v>
      </c>
      <c r="B148" s="333"/>
      <c r="C148" s="333"/>
      <c r="D148" s="33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9" t="s">
        <v>30</v>
      </c>
      <c r="B162" s="320" t="s">
        <v>31</v>
      </c>
      <c r="C162" s="320"/>
      <c r="D162" s="320" t="s">
        <v>46</v>
      </c>
      <c r="E162" s="321" t="s">
        <v>310</v>
      </c>
      <c r="F162" s="321" t="s">
        <v>360</v>
      </c>
      <c r="G162" s="127"/>
    </row>
    <row r="163" spans="1:7" x14ac:dyDescent="0.3">
      <c r="A163" s="319"/>
      <c r="B163" s="41" t="s">
        <v>34</v>
      </c>
      <c r="C163" s="41" t="s">
        <v>33</v>
      </c>
      <c r="D163" s="320"/>
      <c r="E163" s="321"/>
      <c r="F163" s="32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5" t="s">
        <v>379</v>
      </c>
      <c r="B195" s="325"/>
      <c r="C195" s="325"/>
      <c r="D195" s="325"/>
      <c r="E195" s="325"/>
      <c r="F195" s="32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9" t="s">
        <v>30</v>
      </c>
      <c r="B209" s="320" t="s">
        <v>31</v>
      </c>
      <c r="C209" s="320"/>
      <c r="D209" s="320" t="s">
        <v>46</v>
      </c>
      <c r="E209" s="321" t="s">
        <v>310</v>
      </c>
      <c r="F209" s="321" t="s">
        <v>360</v>
      </c>
      <c r="G209" s="127"/>
    </row>
    <row r="210" spans="1:7" x14ac:dyDescent="0.3">
      <c r="A210" s="319"/>
      <c r="B210" s="41" t="s">
        <v>34</v>
      </c>
      <c r="C210" s="41" t="s">
        <v>33</v>
      </c>
      <c r="D210" s="320"/>
      <c r="E210" s="321"/>
      <c r="F210" s="32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5" t="s">
        <v>379</v>
      </c>
      <c r="B256" s="325"/>
      <c r="C256" s="325"/>
      <c r="D256" s="325"/>
      <c r="E256" s="325"/>
      <c r="F256" s="32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9" t="s">
        <v>30</v>
      </c>
      <c r="B270" s="320" t="s">
        <v>31</v>
      </c>
      <c r="C270" s="320"/>
      <c r="D270" s="320" t="s">
        <v>46</v>
      </c>
      <c r="E270" s="321" t="s">
        <v>310</v>
      </c>
      <c r="F270" s="321" t="s">
        <v>360</v>
      </c>
      <c r="G270" s="214"/>
    </row>
    <row r="271" spans="1:7" s="16" customFormat="1" x14ac:dyDescent="0.3">
      <c r="A271" s="319"/>
      <c r="B271" s="41" t="s">
        <v>34</v>
      </c>
      <c r="C271" s="41" t="s">
        <v>33</v>
      </c>
      <c r="D271" s="320"/>
      <c r="E271" s="321"/>
      <c r="F271" s="32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6" t="s">
        <v>396</v>
      </c>
      <c r="B308" s="327"/>
      <c r="C308" s="327"/>
      <c r="D308" s="327"/>
      <c r="E308" s="327"/>
      <c r="F308" s="32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9" t="s">
        <v>30</v>
      </c>
      <c r="B322" s="320" t="s">
        <v>31</v>
      </c>
      <c r="C322" s="320"/>
      <c r="D322" s="320" t="s">
        <v>46</v>
      </c>
      <c r="E322" s="321" t="s">
        <v>310</v>
      </c>
      <c r="F322" s="321" t="s">
        <v>360</v>
      </c>
      <c r="G322" s="127"/>
    </row>
    <row r="323" spans="1:7" x14ac:dyDescent="0.3">
      <c r="A323" s="319"/>
      <c r="B323" s="41" t="s">
        <v>34</v>
      </c>
      <c r="C323" s="41" t="s">
        <v>33</v>
      </c>
      <c r="D323" s="320"/>
      <c r="E323" s="321"/>
      <c r="F323" s="32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6" t="s">
        <v>379</v>
      </c>
      <c r="B349" s="327"/>
      <c r="C349" s="327"/>
      <c r="D349" s="327"/>
      <c r="E349" s="327"/>
      <c r="F349" s="32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9" t="s">
        <v>30</v>
      </c>
      <c r="B362" s="320" t="s">
        <v>31</v>
      </c>
      <c r="C362" s="320"/>
      <c r="D362" s="320" t="s">
        <v>46</v>
      </c>
      <c r="E362" s="321" t="s">
        <v>310</v>
      </c>
      <c r="F362" s="321" t="s">
        <v>360</v>
      </c>
      <c r="G362" s="127"/>
    </row>
    <row r="363" spans="1:7" x14ac:dyDescent="0.3">
      <c r="A363" s="319"/>
      <c r="B363" s="41" t="s">
        <v>34</v>
      </c>
      <c r="C363" s="41" t="s">
        <v>33</v>
      </c>
      <c r="D363" s="320"/>
      <c r="E363" s="321"/>
      <c r="F363" s="32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5" t="s">
        <v>379</v>
      </c>
      <c r="B383" s="325"/>
      <c r="C383" s="325"/>
      <c r="D383" s="325"/>
      <c r="E383" s="325"/>
      <c r="F383" s="32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9" t="s">
        <v>30</v>
      </c>
      <c r="B395" s="320" t="s">
        <v>31</v>
      </c>
      <c r="C395" s="320"/>
      <c r="D395" s="320" t="s">
        <v>46</v>
      </c>
      <c r="E395" s="321" t="s">
        <v>310</v>
      </c>
      <c r="F395" s="321" t="s">
        <v>360</v>
      </c>
      <c r="G395" s="127"/>
    </row>
    <row r="396" spans="1:7" x14ac:dyDescent="0.3">
      <c r="A396" s="319"/>
      <c r="B396" s="41" t="s">
        <v>34</v>
      </c>
      <c r="C396" s="41" t="s">
        <v>33</v>
      </c>
      <c r="D396" s="320"/>
      <c r="E396" s="321"/>
      <c r="F396" s="32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5" t="s">
        <v>379</v>
      </c>
      <c r="B435" s="325"/>
      <c r="C435" s="325"/>
      <c r="D435" s="325"/>
      <c r="E435" s="325"/>
      <c r="F435" s="32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9" t="s">
        <v>30</v>
      </c>
      <c r="B448" s="320" t="s">
        <v>31</v>
      </c>
      <c r="C448" s="320"/>
      <c r="D448" s="320" t="s">
        <v>46</v>
      </c>
      <c r="E448" s="321" t="s">
        <v>310</v>
      </c>
      <c r="F448" s="321" t="s">
        <v>360</v>
      </c>
      <c r="G448" s="127"/>
    </row>
    <row r="449" spans="1:6" x14ac:dyDescent="0.3">
      <c r="A449" s="319"/>
      <c r="B449" s="41" t="s">
        <v>34</v>
      </c>
      <c r="C449" s="41" t="s">
        <v>33</v>
      </c>
      <c r="D449" s="320"/>
      <c r="E449" s="321"/>
      <c r="F449" s="32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2" t="s">
        <v>379</v>
      </c>
      <c r="B471" s="323"/>
      <c r="C471" s="323"/>
      <c r="D471" s="323"/>
      <c r="E471" s="323"/>
      <c r="F471" s="32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4" t="s">
        <v>367</v>
      </c>
      <c r="B483" s="324"/>
      <c r="C483" s="324"/>
      <c r="D483" s="32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9" t="s">
        <v>30</v>
      </c>
      <c r="B485" s="320" t="s">
        <v>31</v>
      </c>
      <c r="C485" s="320"/>
      <c r="D485" s="320" t="s">
        <v>46</v>
      </c>
      <c r="E485" s="321" t="s">
        <v>310</v>
      </c>
      <c r="F485" s="321" t="s">
        <v>360</v>
      </c>
      <c r="G485" s="127"/>
    </row>
    <row r="486" spans="1:7" x14ac:dyDescent="0.3">
      <c r="A486" s="319"/>
      <c r="B486" s="41" t="s">
        <v>34</v>
      </c>
      <c r="C486" s="41" t="s">
        <v>33</v>
      </c>
      <c r="D486" s="320"/>
      <c r="E486" s="321"/>
      <c r="F486" s="32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9" t="s">
        <v>30</v>
      </c>
      <c r="B507" s="320" t="s">
        <v>31</v>
      </c>
      <c r="C507" s="320"/>
      <c r="D507" s="320" t="s">
        <v>46</v>
      </c>
      <c r="E507" s="321" t="s">
        <v>310</v>
      </c>
      <c r="F507" s="321" t="s">
        <v>360</v>
      </c>
      <c r="G507" s="127"/>
    </row>
    <row r="508" spans="1:7" x14ac:dyDescent="0.3">
      <c r="A508" s="319"/>
      <c r="B508" s="41" t="s">
        <v>34</v>
      </c>
      <c r="C508" s="41" t="s">
        <v>33</v>
      </c>
      <c r="D508" s="363"/>
      <c r="E508" s="321"/>
      <c r="F508" s="32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9" t="s">
        <v>30</v>
      </c>
      <c r="B518" s="320" t="s">
        <v>31</v>
      </c>
      <c r="C518" s="320"/>
      <c r="D518" s="320" t="s">
        <v>46</v>
      </c>
      <c r="E518" s="321" t="s">
        <v>310</v>
      </c>
      <c r="F518" s="321" t="s">
        <v>360</v>
      </c>
      <c r="G518" s="127"/>
    </row>
    <row r="519" spans="1:7" x14ac:dyDescent="0.3">
      <c r="A519" s="319"/>
      <c r="B519" s="41" t="s">
        <v>34</v>
      </c>
      <c r="C519" s="41" t="s">
        <v>33</v>
      </c>
      <c r="D519" s="363"/>
      <c r="E519" s="321"/>
      <c r="F519" s="32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9" t="s">
        <v>30</v>
      </c>
      <c r="B538" s="320" t="s">
        <v>31</v>
      </c>
      <c r="C538" s="320"/>
      <c r="D538" s="320" t="s">
        <v>46</v>
      </c>
      <c r="E538" s="321" t="s">
        <v>310</v>
      </c>
      <c r="F538" s="321" t="s">
        <v>360</v>
      </c>
      <c r="G538" s="127"/>
    </row>
    <row r="539" spans="1:7" x14ac:dyDescent="0.3">
      <c r="A539" s="319"/>
      <c r="B539" s="41" t="s">
        <v>34</v>
      </c>
      <c r="C539" s="41" t="s">
        <v>33</v>
      </c>
      <c r="D539" s="363"/>
      <c r="E539" s="321"/>
      <c r="F539" s="32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38"/>
      <c r="E1" s="338"/>
      <c r="F1" s="338"/>
      <c r="G1" s="338"/>
    </row>
    <row r="2" spans="1:7" s="12" customFormat="1" ht="24.75" x14ac:dyDescent="0.5">
      <c r="A2" s="11"/>
      <c r="B2" s="24">
        <v>1</v>
      </c>
      <c r="D2" s="249"/>
      <c r="E2" s="249"/>
      <c r="F2" s="249"/>
      <c r="G2" s="125"/>
    </row>
    <row r="3" spans="1:7" s="12" customFormat="1" ht="24.75" x14ac:dyDescent="0.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5">
      <c r="A5" s="11"/>
      <c r="D5" s="249"/>
      <c r="E5" s="249"/>
      <c r="F5" s="249"/>
      <c r="G5" s="125"/>
    </row>
    <row r="6" spans="1:7" s="12" customFormat="1" ht="37.5" customHeight="1" x14ac:dyDescent="0.5">
      <c r="A6" s="360" t="s">
        <v>50</v>
      </c>
      <c r="B6" s="360"/>
      <c r="C6" s="360"/>
      <c r="D6" s="360"/>
      <c r="E6" s="360"/>
      <c r="F6" s="360"/>
      <c r="G6" s="125"/>
    </row>
    <row r="7" spans="1:7" s="12" customFormat="1" ht="21.75" customHeight="1" x14ac:dyDescent="0.5">
      <c r="A7" s="340" t="str">
        <f>'A2 Exploitation'!A8:F8</f>
        <v>Ksour Essef</v>
      </c>
      <c r="B7" s="340"/>
      <c r="C7" s="340"/>
      <c r="D7" s="340"/>
      <c r="E7" s="340"/>
      <c r="F7" s="340"/>
      <c r="G7" s="125"/>
    </row>
    <row r="8" spans="1:7" s="12" customFormat="1" ht="24.75" x14ac:dyDescent="0.5">
      <c r="A8" s="14" t="s">
        <v>42</v>
      </c>
      <c r="B8" s="361">
        <f>'A2 Exploitation'!B9:F9</f>
        <v>0</v>
      </c>
      <c r="C8" s="361"/>
      <c r="D8" s="361"/>
      <c r="E8" s="361"/>
      <c r="F8" s="361"/>
      <c r="G8" s="125"/>
    </row>
    <row r="9" spans="1:7" s="12" customFormat="1" ht="24.75" x14ac:dyDescent="0.5">
      <c r="A9" s="15" t="s">
        <v>44</v>
      </c>
      <c r="B9" s="362">
        <f>'A2 Exploitation'!B10:F10</f>
        <v>0</v>
      </c>
      <c r="C9" s="362"/>
      <c r="D9" s="362"/>
      <c r="E9" s="362"/>
      <c r="F9" s="362"/>
      <c r="G9" s="125"/>
    </row>
    <row r="10" spans="1:7" s="12" customFormat="1" ht="24.75" x14ac:dyDescent="0.5">
      <c r="A10" s="14" t="s">
        <v>43</v>
      </c>
      <c r="B10" s="359">
        <f>'A2 Exploitation'!B11:F11</f>
        <v>0</v>
      </c>
      <c r="C10" s="359"/>
      <c r="D10" s="359"/>
      <c r="E10" s="359"/>
      <c r="F10" s="359"/>
      <c r="G10" s="125"/>
    </row>
    <row r="11" spans="1:7" s="12" customFormat="1" ht="24.75" x14ac:dyDescent="0.5">
      <c r="A11" s="14" t="s">
        <v>294</v>
      </c>
      <c r="B11" s="357">
        <f>D199</f>
        <v>0</v>
      </c>
      <c r="C11" s="357"/>
      <c r="D11" s="357"/>
      <c r="E11" s="357"/>
      <c r="F11" s="357"/>
      <c r="G11" s="125"/>
    </row>
    <row r="12" spans="1:7" s="12" customFormat="1" ht="22.5" x14ac:dyDescent="0.45">
      <c r="A12" s="11"/>
      <c r="D12" s="336"/>
      <c r="E12" s="336"/>
      <c r="F12" s="336"/>
      <c r="G12" s="336"/>
    </row>
    <row r="13" spans="1:7" s="12" customFormat="1" ht="11.25" customHeight="1" x14ac:dyDescent="0.3">
      <c r="A13" s="319" t="s">
        <v>30</v>
      </c>
      <c r="B13" s="320" t="s">
        <v>31</v>
      </c>
      <c r="C13" s="320"/>
      <c r="D13" s="320" t="s">
        <v>46</v>
      </c>
      <c r="E13" s="320" t="s">
        <v>190</v>
      </c>
      <c r="F13" s="320" t="s">
        <v>191</v>
      </c>
      <c r="G13" s="112"/>
    </row>
    <row r="14" spans="1:7" s="12" customFormat="1" ht="12.75" customHeight="1" x14ac:dyDescent="0.3">
      <c r="A14" s="319"/>
      <c r="B14" s="34" t="s">
        <v>34</v>
      </c>
      <c r="C14" s="34" t="s">
        <v>33</v>
      </c>
      <c r="D14" s="320"/>
      <c r="E14" s="320"/>
      <c r="F14" s="32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4" t="s">
        <v>36</v>
      </c>
      <c r="B22" s="350"/>
      <c r="C22" s="351"/>
      <c r="D22" s="250">
        <f>SUM(B17:C21)</f>
        <v>0</v>
      </c>
    </row>
    <row r="23" spans="1:7" x14ac:dyDescent="0.3">
      <c r="A23" s="345" t="s">
        <v>295</v>
      </c>
      <c r="B23" s="346"/>
      <c r="C23" s="34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3" t="s">
        <v>4</v>
      </c>
      <c r="B25" s="344"/>
      <c r="C25" s="344"/>
      <c r="D25" s="344"/>
      <c r="E25" s="344"/>
      <c r="F25" s="34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5" t="s">
        <v>36</v>
      </c>
      <c r="B33" s="346"/>
      <c r="C33" s="347"/>
      <c r="D33" s="248">
        <f>SUM(B26:C32)</f>
        <v>0</v>
      </c>
    </row>
    <row r="34" spans="1:7" x14ac:dyDescent="0.3">
      <c r="A34" s="345" t="s">
        <v>295</v>
      </c>
      <c r="B34" s="346"/>
      <c r="C34" s="34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3" t="s">
        <v>219</v>
      </c>
      <c r="B36" s="344"/>
      <c r="C36" s="344"/>
      <c r="D36" s="344"/>
      <c r="E36" s="344"/>
      <c r="F36" s="34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5" t="s">
        <v>36</v>
      </c>
      <c r="B42" s="346"/>
      <c r="C42" s="347"/>
      <c r="D42" s="248">
        <f>SUM(B37:C41)</f>
        <v>0</v>
      </c>
      <c r="E42" s="13"/>
      <c r="F42" s="13"/>
      <c r="G42" s="126"/>
    </row>
    <row r="43" spans="1:7" s="22" customFormat="1" x14ac:dyDescent="0.3">
      <c r="A43" s="345" t="s">
        <v>295</v>
      </c>
      <c r="B43" s="346"/>
      <c r="C43" s="34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5" t="s">
        <v>21</v>
      </c>
      <c r="B45" s="356"/>
      <c r="C45" s="356"/>
      <c r="D45" s="356"/>
      <c r="E45" s="356"/>
      <c r="F45" s="35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5" t="s">
        <v>36</v>
      </c>
      <c r="B52" s="346"/>
      <c r="C52" s="347"/>
      <c r="D52" s="248">
        <f>SUM(B46:C51)</f>
        <v>0</v>
      </c>
    </row>
    <row r="53" spans="1:7" x14ac:dyDescent="0.3">
      <c r="A53" s="345" t="s">
        <v>295</v>
      </c>
      <c r="B53" s="346"/>
      <c r="C53" s="34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3" t="s">
        <v>8</v>
      </c>
      <c r="B55" s="344"/>
      <c r="C55" s="344"/>
      <c r="D55" s="344"/>
      <c r="E55" s="344"/>
      <c r="F55" s="34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5" t="s">
        <v>36</v>
      </c>
      <c r="B63" s="346"/>
      <c r="C63" s="347"/>
      <c r="D63" s="248">
        <f>SUM(B56:C62)</f>
        <v>0</v>
      </c>
    </row>
    <row r="64" spans="1:7" x14ac:dyDescent="0.3">
      <c r="A64" s="345" t="s">
        <v>295</v>
      </c>
      <c r="B64" s="346"/>
      <c r="C64" s="34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3" t="s">
        <v>130</v>
      </c>
      <c r="B66" s="344"/>
      <c r="C66" s="344"/>
      <c r="D66" s="344"/>
      <c r="E66" s="344"/>
      <c r="F66" s="34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5" t="s">
        <v>36</v>
      </c>
      <c r="B84" s="346"/>
      <c r="C84" s="347"/>
      <c r="D84" s="248">
        <f>SUM(B67:C83)</f>
        <v>0</v>
      </c>
    </row>
    <row r="85" spans="1:7" x14ac:dyDescent="0.3">
      <c r="A85" s="345" t="s">
        <v>295</v>
      </c>
      <c r="B85" s="346"/>
      <c r="C85" s="34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3" t="s">
        <v>211</v>
      </c>
      <c r="B87" s="344"/>
      <c r="C87" s="344"/>
      <c r="D87" s="344"/>
      <c r="E87" s="344"/>
      <c r="F87" s="34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5" t="s">
        <v>36</v>
      </c>
      <c r="B102" s="346"/>
      <c r="C102" s="347"/>
      <c r="D102" s="248">
        <f>SUM(B88:C101)</f>
        <v>0</v>
      </c>
    </row>
    <row r="103" spans="1:7" x14ac:dyDescent="0.3">
      <c r="A103" s="345" t="s">
        <v>295</v>
      </c>
      <c r="B103" s="346"/>
      <c r="C103" s="34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3" t="s">
        <v>212</v>
      </c>
      <c r="B106" s="344"/>
      <c r="C106" s="344"/>
      <c r="D106" s="344"/>
      <c r="E106" s="344"/>
      <c r="F106" s="34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5" t="s">
        <v>36</v>
      </c>
      <c r="B118" s="346"/>
      <c r="C118" s="347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45" t="s">
        <v>295</v>
      </c>
      <c r="B119" s="346"/>
      <c r="C119" s="34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3" t="s">
        <v>185</v>
      </c>
      <c r="B121" s="344"/>
      <c r="C121" s="344"/>
      <c r="D121" s="344"/>
      <c r="E121" s="344"/>
      <c r="F121" s="34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5" t="s">
        <v>36</v>
      </c>
      <c r="B133" s="346"/>
      <c r="C133" s="347"/>
      <c r="D133" s="248">
        <f>SUM(B122:C132)</f>
        <v>0</v>
      </c>
    </row>
    <row r="134" spans="1:7" x14ac:dyDescent="0.3">
      <c r="A134" s="345" t="s">
        <v>295</v>
      </c>
      <c r="B134" s="346"/>
      <c r="C134" s="34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3" t="s">
        <v>71</v>
      </c>
      <c r="B136" s="344"/>
      <c r="C136" s="344"/>
      <c r="D136" s="344"/>
      <c r="E136" s="344"/>
      <c r="F136" s="34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5" t="s">
        <v>36</v>
      </c>
      <c r="B149" s="346"/>
      <c r="C149" s="347"/>
      <c r="D149" s="248">
        <f>SUM(B137:C148)</f>
        <v>0</v>
      </c>
    </row>
    <row r="150" spans="1:7" x14ac:dyDescent="0.3">
      <c r="A150" s="345" t="s">
        <v>295</v>
      </c>
      <c r="B150" s="346"/>
      <c r="C150" s="34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3" t="s">
        <v>217</v>
      </c>
      <c r="B152" s="344"/>
      <c r="C152" s="344"/>
      <c r="D152" s="344"/>
      <c r="E152" s="344"/>
      <c r="F152" s="34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5" t="s">
        <v>36</v>
      </c>
      <c r="B161" s="350"/>
      <c r="C161" s="351"/>
      <c r="D161" s="250">
        <f>SUM(B153:C160)</f>
        <v>0</v>
      </c>
    </row>
    <row r="162" spans="1:7" x14ac:dyDescent="0.3">
      <c r="A162" s="345" t="s">
        <v>295</v>
      </c>
      <c r="B162" s="346"/>
      <c r="C162" s="34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3" t="s">
        <v>77</v>
      </c>
      <c r="B164" s="344"/>
      <c r="C164" s="344"/>
      <c r="D164" s="344"/>
      <c r="E164" s="344"/>
      <c r="F164" s="34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5" t="s">
        <v>36</v>
      </c>
      <c r="B169" s="346"/>
      <c r="C169" s="347"/>
      <c r="D169" s="248">
        <f>SUM(B165:C168)</f>
        <v>0</v>
      </c>
    </row>
    <row r="170" spans="1:7" x14ac:dyDescent="0.3">
      <c r="A170" s="345" t="s">
        <v>295</v>
      </c>
      <c r="B170" s="346"/>
      <c r="C170" s="34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5" t="s">
        <v>36</v>
      </c>
      <c r="B177" s="346"/>
      <c r="C177" s="347"/>
      <c r="D177" s="248">
        <f>SUM(B173:C176)</f>
        <v>0</v>
      </c>
    </row>
    <row r="178" spans="1:7" x14ac:dyDescent="0.3">
      <c r="A178" s="345" t="s">
        <v>295</v>
      </c>
      <c r="B178" s="346"/>
      <c r="C178" s="34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3" t="s">
        <v>78</v>
      </c>
      <c r="B180" s="344"/>
      <c r="C180" s="344"/>
      <c r="D180" s="344"/>
      <c r="E180" s="344"/>
      <c r="F180" s="34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5" t="s">
        <v>36</v>
      </c>
      <c r="B186" s="346"/>
      <c r="C186" s="347"/>
      <c r="D186" s="248">
        <f>SUM(B181:C185)</f>
        <v>0</v>
      </c>
    </row>
    <row r="187" spans="1:7" x14ac:dyDescent="0.3">
      <c r="A187" s="345" t="s">
        <v>295</v>
      </c>
      <c r="B187" s="346"/>
      <c r="C187" s="34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3" t="s">
        <v>216</v>
      </c>
      <c r="B189" s="344"/>
      <c r="C189" s="344"/>
      <c r="D189" s="344"/>
      <c r="E189" s="344"/>
      <c r="F189" s="34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5" t="s">
        <v>36</v>
      </c>
      <c r="B194" s="346"/>
      <c r="C194" s="347"/>
      <c r="D194" s="54">
        <f>SUM(B190:C193)</f>
        <v>0</v>
      </c>
    </row>
    <row r="195" spans="1:6" x14ac:dyDescent="0.3">
      <c r="A195" s="345" t="s">
        <v>295</v>
      </c>
      <c r="B195" s="346"/>
      <c r="C195" s="34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38"/>
      <c r="E1" s="338"/>
      <c r="F1" s="338"/>
      <c r="G1" s="338"/>
    </row>
    <row r="2" spans="1:7" ht="24.75" x14ac:dyDescent="0.5">
      <c r="C2" s="24">
        <v>1</v>
      </c>
      <c r="D2" s="259"/>
      <c r="E2" s="249"/>
      <c r="F2" s="199"/>
      <c r="G2" s="125"/>
    </row>
    <row r="3" spans="1:7" ht="24.75" x14ac:dyDescent="0.5">
      <c r="C3" s="24">
        <v>2</v>
      </c>
      <c r="D3" s="259"/>
      <c r="E3" s="249"/>
      <c r="F3" s="199"/>
      <c r="G3" s="125"/>
    </row>
    <row r="4" spans="1:7" ht="24.75" x14ac:dyDescent="0.5">
      <c r="C4" s="24" t="s">
        <v>32</v>
      </c>
      <c r="D4" s="259"/>
      <c r="E4" s="249"/>
      <c r="F4" s="199"/>
      <c r="G4" s="125"/>
    </row>
    <row r="5" spans="1:7" ht="24.75" x14ac:dyDescent="0.5">
      <c r="D5" s="259"/>
      <c r="E5" s="249"/>
      <c r="F5" s="199"/>
      <c r="G5" s="125"/>
    </row>
    <row r="6" spans="1:7" ht="24.75" x14ac:dyDescent="0.5">
      <c r="D6" s="259"/>
      <c r="E6" s="249"/>
      <c r="F6" s="199"/>
      <c r="G6" s="125"/>
    </row>
    <row r="7" spans="1:7" ht="24.75" x14ac:dyDescent="0.5">
      <c r="A7" s="339" t="s">
        <v>179</v>
      </c>
      <c r="B7" s="339"/>
      <c r="C7" s="339"/>
      <c r="D7" s="339"/>
      <c r="E7" s="339"/>
      <c r="F7" s="339"/>
      <c r="G7" s="125"/>
    </row>
    <row r="8" spans="1:7" ht="29.25" x14ac:dyDescent="0.5">
      <c r="A8" s="340" t="str">
        <f>'Page de garde'!D18</f>
        <v>Ksour Essef</v>
      </c>
      <c r="B8" s="340"/>
      <c r="C8" s="340"/>
      <c r="D8" s="340"/>
      <c r="E8" s="340"/>
      <c r="F8" s="340"/>
      <c r="G8" s="125"/>
    </row>
    <row r="9" spans="1:7" ht="24.75" x14ac:dyDescent="0.5">
      <c r="A9" s="14" t="s">
        <v>42</v>
      </c>
      <c r="B9" s="341"/>
      <c r="C9" s="341"/>
      <c r="D9" s="341"/>
      <c r="E9" s="341"/>
      <c r="F9" s="341"/>
      <c r="G9" s="125"/>
    </row>
    <row r="10" spans="1:7" ht="24.75" x14ac:dyDescent="0.5">
      <c r="A10" s="15" t="s">
        <v>44</v>
      </c>
      <c r="B10" s="342"/>
      <c r="C10" s="342"/>
      <c r="D10" s="342"/>
      <c r="E10" s="342"/>
      <c r="F10" s="342"/>
      <c r="G10" s="125"/>
    </row>
    <row r="11" spans="1:7" ht="24.75" x14ac:dyDescent="0.5">
      <c r="A11" s="14" t="s">
        <v>43</v>
      </c>
      <c r="B11" s="337"/>
      <c r="C11" s="337"/>
      <c r="D11" s="337"/>
      <c r="E11" s="337"/>
      <c r="F11" s="337"/>
      <c r="G11" s="125"/>
    </row>
    <row r="12" spans="1:7" ht="24.75" x14ac:dyDescent="0.5">
      <c r="A12" s="14" t="s">
        <v>239</v>
      </c>
      <c r="B12" s="335">
        <f>D549</f>
        <v>0</v>
      </c>
      <c r="C12" s="335"/>
      <c r="D12" s="335"/>
      <c r="E12" s="335"/>
      <c r="F12" s="335"/>
      <c r="G12" s="125"/>
    </row>
    <row r="13" spans="1:7" ht="22.5" x14ac:dyDescent="0.45">
      <c r="D13" s="336"/>
      <c r="E13" s="336"/>
      <c r="F13" s="336"/>
      <c r="G13" s="33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9" t="s">
        <v>30</v>
      </c>
      <c r="B17" s="320" t="s">
        <v>31</v>
      </c>
      <c r="C17" s="320"/>
      <c r="D17" s="320" t="s">
        <v>46</v>
      </c>
      <c r="E17" s="321" t="s">
        <v>310</v>
      </c>
      <c r="F17" s="321" t="s">
        <v>358</v>
      </c>
    </row>
    <row r="18" spans="1:8" ht="16.5" customHeight="1" x14ac:dyDescent="0.3">
      <c r="A18" s="319"/>
      <c r="B18" s="41" t="s">
        <v>34</v>
      </c>
      <c r="C18" s="41" t="s">
        <v>33</v>
      </c>
      <c r="D18" s="320"/>
      <c r="E18" s="321"/>
      <c r="F18" s="32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9" t="s">
        <v>379</v>
      </c>
      <c r="B38" s="330"/>
      <c r="C38" s="330"/>
      <c r="D38" s="330"/>
      <c r="E38" s="330"/>
      <c r="F38" s="33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9" t="s">
        <v>30</v>
      </c>
      <c r="B50" s="320" t="s">
        <v>31</v>
      </c>
      <c r="C50" s="320"/>
      <c r="D50" s="320" t="s">
        <v>46</v>
      </c>
      <c r="E50" s="321" t="s">
        <v>310</v>
      </c>
      <c r="F50" s="321" t="s">
        <v>360</v>
      </c>
      <c r="G50" s="127"/>
    </row>
    <row r="51" spans="1:7" x14ac:dyDescent="0.3">
      <c r="A51" s="319"/>
      <c r="B51" s="41" t="s">
        <v>34</v>
      </c>
      <c r="C51" s="41" t="s">
        <v>33</v>
      </c>
      <c r="D51" s="320"/>
      <c r="E51" s="321"/>
      <c r="F51" s="32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9" t="s">
        <v>379</v>
      </c>
      <c r="B94" s="330"/>
      <c r="C94" s="330"/>
      <c r="D94" s="330"/>
      <c r="E94" s="330"/>
      <c r="F94" s="33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9" t="s">
        <v>30</v>
      </c>
      <c r="B107" s="320" t="s">
        <v>31</v>
      </c>
      <c r="C107" s="320"/>
      <c r="D107" s="320" t="s">
        <v>46</v>
      </c>
      <c r="E107" s="321" t="s">
        <v>310</v>
      </c>
      <c r="F107" s="321" t="s">
        <v>360</v>
      </c>
    </row>
    <row r="108" spans="1:7" x14ac:dyDescent="0.3">
      <c r="A108" s="319"/>
      <c r="B108" s="41" t="s">
        <v>34</v>
      </c>
      <c r="C108" s="41" t="s">
        <v>33</v>
      </c>
      <c r="D108" s="320"/>
      <c r="E108" s="321"/>
      <c r="F108" s="32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2" t="s">
        <v>379</v>
      </c>
      <c r="B148" s="333"/>
      <c r="C148" s="333"/>
      <c r="D148" s="33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9" t="s">
        <v>30</v>
      </c>
      <c r="B162" s="320" t="s">
        <v>31</v>
      </c>
      <c r="C162" s="320"/>
      <c r="D162" s="320" t="s">
        <v>46</v>
      </c>
      <c r="E162" s="321" t="s">
        <v>310</v>
      </c>
      <c r="F162" s="321" t="s">
        <v>360</v>
      </c>
      <c r="G162" s="127"/>
    </row>
    <row r="163" spans="1:7" x14ac:dyDescent="0.3">
      <c r="A163" s="319"/>
      <c r="B163" s="41" t="s">
        <v>34</v>
      </c>
      <c r="C163" s="41" t="s">
        <v>33</v>
      </c>
      <c r="D163" s="320"/>
      <c r="E163" s="321"/>
      <c r="F163" s="32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5" t="s">
        <v>379</v>
      </c>
      <c r="B195" s="325"/>
      <c r="C195" s="325"/>
      <c r="D195" s="325"/>
      <c r="E195" s="325"/>
      <c r="F195" s="32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9" t="s">
        <v>30</v>
      </c>
      <c r="B209" s="320" t="s">
        <v>31</v>
      </c>
      <c r="C209" s="320"/>
      <c r="D209" s="320" t="s">
        <v>46</v>
      </c>
      <c r="E209" s="321" t="s">
        <v>310</v>
      </c>
      <c r="F209" s="321" t="s">
        <v>360</v>
      </c>
      <c r="G209" s="127"/>
    </row>
    <row r="210" spans="1:7" x14ac:dyDescent="0.3">
      <c r="A210" s="319"/>
      <c r="B210" s="41" t="s">
        <v>34</v>
      </c>
      <c r="C210" s="41" t="s">
        <v>33</v>
      </c>
      <c r="D210" s="320"/>
      <c r="E210" s="321"/>
      <c r="F210" s="32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5" t="s">
        <v>379</v>
      </c>
      <c r="B256" s="325"/>
      <c r="C256" s="325"/>
      <c r="D256" s="325"/>
      <c r="E256" s="325"/>
      <c r="F256" s="32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9" t="s">
        <v>30</v>
      </c>
      <c r="B270" s="320" t="s">
        <v>31</v>
      </c>
      <c r="C270" s="320"/>
      <c r="D270" s="320" t="s">
        <v>46</v>
      </c>
      <c r="E270" s="321" t="s">
        <v>310</v>
      </c>
      <c r="F270" s="321" t="s">
        <v>360</v>
      </c>
      <c r="G270" s="214"/>
    </row>
    <row r="271" spans="1:7" s="16" customFormat="1" x14ac:dyDescent="0.3">
      <c r="A271" s="319"/>
      <c r="B271" s="41" t="s">
        <v>34</v>
      </c>
      <c r="C271" s="41" t="s">
        <v>33</v>
      </c>
      <c r="D271" s="320"/>
      <c r="E271" s="321"/>
      <c r="F271" s="32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6" t="s">
        <v>396</v>
      </c>
      <c r="B308" s="327"/>
      <c r="C308" s="327"/>
      <c r="D308" s="327"/>
      <c r="E308" s="327"/>
      <c r="F308" s="32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9" t="s">
        <v>30</v>
      </c>
      <c r="B322" s="320" t="s">
        <v>31</v>
      </c>
      <c r="C322" s="320"/>
      <c r="D322" s="320" t="s">
        <v>46</v>
      </c>
      <c r="E322" s="321" t="s">
        <v>310</v>
      </c>
      <c r="F322" s="321" t="s">
        <v>360</v>
      </c>
      <c r="G322" s="127"/>
    </row>
    <row r="323" spans="1:7" x14ac:dyDescent="0.3">
      <c r="A323" s="319"/>
      <c r="B323" s="41" t="s">
        <v>34</v>
      </c>
      <c r="C323" s="41" t="s">
        <v>33</v>
      </c>
      <c r="D323" s="320"/>
      <c r="E323" s="321"/>
      <c r="F323" s="32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6" t="s">
        <v>379</v>
      </c>
      <c r="B349" s="327"/>
      <c r="C349" s="327"/>
      <c r="D349" s="327"/>
      <c r="E349" s="327"/>
      <c r="F349" s="32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9" t="s">
        <v>30</v>
      </c>
      <c r="B362" s="320" t="s">
        <v>31</v>
      </c>
      <c r="C362" s="320"/>
      <c r="D362" s="320" t="s">
        <v>46</v>
      </c>
      <c r="E362" s="321" t="s">
        <v>310</v>
      </c>
      <c r="F362" s="321" t="s">
        <v>360</v>
      </c>
      <c r="G362" s="127"/>
    </row>
    <row r="363" spans="1:7" x14ac:dyDescent="0.3">
      <c r="A363" s="319"/>
      <c r="B363" s="41" t="s">
        <v>34</v>
      </c>
      <c r="C363" s="41" t="s">
        <v>33</v>
      </c>
      <c r="D363" s="320"/>
      <c r="E363" s="321"/>
      <c r="F363" s="32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5" t="s">
        <v>379</v>
      </c>
      <c r="B383" s="325"/>
      <c r="C383" s="325"/>
      <c r="D383" s="325"/>
      <c r="E383" s="325"/>
      <c r="F383" s="32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9" t="s">
        <v>30</v>
      </c>
      <c r="B395" s="320" t="s">
        <v>31</v>
      </c>
      <c r="C395" s="320"/>
      <c r="D395" s="320" t="s">
        <v>46</v>
      </c>
      <c r="E395" s="321" t="s">
        <v>310</v>
      </c>
      <c r="F395" s="321" t="s">
        <v>360</v>
      </c>
      <c r="G395" s="127"/>
    </row>
    <row r="396" spans="1:7" x14ac:dyDescent="0.3">
      <c r="A396" s="319"/>
      <c r="B396" s="41" t="s">
        <v>34</v>
      </c>
      <c r="C396" s="41" t="s">
        <v>33</v>
      </c>
      <c r="D396" s="320"/>
      <c r="E396" s="321"/>
      <c r="F396" s="32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5" t="s">
        <v>379</v>
      </c>
      <c r="B435" s="325"/>
      <c r="C435" s="325"/>
      <c r="D435" s="325"/>
      <c r="E435" s="325"/>
      <c r="F435" s="32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9" t="s">
        <v>30</v>
      </c>
      <c r="B448" s="320" t="s">
        <v>31</v>
      </c>
      <c r="C448" s="320"/>
      <c r="D448" s="320" t="s">
        <v>46</v>
      </c>
      <c r="E448" s="321" t="s">
        <v>310</v>
      </c>
      <c r="F448" s="321" t="s">
        <v>360</v>
      </c>
      <c r="G448" s="127"/>
    </row>
    <row r="449" spans="1:6" x14ac:dyDescent="0.3">
      <c r="A449" s="319"/>
      <c r="B449" s="41" t="s">
        <v>34</v>
      </c>
      <c r="C449" s="41" t="s">
        <v>33</v>
      </c>
      <c r="D449" s="320"/>
      <c r="E449" s="321"/>
      <c r="F449" s="32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2" t="s">
        <v>379</v>
      </c>
      <c r="B471" s="323"/>
      <c r="C471" s="323"/>
      <c r="D471" s="323"/>
      <c r="E471" s="323"/>
      <c r="F471" s="32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4" t="s">
        <v>367</v>
      </c>
      <c r="B483" s="324"/>
      <c r="C483" s="324"/>
      <c r="D483" s="32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9" t="s">
        <v>30</v>
      </c>
      <c r="B485" s="320" t="s">
        <v>31</v>
      </c>
      <c r="C485" s="320"/>
      <c r="D485" s="320" t="s">
        <v>46</v>
      </c>
      <c r="E485" s="321" t="s">
        <v>310</v>
      </c>
      <c r="F485" s="321" t="s">
        <v>360</v>
      </c>
      <c r="G485" s="127"/>
    </row>
    <row r="486" spans="1:7" x14ac:dyDescent="0.3">
      <c r="A486" s="319"/>
      <c r="B486" s="41" t="s">
        <v>34</v>
      </c>
      <c r="C486" s="41" t="s">
        <v>33</v>
      </c>
      <c r="D486" s="320"/>
      <c r="E486" s="321"/>
      <c r="F486" s="32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9" t="s">
        <v>30</v>
      </c>
      <c r="B507" s="320" t="s">
        <v>31</v>
      </c>
      <c r="C507" s="320"/>
      <c r="D507" s="320" t="s">
        <v>46</v>
      </c>
      <c r="E507" s="321" t="s">
        <v>310</v>
      </c>
      <c r="F507" s="321" t="s">
        <v>360</v>
      </c>
      <c r="G507" s="127"/>
    </row>
    <row r="508" spans="1:7" x14ac:dyDescent="0.3">
      <c r="A508" s="319"/>
      <c r="B508" s="41" t="s">
        <v>34</v>
      </c>
      <c r="C508" s="41" t="s">
        <v>33</v>
      </c>
      <c r="D508" s="320"/>
      <c r="E508" s="321"/>
      <c r="F508" s="32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9" t="s">
        <v>30</v>
      </c>
      <c r="B518" s="320" t="s">
        <v>31</v>
      </c>
      <c r="C518" s="320"/>
      <c r="D518" s="320" t="s">
        <v>46</v>
      </c>
      <c r="E518" s="321" t="s">
        <v>310</v>
      </c>
      <c r="F518" s="321" t="s">
        <v>360</v>
      </c>
      <c r="G518" s="127"/>
    </row>
    <row r="519" spans="1:7" x14ac:dyDescent="0.3">
      <c r="A519" s="319"/>
      <c r="B519" s="41" t="s">
        <v>34</v>
      </c>
      <c r="C519" s="41" t="s">
        <v>33</v>
      </c>
      <c r="D519" s="320"/>
      <c r="E519" s="321"/>
      <c r="F519" s="32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9" t="s">
        <v>30</v>
      </c>
      <c r="B538" s="320" t="s">
        <v>31</v>
      </c>
      <c r="C538" s="320"/>
      <c r="D538" s="320" t="s">
        <v>46</v>
      </c>
      <c r="E538" s="321" t="s">
        <v>310</v>
      </c>
      <c r="F538" s="321" t="s">
        <v>360</v>
      </c>
      <c r="G538" s="127"/>
    </row>
    <row r="539" spans="1:7" x14ac:dyDescent="0.3">
      <c r="A539" s="319"/>
      <c r="B539" s="41" t="s">
        <v>34</v>
      </c>
      <c r="C539" s="41" t="s">
        <v>33</v>
      </c>
      <c r="D539" s="320"/>
      <c r="E539" s="321"/>
      <c r="F539" s="32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38"/>
      <c r="E1" s="338"/>
      <c r="F1" s="338"/>
      <c r="G1" s="338"/>
    </row>
    <row r="2" spans="1:7" s="12" customFormat="1" ht="24.75" x14ac:dyDescent="0.5">
      <c r="A2" s="11"/>
      <c r="B2" s="24">
        <v>1</v>
      </c>
      <c r="D2" s="93"/>
      <c r="E2" s="93"/>
      <c r="F2" s="93"/>
      <c r="G2" s="125"/>
    </row>
    <row r="3" spans="1:7" s="12" customFormat="1" ht="24.75" x14ac:dyDescent="0.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5">
      <c r="A5" s="11"/>
      <c r="D5" s="93"/>
      <c r="E5" s="93"/>
      <c r="F5" s="93"/>
      <c r="G5" s="125"/>
    </row>
    <row r="6" spans="1:7" s="12" customFormat="1" ht="37.5" customHeight="1" x14ac:dyDescent="0.5">
      <c r="A6" s="360" t="s">
        <v>50</v>
      </c>
      <c r="B6" s="360"/>
      <c r="C6" s="360"/>
      <c r="D6" s="360"/>
      <c r="E6" s="360"/>
      <c r="F6" s="360"/>
      <c r="G6" s="125"/>
    </row>
    <row r="7" spans="1:7" s="12" customFormat="1" ht="21.75" customHeight="1" x14ac:dyDescent="0.5">
      <c r="A7" s="340" t="str">
        <f>'A3 Exploitation'!A8:F8</f>
        <v>Ksour Essef</v>
      </c>
      <c r="B7" s="340"/>
      <c r="C7" s="340"/>
      <c r="D7" s="340"/>
      <c r="E7" s="340"/>
      <c r="F7" s="340"/>
      <c r="G7" s="125"/>
    </row>
    <row r="8" spans="1:7" s="12" customFormat="1" ht="24.75" x14ac:dyDescent="0.5">
      <c r="A8" s="14" t="s">
        <v>42</v>
      </c>
      <c r="B8" s="361">
        <f>'A3 Exploitation'!B9:F9</f>
        <v>0</v>
      </c>
      <c r="C8" s="361"/>
      <c r="D8" s="361"/>
      <c r="E8" s="361"/>
      <c r="F8" s="361"/>
      <c r="G8" s="125"/>
    </row>
    <row r="9" spans="1:7" s="12" customFormat="1" ht="24.75" x14ac:dyDescent="0.5">
      <c r="A9" s="15" t="s">
        <v>44</v>
      </c>
      <c r="B9" s="362">
        <f>'A3 Exploitation'!B10:F10</f>
        <v>0</v>
      </c>
      <c r="C9" s="362"/>
      <c r="D9" s="362"/>
      <c r="E9" s="362"/>
      <c r="F9" s="362"/>
      <c r="G9" s="125"/>
    </row>
    <row r="10" spans="1:7" s="12" customFormat="1" ht="24.75" x14ac:dyDescent="0.5">
      <c r="A10" s="14" t="s">
        <v>43</v>
      </c>
      <c r="B10" s="359">
        <f>'A3 Exploitation'!B11:F11</f>
        <v>0</v>
      </c>
      <c r="C10" s="359"/>
      <c r="D10" s="359"/>
      <c r="E10" s="359"/>
      <c r="F10" s="359"/>
      <c r="G10" s="125"/>
    </row>
    <row r="11" spans="1:7" s="12" customFormat="1" ht="24.75" x14ac:dyDescent="0.5">
      <c r="A11" s="14" t="s">
        <v>294</v>
      </c>
      <c r="B11" s="357">
        <f>D199</f>
        <v>0</v>
      </c>
      <c r="C11" s="357"/>
      <c r="D11" s="357"/>
      <c r="E11" s="357"/>
      <c r="F11" s="357"/>
      <c r="G11" s="125"/>
    </row>
    <row r="12" spans="1:7" s="12" customFormat="1" ht="22.5" x14ac:dyDescent="0.45">
      <c r="A12" s="11"/>
      <c r="D12" s="336"/>
      <c r="E12" s="336"/>
      <c r="F12" s="336"/>
      <c r="G12" s="336"/>
    </row>
    <row r="13" spans="1:7" s="12" customFormat="1" ht="11.25" customHeight="1" x14ac:dyDescent="0.3">
      <c r="A13" s="319" t="s">
        <v>30</v>
      </c>
      <c r="B13" s="320" t="s">
        <v>31</v>
      </c>
      <c r="C13" s="320"/>
      <c r="D13" s="320" t="s">
        <v>46</v>
      </c>
      <c r="E13" s="320" t="s">
        <v>190</v>
      </c>
      <c r="F13" s="320" t="s">
        <v>191</v>
      </c>
      <c r="G13" s="112"/>
    </row>
    <row r="14" spans="1:7" s="12" customFormat="1" ht="12.75" customHeight="1" x14ac:dyDescent="0.3">
      <c r="A14" s="319"/>
      <c r="B14" s="34" t="s">
        <v>34</v>
      </c>
      <c r="C14" s="34" t="s">
        <v>33</v>
      </c>
      <c r="D14" s="320"/>
      <c r="E14" s="320"/>
      <c r="F14" s="32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4" t="s">
        <v>36</v>
      </c>
      <c r="B22" s="350"/>
      <c r="C22" s="351"/>
      <c r="D22" s="92">
        <f>SUM(B17:C21)</f>
        <v>0</v>
      </c>
    </row>
    <row r="23" spans="1:7" x14ac:dyDescent="0.3">
      <c r="A23" s="345" t="s">
        <v>295</v>
      </c>
      <c r="B23" s="346"/>
      <c r="C23" s="34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3" t="s">
        <v>4</v>
      </c>
      <c r="B25" s="344"/>
      <c r="C25" s="344"/>
      <c r="D25" s="344"/>
      <c r="E25" s="344"/>
      <c r="F25" s="34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5" t="s">
        <v>36</v>
      </c>
      <c r="B33" s="346"/>
      <c r="C33" s="347"/>
      <c r="D33" s="91">
        <f>SUM(B26:C32)</f>
        <v>0</v>
      </c>
    </row>
    <row r="34" spans="1:7" x14ac:dyDescent="0.3">
      <c r="A34" s="345" t="s">
        <v>295</v>
      </c>
      <c r="B34" s="346"/>
      <c r="C34" s="34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3" t="s">
        <v>219</v>
      </c>
      <c r="B36" s="344"/>
      <c r="C36" s="344"/>
      <c r="D36" s="344"/>
      <c r="E36" s="344"/>
      <c r="F36" s="34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5" t="s">
        <v>36</v>
      </c>
      <c r="B42" s="346"/>
      <c r="C42" s="347"/>
      <c r="D42" s="91">
        <f>SUM(B37:C41)</f>
        <v>0</v>
      </c>
      <c r="E42" s="13"/>
      <c r="F42" s="13"/>
      <c r="G42" s="126"/>
    </row>
    <row r="43" spans="1:7" s="22" customFormat="1" x14ac:dyDescent="0.3">
      <c r="A43" s="345" t="s">
        <v>295</v>
      </c>
      <c r="B43" s="346"/>
      <c r="C43" s="34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5" t="s">
        <v>21</v>
      </c>
      <c r="B45" s="356"/>
      <c r="C45" s="356"/>
      <c r="D45" s="356"/>
      <c r="E45" s="356"/>
      <c r="F45" s="35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5" t="s">
        <v>36</v>
      </c>
      <c r="B52" s="346"/>
      <c r="C52" s="347"/>
      <c r="D52" s="91">
        <f>SUM(B46:C51)</f>
        <v>0</v>
      </c>
    </row>
    <row r="53" spans="1:7" x14ac:dyDescent="0.3">
      <c r="A53" s="345" t="s">
        <v>295</v>
      </c>
      <c r="B53" s="346"/>
      <c r="C53" s="34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3" t="s">
        <v>8</v>
      </c>
      <c r="B55" s="344"/>
      <c r="C55" s="344"/>
      <c r="D55" s="344"/>
      <c r="E55" s="344"/>
      <c r="F55" s="34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5" t="s">
        <v>36</v>
      </c>
      <c r="B63" s="346"/>
      <c r="C63" s="347"/>
      <c r="D63" s="91">
        <f>SUM(B56:C62)</f>
        <v>0</v>
      </c>
    </row>
    <row r="64" spans="1:7" x14ac:dyDescent="0.3">
      <c r="A64" s="345" t="s">
        <v>295</v>
      </c>
      <c r="B64" s="346"/>
      <c r="C64" s="34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3" t="s">
        <v>130</v>
      </c>
      <c r="B66" s="344"/>
      <c r="C66" s="344"/>
      <c r="D66" s="344"/>
      <c r="E66" s="344"/>
      <c r="F66" s="34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5" t="s">
        <v>36</v>
      </c>
      <c r="B84" s="346"/>
      <c r="C84" s="347"/>
      <c r="D84" s="91">
        <f>SUM(B67:C83)</f>
        <v>0</v>
      </c>
    </row>
    <row r="85" spans="1:7" x14ac:dyDescent="0.3">
      <c r="A85" s="345" t="s">
        <v>295</v>
      </c>
      <c r="B85" s="346"/>
      <c r="C85" s="34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3" t="s">
        <v>211</v>
      </c>
      <c r="B87" s="344"/>
      <c r="C87" s="344"/>
      <c r="D87" s="344"/>
      <c r="E87" s="344"/>
      <c r="F87" s="34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5" t="s">
        <v>36</v>
      </c>
      <c r="B102" s="346"/>
      <c r="C102" s="347"/>
      <c r="D102" s="91">
        <f>SUM(B88:C101)</f>
        <v>0</v>
      </c>
    </row>
    <row r="103" spans="1:7" x14ac:dyDescent="0.3">
      <c r="A103" s="345" t="s">
        <v>295</v>
      </c>
      <c r="B103" s="346"/>
      <c r="C103" s="34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3" t="s">
        <v>212</v>
      </c>
      <c r="B106" s="344"/>
      <c r="C106" s="344"/>
      <c r="D106" s="344"/>
      <c r="E106" s="344"/>
      <c r="F106" s="34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5" t="s">
        <v>36</v>
      </c>
      <c r="B118" s="346"/>
      <c r="C118" s="347"/>
      <c r="D118" s="91">
        <f>SUM(B107:C117)</f>
        <v>0</v>
      </c>
      <c r="E118" s="13"/>
      <c r="F118" s="13"/>
      <c r="G118" s="126"/>
    </row>
    <row r="119" spans="1:7" s="22" customFormat="1" x14ac:dyDescent="0.3">
      <c r="A119" s="345" t="s">
        <v>295</v>
      </c>
      <c r="B119" s="346"/>
      <c r="C119" s="34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3" t="s">
        <v>185</v>
      </c>
      <c r="B121" s="344"/>
      <c r="C121" s="344"/>
      <c r="D121" s="344"/>
      <c r="E121" s="344"/>
      <c r="F121" s="34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5" t="s">
        <v>36</v>
      </c>
      <c r="B133" s="346"/>
      <c r="C133" s="347"/>
      <c r="D133" s="91">
        <f>SUM(B122:C132)</f>
        <v>0</v>
      </c>
    </row>
    <row r="134" spans="1:7" x14ac:dyDescent="0.3">
      <c r="A134" s="345" t="s">
        <v>295</v>
      </c>
      <c r="B134" s="346"/>
      <c r="C134" s="34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3" t="s">
        <v>71</v>
      </c>
      <c r="B136" s="344"/>
      <c r="C136" s="344"/>
      <c r="D136" s="344"/>
      <c r="E136" s="344"/>
      <c r="F136" s="34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5" t="s">
        <v>36</v>
      </c>
      <c r="B149" s="346"/>
      <c r="C149" s="347"/>
      <c r="D149" s="91">
        <f>SUM(B137:C148)</f>
        <v>0</v>
      </c>
    </row>
    <row r="150" spans="1:7" x14ac:dyDescent="0.3">
      <c r="A150" s="345" t="s">
        <v>295</v>
      </c>
      <c r="B150" s="346"/>
      <c r="C150" s="34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3" t="s">
        <v>217</v>
      </c>
      <c r="B152" s="344"/>
      <c r="C152" s="344"/>
      <c r="D152" s="344"/>
      <c r="E152" s="344"/>
      <c r="F152" s="34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5" t="s">
        <v>36</v>
      </c>
      <c r="B161" s="350"/>
      <c r="C161" s="351"/>
      <c r="D161" s="92">
        <f>SUM(B153:C160)</f>
        <v>0</v>
      </c>
    </row>
    <row r="162" spans="1:7" x14ac:dyDescent="0.3">
      <c r="A162" s="345" t="s">
        <v>295</v>
      </c>
      <c r="B162" s="346"/>
      <c r="C162" s="34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3" t="s">
        <v>77</v>
      </c>
      <c r="B164" s="344"/>
      <c r="C164" s="344"/>
      <c r="D164" s="344"/>
      <c r="E164" s="344"/>
      <c r="F164" s="34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5" t="s">
        <v>36</v>
      </c>
      <c r="B169" s="346"/>
      <c r="C169" s="347"/>
      <c r="D169" s="91">
        <f>SUM(B165:C168)</f>
        <v>0</v>
      </c>
    </row>
    <row r="170" spans="1:7" x14ac:dyDescent="0.3">
      <c r="A170" s="345" t="s">
        <v>295</v>
      </c>
      <c r="B170" s="346"/>
      <c r="C170" s="34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5" t="s">
        <v>36</v>
      </c>
      <c r="B177" s="346"/>
      <c r="C177" s="347"/>
      <c r="D177" s="91">
        <f>SUM(B173:C176)</f>
        <v>0</v>
      </c>
    </row>
    <row r="178" spans="1:7" x14ac:dyDescent="0.3">
      <c r="A178" s="345" t="s">
        <v>295</v>
      </c>
      <c r="B178" s="346"/>
      <c r="C178" s="34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3" t="s">
        <v>78</v>
      </c>
      <c r="B180" s="344"/>
      <c r="C180" s="344"/>
      <c r="D180" s="344"/>
      <c r="E180" s="344"/>
      <c r="F180" s="34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5" t="s">
        <v>36</v>
      </c>
      <c r="B186" s="346"/>
      <c r="C186" s="347"/>
      <c r="D186" s="91">
        <f>SUM(B181:C185)</f>
        <v>0</v>
      </c>
    </row>
    <row r="187" spans="1:7" x14ac:dyDescent="0.3">
      <c r="A187" s="345" t="s">
        <v>295</v>
      </c>
      <c r="B187" s="346"/>
      <c r="C187" s="34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3" t="s">
        <v>216</v>
      </c>
      <c r="B189" s="344"/>
      <c r="C189" s="344"/>
      <c r="D189" s="344"/>
      <c r="E189" s="344"/>
      <c r="F189" s="34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5" t="s">
        <v>36</v>
      </c>
      <c r="B194" s="346"/>
      <c r="C194" s="347"/>
      <c r="D194" s="54">
        <f>SUM(B190:C193)</f>
        <v>0</v>
      </c>
    </row>
    <row r="195" spans="1:6" x14ac:dyDescent="0.3">
      <c r="A195" s="345" t="s">
        <v>295</v>
      </c>
      <c r="B195" s="346"/>
      <c r="C195" s="34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38"/>
      <c r="E1" s="338"/>
      <c r="F1" s="338"/>
      <c r="G1" s="338"/>
    </row>
    <row r="2" spans="1:7" ht="24.75" x14ac:dyDescent="0.5">
      <c r="C2" s="24">
        <v>1</v>
      </c>
      <c r="D2" s="259"/>
      <c r="E2" s="246"/>
      <c r="F2" s="199"/>
      <c r="G2" s="125"/>
    </row>
    <row r="3" spans="1:7" ht="24.75" x14ac:dyDescent="0.5">
      <c r="C3" s="24">
        <v>2</v>
      </c>
      <c r="D3" s="259"/>
      <c r="E3" s="246"/>
      <c r="F3" s="199"/>
      <c r="G3" s="125"/>
    </row>
    <row r="4" spans="1:7" ht="24.75" x14ac:dyDescent="0.5">
      <c r="C4" s="24" t="s">
        <v>32</v>
      </c>
      <c r="D4" s="259"/>
      <c r="E4" s="246"/>
      <c r="F4" s="199"/>
      <c r="G4" s="125"/>
    </row>
    <row r="5" spans="1:7" ht="24.75" x14ac:dyDescent="0.5">
      <c r="D5" s="259"/>
      <c r="E5" s="246"/>
      <c r="F5" s="199"/>
      <c r="G5" s="125"/>
    </row>
    <row r="6" spans="1:7" ht="24.75" x14ac:dyDescent="0.5">
      <c r="D6" s="259"/>
      <c r="E6" s="246"/>
      <c r="F6" s="199"/>
      <c r="G6" s="125"/>
    </row>
    <row r="7" spans="1:7" ht="24.75" x14ac:dyDescent="0.5">
      <c r="A7" s="339" t="s">
        <v>179</v>
      </c>
      <c r="B7" s="339"/>
      <c r="C7" s="339"/>
      <c r="D7" s="339"/>
      <c r="E7" s="339"/>
      <c r="F7" s="339"/>
      <c r="G7" s="125"/>
    </row>
    <row r="8" spans="1:7" ht="29.25" x14ac:dyDescent="0.5">
      <c r="A8" s="340" t="str">
        <f>'Page de garde'!D18</f>
        <v>Ksour Essef</v>
      </c>
      <c r="B8" s="340"/>
      <c r="C8" s="340"/>
      <c r="D8" s="340"/>
      <c r="E8" s="340"/>
      <c r="F8" s="340"/>
      <c r="G8" s="125"/>
    </row>
    <row r="9" spans="1:7" ht="24.75" x14ac:dyDescent="0.5">
      <c r="A9" s="14" t="s">
        <v>42</v>
      </c>
      <c r="B9" s="341"/>
      <c r="C9" s="341"/>
      <c r="D9" s="341"/>
      <c r="E9" s="341"/>
      <c r="F9" s="341"/>
      <c r="G9" s="125"/>
    </row>
    <row r="10" spans="1:7" ht="24.75" x14ac:dyDescent="0.5">
      <c r="A10" s="15" t="s">
        <v>44</v>
      </c>
      <c r="B10" s="342"/>
      <c r="C10" s="342"/>
      <c r="D10" s="342"/>
      <c r="E10" s="342"/>
      <c r="F10" s="342"/>
      <c r="G10" s="125"/>
    </row>
    <row r="11" spans="1:7" ht="24.75" x14ac:dyDescent="0.5">
      <c r="A11" s="14" t="s">
        <v>43</v>
      </c>
      <c r="B11" s="337"/>
      <c r="C11" s="337"/>
      <c r="D11" s="337"/>
      <c r="E11" s="337"/>
      <c r="F11" s="337"/>
      <c r="G11" s="125"/>
    </row>
    <row r="12" spans="1:7" ht="24.75" x14ac:dyDescent="0.5">
      <c r="A12" s="14" t="s">
        <v>239</v>
      </c>
      <c r="B12" s="335">
        <f>D549</f>
        <v>0</v>
      </c>
      <c r="C12" s="335"/>
      <c r="D12" s="335"/>
      <c r="E12" s="335"/>
      <c r="F12" s="335"/>
      <c r="G12" s="125"/>
    </row>
    <row r="13" spans="1:7" ht="22.5" x14ac:dyDescent="0.45">
      <c r="D13" s="336"/>
      <c r="E13" s="336"/>
      <c r="F13" s="336"/>
      <c r="G13" s="33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9" t="s">
        <v>30</v>
      </c>
      <c r="B17" s="320" t="s">
        <v>31</v>
      </c>
      <c r="C17" s="320"/>
      <c r="D17" s="320" t="s">
        <v>46</v>
      </c>
      <c r="E17" s="321" t="s">
        <v>310</v>
      </c>
      <c r="F17" s="321" t="s">
        <v>358</v>
      </c>
    </row>
    <row r="18" spans="1:8" ht="16.5" customHeight="1" x14ac:dyDescent="0.3">
      <c r="A18" s="319"/>
      <c r="B18" s="41" t="s">
        <v>34</v>
      </c>
      <c r="C18" s="41" t="s">
        <v>33</v>
      </c>
      <c r="D18" s="320"/>
      <c r="E18" s="321"/>
      <c r="F18" s="32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9" t="s">
        <v>379</v>
      </c>
      <c r="B38" s="330"/>
      <c r="C38" s="330"/>
      <c r="D38" s="330"/>
      <c r="E38" s="330"/>
      <c r="F38" s="33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9" t="s">
        <v>30</v>
      </c>
      <c r="B50" s="320" t="s">
        <v>31</v>
      </c>
      <c r="C50" s="320"/>
      <c r="D50" s="320" t="s">
        <v>46</v>
      </c>
      <c r="E50" s="321" t="s">
        <v>310</v>
      </c>
      <c r="F50" s="321" t="s">
        <v>360</v>
      </c>
      <c r="G50" s="127"/>
    </row>
    <row r="51" spans="1:7" ht="16.5" customHeight="1" x14ac:dyDescent="0.3">
      <c r="A51" s="319"/>
      <c r="B51" s="41" t="s">
        <v>34</v>
      </c>
      <c r="C51" s="41" t="s">
        <v>33</v>
      </c>
      <c r="D51" s="320"/>
      <c r="E51" s="321"/>
      <c r="F51" s="32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9" t="s">
        <v>379</v>
      </c>
      <c r="B94" s="330"/>
      <c r="C94" s="330"/>
      <c r="D94" s="330"/>
      <c r="E94" s="330"/>
      <c r="F94" s="33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9" t="s">
        <v>30</v>
      </c>
      <c r="B107" s="320" t="s">
        <v>31</v>
      </c>
      <c r="C107" s="320"/>
      <c r="D107" s="320" t="s">
        <v>46</v>
      </c>
      <c r="E107" s="321" t="s">
        <v>310</v>
      </c>
      <c r="F107" s="321" t="s">
        <v>360</v>
      </c>
    </row>
    <row r="108" spans="1:7" ht="16.5" customHeight="1" x14ac:dyDescent="0.3">
      <c r="A108" s="319"/>
      <c r="B108" s="41" t="s">
        <v>34</v>
      </c>
      <c r="C108" s="41" t="s">
        <v>33</v>
      </c>
      <c r="D108" s="320"/>
      <c r="E108" s="321"/>
      <c r="F108" s="32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2" t="s">
        <v>379</v>
      </c>
      <c r="B148" s="333"/>
      <c r="C148" s="333"/>
      <c r="D148" s="33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9" t="s">
        <v>30</v>
      </c>
      <c r="B162" s="320" t="s">
        <v>31</v>
      </c>
      <c r="C162" s="320"/>
      <c r="D162" s="320" t="s">
        <v>46</v>
      </c>
      <c r="E162" s="321" t="s">
        <v>310</v>
      </c>
      <c r="F162" s="321" t="s">
        <v>360</v>
      </c>
      <c r="G162" s="127"/>
    </row>
    <row r="163" spans="1:7" ht="16.5" customHeight="1" x14ac:dyDescent="0.3">
      <c r="A163" s="319"/>
      <c r="B163" s="41" t="s">
        <v>34</v>
      </c>
      <c r="C163" s="41" t="s">
        <v>33</v>
      </c>
      <c r="D163" s="320"/>
      <c r="E163" s="321"/>
      <c r="F163" s="32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5" t="s">
        <v>379</v>
      </c>
      <c r="B195" s="325"/>
      <c r="C195" s="325"/>
      <c r="D195" s="325"/>
      <c r="E195" s="325"/>
      <c r="F195" s="32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9" t="s">
        <v>30</v>
      </c>
      <c r="B209" s="320" t="s">
        <v>31</v>
      </c>
      <c r="C209" s="320"/>
      <c r="D209" s="320" t="s">
        <v>46</v>
      </c>
      <c r="E209" s="321" t="s">
        <v>310</v>
      </c>
      <c r="F209" s="321" t="s">
        <v>360</v>
      </c>
      <c r="G209" s="127"/>
    </row>
    <row r="210" spans="1:7" ht="16.5" customHeight="1" x14ac:dyDescent="0.3">
      <c r="A210" s="319"/>
      <c r="B210" s="41" t="s">
        <v>34</v>
      </c>
      <c r="C210" s="41" t="s">
        <v>33</v>
      </c>
      <c r="D210" s="320"/>
      <c r="E210" s="321"/>
      <c r="F210" s="32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5" t="s">
        <v>379</v>
      </c>
      <c r="B256" s="325"/>
      <c r="C256" s="325"/>
      <c r="D256" s="325"/>
      <c r="E256" s="325"/>
      <c r="F256" s="32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9" t="s">
        <v>30</v>
      </c>
      <c r="B270" s="320" t="s">
        <v>31</v>
      </c>
      <c r="C270" s="320"/>
      <c r="D270" s="320" t="s">
        <v>46</v>
      </c>
      <c r="E270" s="321" t="s">
        <v>310</v>
      </c>
      <c r="F270" s="321" t="s">
        <v>360</v>
      </c>
      <c r="G270" s="214"/>
    </row>
    <row r="271" spans="1:7" s="16" customFormat="1" ht="16.5" customHeight="1" x14ac:dyDescent="0.3">
      <c r="A271" s="319"/>
      <c r="B271" s="41" t="s">
        <v>34</v>
      </c>
      <c r="C271" s="41" t="s">
        <v>33</v>
      </c>
      <c r="D271" s="320"/>
      <c r="E271" s="321"/>
      <c r="F271" s="32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6" t="s">
        <v>396</v>
      </c>
      <c r="B308" s="327"/>
      <c r="C308" s="327"/>
      <c r="D308" s="327"/>
      <c r="E308" s="327"/>
      <c r="F308" s="32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9" t="s">
        <v>30</v>
      </c>
      <c r="B322" s="320" t="s">
        <v>31</v>
      </c>
      <c r="C322" s="320"/>
      <c r="D322" s="320" t="s">
        <v>46</v>
      </c>
      <c r="E322" s="321" t="s">
        <v>310</v>
      </c>
      <c r="F322" s="321" t="s">
        <v>360</v>
      </c>
      <c r="G322" s="127"/>
    </row>
    <row r="323" spans="1:7" ht="16.5" customHeight="1" x14ac:dyDescent="0.3">
      <c r="A323" s="319"/>
      <c r="B323" s="41" t="s">
        <v>34</v>
      </c>
      <c r="C323" s="41" t="s">
        <v>33</v>
      </c>
      <c r="D323" s="320"/>
      <c r="E323" s="321"/>
      <c r="F323" s="32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6" t="s">
        <v>379</v>
      </c>
      <c r="B349" s="327"/>
      <c r="C349" s="327"/>
      <c r="D349" s="327"/>
      <c r="E349" s="327"/>
      <c r="F349" s="32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9" t="s">
        <v>30</v>
      </c>
      <c r="B362" s="320" t="s">
        <v>31</v>
      </c>
      <c r="C362" s="320"/>
      <c r="D362" s="320" t="s">
        <v>46</v>
      </c>
      <c r="E362" s="321" t="s">
        <v>310</v>
      </c>
      <c r="F362" s="321" t="s">
        <v>360</v>
      </c>
      <c r="G362" s="127"/>
    </row>
    <row r="363" spans="1:7" ht="16.5" customHeight="1" x14ac:dyDescent="0.3">
      <c r="A363" s="319"/>
      <c r="B363" s="41" t="s">
        <v>34</v>
      </c>
      <c r="C363" s="41" t="s">
        <v>33</v>
      </c>
      <c r="D363" s="320"/>
      <c r="E363" s="321"/>
      <c r="F363" s="32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5" t="s">
        <v>379</v>
      </c>
      <c r="B383" s="325"/>
      <c r="C383" s="325"/>
      <c r="D383" s="325"/>
      <c r="E383" s="325"/>
      <c r="F383" s="32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9" t="s">
        <v>30</v>
      </c>
      <c r="B395" s="320" t="s">
        <v>31</v>
      </c>
      <c r="C395" s="320"/>
      <c r="D395" s="320" t="s">
        <v>46</v>
      </c>
      <c r="E395" s="321" t="s">
        <v>310</v>
      </c>
      <c r="F395" s="321" t="s">
        <v>360</v>
      </c>
      <c r="G395" s="127"/>
    </row>
    <row r="396" spans="1:7" ht="16.5" customHeight="1" x14ac:dyDescent="0.3">
      <c r="A396" s="319"/>
      <c r="B396" s="41" t="s">
        <v>34</v>
      </c>
      <c r="C396" s="41" t="s">
        <v>33</v>
      </c>
      <c r="D396" s="320"/>
      <c r="E396" s="321"/>
      <c r="F396" s="32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5" t="s">
        <v>379</v>
      </c>
      <c r="B435" s="325"/>
      <c r="C435" s="325"/>
      <c r="D435" s="325"/>
      <c r="E435" s="325"/>
      <c r="F435" s="32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9" t="s">
        <v>30</v>
      </c>
      <c r="B448" s="320" t="s">
        <v>31</v>
      </c>
      <c r="C448" s="320"/>
      <c r="D448" s="320" t="s">
        <v>46</v>
      </c>
      <c r="E448" s="321" t="s">
        <v>310</v>
      </c>
      <c r="F448" s="321" t="s">
        <v>360</v>
      </c>
      <c r="G448" s="127"/>
    </row>
    <row r="449" spans="1:6" ht="16.5" customHeight="1" x14ac:dyDescent="0.3">
      <c r="A449" s="319"/>
      <c r="B449" s="41" t="s">
        <v>34</v>
      </c>
      <c r="C449" s="41" t="s">
        <v>33</v>
      </c>
      <c r="D449" s="320"/>
      <c r="E449" s="321"/>
      <c r="F449" s="32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2" t="s">
        <v>379</v>
      </c>
      <c r="B471" s="323"/>
      <c r="C471" s="323"/>
      <c r="D471" s="323"/>
      <c r="E471" s="323"/>
      <c r="F471" s="32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4" t="s">
        <v>367</v>
      </c>
      <c r="B483" s="324"/>
      <c r="C483" s="324"/>
      <c r="D483" s="32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9" t="s">
        <v>30</v>
      </c>
      <c r="B485" s="320" t="s">
        <v>31</v>
      </c>
      <c r="C485" s="320"/>
      <c r="D485" s="320" t="s">
        <v>46</v>
      </c>
      <c r="E485" s="321" t="s">
        <v>310</v>
      </c>
      <c r="F485" s="321" t="s">
        <v>360</v>
      </c>
      <c r="G485" s="127"/>
    </row>
    <row r="486" spans="1:7" ht="16.5" customHeight="1" x14ac:dyDescent="0.3">
      <c r="A486" s="319"/>
      <c r="B486" s="41" t="s">
        <v>34</v>
      </c>
      <c r="C486" s="41" t="s">
        <v>33</v>
      </c>
      <c r="D486" s="320"/>
      <c r="E486" s="321"/>
      <c r="F486" s="32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9" t="s">
        <v>30</v>
      </c>
      <c r="B507" s="320" t="s">
        <v>31</v>
      </c>
      <c r="C507" s="320"/>
      <c r="D507" s="320" t="s">
        <v>46</v>
      </c>
      <c r="E507" s="321" t="s">
        <v>310</v>
      </c>
      <c r="F507" s="321" t="s">
        <v>360</v>
      </c>
      <c r="G507" s="127"/>
    </row>
    <row r="508" spans="1:7" ht="16.5" customHeight="1" x14ac:dyDescent="0.3">
      <c r="A508" s="319"/>
      <c r="B508" s="41" t="s">
        <v>34</v>
      </c>
      <c r="C508" s="41" t="s">
        <v>33</v>
      </c>
      <c r="D508" s="320"/>
      <c r="E508" s="321"/>
      <c r="F508" s="32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9" t="s">
        <v>30</v>
      </c>
      <c r="B518" s="320" t="s">
        <v>31</v>
      </c>
      <c r="C518" s="320"/>
      <c r="D518" s="320" t="s">
        <v>46</v>
      </c>
      <c r="E518" s="321" t="s">
        <v>310</v>
      </c>
      <c r="F518" s="321" t="s">
        <v>360</v>
      </c>
      <c r="G518" s="127"/>
    </row>
    <row r="519" spans="1:7" ht="16.5" customHeight="1" x14ac:dyDescent="0.3">
      <c r="A519" s="319"/>
      <c r="B519" s="41" t="s">
        <v>34</v>
      </c>
      <c r="C519" s="41" t="s">
        <v>33</v>
      </c>
      <c r="D519" s="320"/>
      <c r="E519" s="321"/>
      <c r="F519" s="32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9" t="s">
        <v>30</v>
      </c>
      <c r="B538" s="320" t="s">
        <v>31</v>
      </c>
      <c r="C538" s="320"/>
      <c r="D538" s="320" t="s">
        <v>46</v>
      </c>
      <c r="E538" s="321" t="s">
        <v>310</v>
      </c>
      <c r="F538" s="321" t="s">
        <v>360</v>
      </c>
      <c r="G538" s="127"/>
    </row>
    <row r="539" spans="1:7" ht="16.5" customHeight="1" x14ac:dyDescent="0.3">
      <c r="A539" s="319"/>
      <c r="B539" s="41" t="s">
        <v>34</v>
      </c>
      <c r="C539" s="41" t="s">
        <v>33</v>
      </c>
      <c r="D539" s="320"/>
      <c r="E539" s="321"/>
      <c r="F539" s="32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38"/>
      <c r="E1" s="338"/>
      <c r="F1" s="338"/>
      <c r="G1" s="338"/>
    </row>
    <row r="2" spans="1:7" s="12" customFormat="1" ht="24.75" x14ac:dyDescent="0.5">
      <c r="A2" s="11"/>
      <c r="B2" s="24">
        <v>1</v>
      </c>
      <c r="D2" s="246"/>
      <c r="E2" s="246"/>
      <c r="F2" s="246"/>
      <c r="G2" s="125"/>
    </row>
    <row r="3" spans="1:7" s="12" customFormat="1" ht="24.75" x14ac:dyDescent="0.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5">
      <c r="A5" s="11"/>
      <c r="D5" s="246"/>
      <c r="E5" s="246"/>
      <c r="F5" s="246"/>
      <c r="G5" s="125"/>
    </row>
    <row r="6" spans="1:7" s="12" customFormat="1" ht="37.5" customHeight="1" x14ac:dyDescent="0.5">
      <c r="A6" s="360" t="s">
        <v>50</v>
      </c>
      <c r="B6" s="360"/>
      <c r="C6" s="360"/>
      <c r="D6" s="360"/>
      <c r="E6" s="360"/>
      <c r="F6" s="360"/>
      <c r="G6" s="125"/>
    </row>
    <row r="7" spans="1:7" s="12" customFormat="1" ht="21.75" customHeight="1" x14ac:dyDescent="0.5">
      <c r="A7" s="340" t="e">
        <f>#REF!</f>
        <v>#REF!</v>
      </c>
      <c r="B7" s="340"/>
      <c r="C7" s="340"/>
      <c r="D7" s="340"/>
      <c r="E7" s="340"/>
      <c r="F7" s="340"/>
      <c r="G7" s="125"/>
    </row>
    <row r="8" spans="1:7" s="12" customFormat="1" ht="24.75" x14ac:dyDescent="0.5">
      <c r="A8" s="14" t="s">
        <v>42</v>
      </c>
      <c r="B8" s="361">
        <f>'A4 Exploitation'!B9:F9</f>
        <v>0</v>
      </c>
      <c r="C8" s="361"/>
      <c r="D8" s="361"/>
      <c r="E8" s="361"/>
      <c r="F8" s="361"/>
      <c r="G8" s="125"/>
    </row>
    <row r="9" spans="1:7" s="12" customFormat="1" ht="24.75" x14ac:dyDescent="0.5">
      <c r="A9" s="15" t="s">
        <v>44</v>
      </c>
      <c r="B9" s="362">
        <f>'A4 Exploitation'!B10:F10</f>
        <v>0</v>
      </c>
      <c r="C9" s="362"/>
      <c r="D9" s="362"/>
      <c r="E9" s="362"/>
      <c r="F9" s="362"/>
      <c r="G9" s="125"/>
    </row>
    <row r="10" spans="1:7" s="12" customFormat="1" ht="24.75" x14ac:dyDescent="0.5">
      <c r="A10" s="14" t="s">
        <v>43</v>
      </c>
      <c r="B10" s="359">
        <f>'A4 Exploitation'!A8:F8</f>
        <v>0</v>
      </c>
      <c r="C10" s="359"/>
      <c r="D10" s="359"/>
      <c r="E10" s="359"/>
      <c r="F10" s="359"/>
      <c r="G10" s="125"/>
    </row>
    <row r="11" spans="1:7" s="12" customFormat="1" ht="24.75" x14ac:dyDescent="0.5">
      <c r="A11" s="14" t="s">
        <v>294</v>
      </c>
      <c r="B11" s="357">
        <f>D199</f>
        <v>0</v>
      </c>
      <c r="C11" s="357"/>
      <c r="D11" s="357"/>
      <c r="E11" s="357"/>
      <c r="F11" s="357"/>
      <c r="G11" s="125"/>
    </row>
    <row r="12" spans="1:7" s="12" customFormat="1" ht="22.5" x14ac:dyDescent="0.45">
      <c r="A12" s="11"/>
      <c r="D12" s="336"/>
      <c r="E12" s="336"/>
      <c r="F12" s="336"/>
      <c r="G12" s="336"/>
    </row>
    <row r="13" spans="1:7" s="12" customFormat="1" ht="11.25" customHeight="1" x14ac:dyDescent="0.3">
      <c r="A13" s="319" t="s">
        <v>30</v>
      </c>
      <c r="B13" s="320" t="s">
        <v>31</v>
      </c>
      <c r="C13" s="320"/>
      <c r="D13" s="320" t="s">
        <v>46</v>
      </c>
      <c r="E13" s="320" t="s">
        <v>190</v>
      </c>
      <c r="F13" s="320" t="s">
        <v>191</v>
      </c>
      <c r="G13" s="112"/>
    </row>
    <row r="14" spans="1:7" s="12" customFormat="1" ht="12.75" customHeight="1" x14ac:dyDescent="0.3">
      <c r="A14" s="319"/>
      <c r="B14" s="34" t="s">
        <v>34</v>
      </c>
      <c r="C14" s="34" t="s">
        <v>33</v>
      </c>
      <c r="D14" s="320"/>
      <c r="E14" s="320"/>
      <c r="F14" s="32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4" t="s">
        <v>36</v>
      </c>
      <c r="B22" s="350"/>
      <c r="C22" s="351"/>
      <c r="D22" s="245">
        <f>SUM(B17:C21)</f>
        <v>0</v>
      </c>
    </row>
    <row r="23" spans="1:7" x14ac:dyDescent="0.3">
      <c r="A23" s="345" t="s">
        <v>295</v>
      </c>
      <c r="B23" s="346"/>
      <c r="C23" s="34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3" t="s">
        <v>4</v>
      </c>
      <c r="B25" s="344"/>
      <c r="C25" s="344"/>
      <c r="D25" s="344"/>
      <c r="E25" s="344"/>
      <c r="F25" s="34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5" t="s">
        <v>36</v>
      </c>
      <c r="B33" s="346"/>
      <c r="C33" s="347"/>
      <c r="D33" s="244">
        <f>SUM(B26:C32)</f>
        <v>0</v>
      </c>
    </row>
    <row r="34" spans="1:7" x14ac:dyDescent="0.3">
      <c r="A34" s="345" t="s">
        <v>295</v>
      </c>
      <c r="B34" s="346"/>
      <c r="C34" s="34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3" t="s">
        <v>219</v>
      </c>
      <c r="B36" s="344"/>
      <c r="C36" s="344"/>
      <c r="D36" s="344"/>
      <c r="E36" s="344"/>
      <c r="F36" s="34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5" t="s">
        <v>36</v>
      </c>
      <c r="B42" s="346"/>
      <c r="C42" s="347"/>
      <c r="D42" s="244">
        <f>SUM(B37:C41)</f>
        <v>0</v>
      </c>
      <c r="E42" s="13"/>
      <c r="F42" s="13"/>
      <c r="G42" s="126"/>
    </row>
    <row r="43" spans="1:7" s="22" customFormat="1" x14ac:dyDescent="0.3">
      <c r="A43" s="345" t="s">
        <v>295</v>
      </c>
      <c r="B43" s="346"/>
      <c r="C43" s="34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5" t="s">
        <v>21</v>
      </c>
      <c r="B45" s="356"/>
      <c r="C45" s="356"/>
      <c r="D45" s="356"/>
      <c r="E45" s="356"/>
      <c r="F45" s="35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5" t="s">
        <v>36</v>
      </c>
      <c r="B52" s="346"/>
      <c r="C52" s="347"/>
      <c r="D52" s="244">
        <f>SUM(B46:C51)</f>
        <v>0</v>
      </c>
    </row>
    <row r="53" spans="1:7" x14ac:dyDescent="0.3">
      <c r="A53" s="345" t="s">
        <v>295</v>
      </c>
      <c r="B53" s="346"/>
      <c r="C53" s="34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3" t="s">
        <v>8</v>
      </c>
      <c r="B55" s="344"/>
      <c r="C55" s="344"/>
      <c r="D55" s="344"/>
      <c r="E55" s="344"/>
      <c r="F55" s="34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5" t="s">
        <v>36</v>
      </c>
      <c r="B63" s="346"/>
      <c r="C63" s="347"/>
      <c r="D63" s="244">
        <f>SUM(B56:C62)</f>
        <v>0</v>
      </c>
    </row>
    <row r="64" spans="1:7" x14ac:dyDescent="0.3">
      <c r="A64" s="345" t="s">
        <v>295</v>
      </c>
      <c r="B64" s="346"/>
      <c r="C64" s="34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3" t="s">
        <v>130</v>
      </c>
      <c r="B66" s="344"/>
      <c r="C66" s="344"/>
      <c r="D66" s="344"/>
      <c r="E66" s="344"/>
      <c r="F66" s="34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5" t="s">
        <v>36</v>
      </c>
      <c r="B84" s="346"/>
      <c r="C84" s="347"/>
      <c r="D84" s="244">
        <f>SUM(B67:C83)</f>
        <v>0</v>
      </c>
    </row>
    <row r="85" spans="1:7" x14ac:dyDescent="0.3">
      <c r="A85" s="345" t="s">
        <v>295</v>
      </c>
      <c r="B85" s="346"/>
      <c r="C85" s="34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3" t="s">
        <v>211</v>
      </c>
      <c r="B87" s="344"/>
      <c r="C87" s="344"/>
      <c r="D87" s="344"/>
      <c r="E87" s="344"/>
      <c r="F87" s="34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5" t="s">
        <v>36</v>
      </c>
      <c r="B102" s="346"/>
      <c r="C102" s="347"/>
      <c r="D102" s="244">
        <f>SUM(B88:C101)</f>
        <v>0</v>
      </c>
    </row>
    <row r="103" spans="1:7" x14ac:dyDescent="0.3">
      <c r="A103" s="345" t="s">
        <v>295</v>
      </c>
      <c r="B103" s="346"/>
      <c r="C103" s="34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3" t="s">
        <v>212</v>
      </c>
      <c r="B106" s="344"/>
      <c r="C106" s="344"/>
      <c r="D106" s="344"/>
      <c r="E106" s="344"/>
      <c r="F106" s="34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5" t="s">
        <v>36</v>
      </c>
      <c r="B118" s="346"/>
      <c r="C118" s="347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45" t="s">
        <v>295</v>
      </c>
      <c r="B119" s="346"/>
      <c r="C119" s="34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3" t="s">
        <v>185</v>
      </c>
      <c r="B121" s="344"/>
      <c r="C121" s="344"/>
      <c r="D121" s="344"/>
      <c r="E121" s="344"/>
      <c r="F121" s="34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5" t="s">
        <v>36</v>
      </c>
      <c r="B133" s="346"/>
      <c r="C133" s="347"/>
      <c r="D133" s="244">
        <f>SUM(B122:C132)</f>
        <v>0</v>
      </c>
    </row>
    <row r="134" spans="1:7" x14ac:dyDescent="0.3">
      <c r="A134" s="345" t="s">
        <v>295</v>
      </c>
      <c r="B134" s="346"/>
      <c r="C134" s="34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3" t="s">
        <v>71</v>
      </c>
      <c r="B136" s="344"/>
      <c r="C136" s="344"/>
      <c r="D136" s="344"/>
      <c r="E136" s="344"/>
      <c r="F136" s="34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5" t="s">
        <v>36</v>
      </c>
      <c r="B149" s="346"/>
      <c r="C149" s="347"/>
      <c r="D149" s="244">
        <f>SUM(B137:C148)</f>
        <v>0</v>
      </c>
    </row>
    <row r="150" spans="1:7" x14ac:dyDescent="0.3">
      <c r="A150" s="345" t="s">
        <v>295</v>
      </c>
      <c r="B150" s="346"/>
      <c r="C150" s="34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3" t="s">
        <v>217</v>
      </c>
      <c r="B152" s="344"/>
      <c r="C152" s="344"/>
      <c r="D152" s="344"/>
      <c r="E152" s="344"/>
      <c r="F152" s="34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5" t="s">
        <v>36</v>
      </c>
      <c r="B161" s="350"/>
      <c r="C161" s="351"/>
      <c r="D161" s="245">
        <f>SUM(B153:C160)</f>
        <v>0</v>
      </c>
    </row>
    <row r="162" spans="1:7" x14ac:dyDescent="0.3">
      <c r="A162" s="345" t="s">
        <v>295</v>
      </c>
      <c r="B162" s="346"/>
      <c r="C162" s="34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3" t="s">
        <v>77</v>
      </c>
      <c r="B164" s="344"/>
      <c r="C164" s="344"/>
      <c r="D164" s="344"/>
      <c r="E164" s="344"/>
      <c r="F164" s="34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5" t="s">
        <v>36</v>
      </c>
      <c r="B169" s="346"/>
      <c r="C169" s="347"/>
      <c r="D169" s="244">
        <f>SUM(B165:C168)</f>
        <v>0</v>
      </c>
    </row>
    <row r="170" spans="1:7" x14ac:dyDescent="0.3">
      <c r="A170" s="345" t="s">
        <v>295</v>
      </c>
      <c r="B170" s="346"/>
      <c r="C170" s="34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5" t="s">
        <v>36</v>
      </c>
      <c r="B177" s="346"/>
      <c r="C177" s="347"/>
      <c r="D177" s="244">
        <f>SUM(B173:C176)</f>
        <v>0</v>
      </c>
    </row>
    <row r="178" spans="1:7" x14ac:dyDescent="0.3">
      <c r="A178" s="345" t="s">
        <v>295</v>
      </c>
      <c r="B178" s="346"/>
      <c r="C178" s="34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3" t="s">
        <v>78</v>
      </c>
      <c r="B180" s="344"/>
      <c r="C180" s="344"/>
      <c r="D180" s="344"/>
      <c r="E180" s="344"/>
      <c r="F180" s="34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5" t="s">
        <v>36</v>
      </c>
      <c r="B186" s="346"/>
      <c r="C186" s="347"/>
      <c r="D186" s="244">
        <f>SUM(B181:C185)</f>
        <v>0</v>
      </c>
    </row>
    <row r="187" spans="1:7" x14ac:dyDescent="0.3">
      <c r="A187" s="345" t="s">
        <v>295</v>
      </c>
      <c r="B187" s="346"/>
      <c r="C187" s="34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3" t="s">
        <v>216</v>
      </c>
      <c r="B189" s="344"/>
      <c r="C189" s="344"/>
      <c r="D189" s="344"/>
      <c r="E189" s="344"/>
      <c r="F189" s="34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5" t="s">
        <v>36</v>
      </c>
      <c r="B194" s="346"/>
      <c r="C194" s="347"/>
      <c r="D194" s="54">
        <f>SUM(B190:C193)</f>
        <v>0</v>
      </c>
    </row>
    <row r="195" spans="1:6" x14ac:dyDescent="0.3">
      <c r="A195" s="345" t="s">
        <v>295</v>
      </c>
      <c r="B195" s="346"/>
      <c r="C195" s="34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2018-02-22T14:54:44Z</cp:lastPrinted>
  <dcterms:created xsi:type="dcterms:W3CDTF">2015-10-03T07:44:26Z</dcterms:created>
  <dcterms:modified xsi:type="dcterms:W3CDTF">2018-04-06T10:09:59Z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