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hend 29 juin\HEND\uhd\ksar said\2019\sept 19\"/>
    </mc:Choice>
  </mc:AlternateContent>
  <bookViews>
    <workbookView xWindow="0" yWindow="0" windowWidth="20400" windowHeight="7020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2" i="29" l="1"/>
  <c r="D704" i="48" l="1"/>
  <c r="D705" i="48" s="1"/>
  <c r="D640" i="48"/>
  <c r="D630" i="48"/>
  <c r="D616" i="48"/>
  <c r="D617" i="48" s="1"/>
  <c r="D578" i="48"/>
  <c r="D579" i="48"/>
  <c r="D59" i="45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D596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597" i="48" l="1"/>
  <c r="D599" i="48"/>
  <c r="D600" i="48" s="1"/>
  <c r="B91" i="29" s="1"/>
  <c r="D261" i="48"/>
  <c r="D223" i="48"/>
  <c r="D224" i="48" s="1"/>
  <c r="D339" i="48"/>
  <c r="D340" i="48" s="1"/>
  <c r="D710" i="48"/>
  <c r="B710" i="48" s="1"/>
  <c r="D711" i="48" s="1"/>
  <c r="D689" i="48"/>
  <c r="B689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690" i="48" l="1"/>
  <c r="D691" i="48" s="1"/>
  <c r="B102" i="29" s="1"/>
  <c r="D712" i="48"/>
  <c r="D714" i="48"/>
  <c r="D715" i="48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D134" i="45" s="1"/>
  <c r="D135" i="45" s="1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B361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79" i="45" l="1"/>
  <c r="D80" i="45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B43" i="44"/>
  <c r="D44" i="44" s="1"/>
  <c r="B181" i="44"/>
  <c r="D182" i="44" s="1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B657" i="44"/>
  <c r="D658" i="44" s="1"/>
  <c r="D659" i="44" s="1"/>
  <c r="B240" i="44"/>
  <c r="D241" i="44" s="1"/>
  <c r="D242" i="44" s="1"/>
  <c r="B295" i="44"/>
  <c r="D296" i="44" s="1"/>
  <c r="D297" i="44" s="1"/>
  <c r="B419" i="44"/>
  <c r="D420" i="44" s="1"/>
  <c r="B466" i="44"/>
  <c r="D467" i="44" s="1"/>
  <c r="D468" i="44" s="1"/>
  <c r="B689" i="44"/>
  <c r="D690" i="44" s="1"/>
  <c r="B555" i="44"/>
  <c r="D556" i="44" s="1"/>
  <c r="D557" i="44" s="1"/>
  <c r="B515" i="44"/>
  <c r="D516" i="44" s="1"/>
  <c r="D362" i="44"/>
  <c r="D363" i="44" s="1"/>
  <c r="D127" i="44"/>
  <c r="B127" i="44" s="1"/>
  <c r="D128" i="44" s="1"/>
  <c r="D129" i="44" l="1"/>
  <c r="B45" i="29" s="1"/>
  <c r="B710" i="44"/>
  <c r="D711" i="44" s="1"/>
  <c r="D691" i="44"/>
  <c r="B101" i="29" s="1"/>
  <c r="D517" i="44"/>
  <c r="B80" i="29" s="1"/>
  <c r="D423" i="44"/>
  <c r="D424" i="44" s="1"/>
  <c r="B70" i="29" s="1"/>
  <c r="D421" i="44"/>
  <c r="D183" i="44"/>
  <c r="B50" i="29" s="1"/>
  <c r="D47" i="44"/>
  <c r="D48" i="44" s="1"/>
  <c r="B40" i="29" s="1"/>
  <c r="D45" i="44"/>
  <c r="D599" i="44"/>
  <c r="D600" i="44" s="1"/>
  <c r="D579" i="44"/>
  <c r="D214" i="47"/>
  <c r="D215" i="47" s="1"/>
  <c r="B11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D714" i="44" l="1"/>
  <c r="D715" i="44" s="1"/>
  <c r="B106" i="29" s="1"/>
  <c r="D712" i="44"/>
  <c r="D662" i="44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<sst xmlns="http://schemas.openxmlformats.org/spreadsheetml/2006/main" count="2631" uniqueCount="535">
  <si>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</si>
  <si>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</si>
  <si>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</si>
  <si>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</si>
  <si>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</si>
  <si>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</si>
  <si>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</si>
  <si>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</si>
  <si>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</si>
  <si>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</si>
  <si>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</si>
  <si>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</si>
  <si>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</si>
  <si>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</si>
  <si>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</si>
  <si>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</si>
  <si>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</si>
  <si>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</si>
  <si>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</si>
  <si>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</si>
  <si>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</si>
  <si>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</si>
  <si>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</si>
  <si>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</si>
  <si>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</si>
  <si>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</si>
  <si>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</si>
  <si>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</si>
  <si>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</si>
  <si>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</si>
  <si>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</si>
  <si>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</si>
  <si>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</si>
  <si>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</si>
  <si>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</si>
  <si>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</si>
  <si>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</si>
  <si>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</si>
  <si>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</si>
  <si>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</si>
  <si>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</si>
  <si>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</si>
  <si>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</si>
  <si>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</si>
  <si>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</si>
  <si>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</si>
  <si>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</si>
  <si>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</si>
  <si>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</si>
  <si>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</si>
  <si>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</si>
  <si>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</si>
  <si>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</si>
  <si>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</si>
  <si>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</si>
  <si>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</si>
  <si>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</si>
  <si>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</si>
  <si>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</si>
  <si>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</si>
  <si>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</si>
  <si>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</si>
  <si>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</si>
  <si>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</si>
  <si>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</si>
  <si>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</si>
  <si>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</si>
  <si>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</si>
  <si>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</si>
  <si>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</si>
  <si>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</si>
  <si>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</si>
  <si>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</si>
  <si>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</si>
  <si>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</si>
  <si>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</si>
  <si>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</si>
  <si>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</si>
  <si>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</si>
  <si>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</si>
  <si>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</si>
  <si>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</si>
  <si>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</si>
  <si>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</si>
  <si>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</si>
  <si>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</si>
  <si>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</si>
  <si>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</si>
  <si>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</si>
  <si>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</si>
  <si>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</si>
  <si>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</si>
  <si>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</si>
  <si>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</si>
  <si>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</si>
  <si>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</si>
  <si>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</si>
  <si>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</si>
  <si>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</si>
  <si>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</si>
  <si>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</si>
  <si>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</si>
  <si>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</si>
  <si>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</si>
  <si>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</si>
  <si>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</si>
  <si>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</si>
  <si>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</si>
  <si>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</si>
  <si>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</si>
  <si>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</si>
  <si>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</si>
  <si>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</si>
  <si>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</si>
  <si>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</si>
  <si>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</si>
  <si>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</si>
  <si>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</si>
  <si>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</si>
  <si>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</si>
  <si>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</si>
  <si>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</si>
  <si>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</si>
  <si>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</si>
  <si>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</si>
  <si>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</si>
  <si>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</si>
  <si>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</si>
  <si>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</si>
  <si>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</si>
  <si>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</si>
  <si>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</si>
  <si>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</si>
  <si>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</si>
  <si>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</si>
  <si>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</si>
  <si>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</si>
  <si>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</si>
  <si>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</si>
  <si>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</si>
  <si>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</si>
  <si>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</si>
  <si>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</si>
  <si>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</si>
  <si>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</si>
  <si>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</si>
  <si>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</si>
  <si>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</si>
  <si>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</si>
  <si>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</si>
  <si>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</si>
  <si>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</si>
  <si>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</si>
  <si>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</si>
  <si>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</si>
  <si>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</si>
  <si>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</si>
  <si>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</si>
  <si>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</si>
  <si>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</si>
  <si>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</si>
  <si>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</si>
  <si>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</si>
  <si>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</si>
  <si>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</si>
  <si>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</si>
  <si>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</si>
  <si>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</si>
  <si>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</si>
  <si>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</si>
  <si>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</si>
  <si>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</si>
  <si>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</si>
  <si>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</si>
  <si>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</si>
  <si>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</si>
  <si>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</si>
  <si>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</si>
  <si>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</si>
  <si>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</si>
  <si>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</si>
  <si>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</si>
  <si>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</si>
  <si>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</si>
  <si>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</si>
  <si>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</si>
  <si>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</si>
  <si>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</si>
  <si>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</si>
  <si>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</si>
  <si>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</si>
  <si>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</si>
  <si>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</si>
  <si>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</si>
  <si>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</si>
  <si>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</si>
  <si>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</si>
  <si>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</si>
  <si>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</si>
  <si>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</si>
  <si>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</si>
  <si>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</si>
  <si>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</si>
  <si>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</si>
  <si>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</si>
  <si>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</si>
  <si>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</si>
  <si>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</si>
  <si>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</si>
  <si>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</si>
  <si>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</si>
  <si>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</si>
  <si>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</si>
  <si>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</si>
  <si>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</si>
  <si>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</si>
  <si>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</si>
  <si>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</si>
  <si>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</si>
  <si>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</si>
  <si>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</si>
  <si>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</si>
  <si>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</si>
  <si>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</si>
  <si>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</si>
  <si>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</si>
  <si>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</si>
  <si>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</si>
  <si>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</si>
  <si>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</si>
  <si>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</si>
  <si>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</si>
  <si>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</si>
  <si>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</si>
  <si>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</si>
  <si>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</si>
  <si>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</si>
  <si>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</si>
  <si>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</si>
  <si>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</si>
  <si>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</si>
  <si>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</si>
  <si>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</si>
  <si>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</si>
  <si>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</si>
  <si>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</si>
  <si>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</si>
  <si>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</si>
  <si>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</si>
  <si>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</si>
  <si>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</si>
  <si>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</si>
  <si>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</si>
  <si>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</si>
  <si>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</si>
  <si>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</si>
  <si>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</si>
  <si>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</si>
  <si>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</si>
  <si>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</si>
  <si>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</si>
  <si>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</si>
  <si>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</si>
  <si>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</si>
  <si>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</si>
  <si>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</si>
  <si>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</si>
  <si>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</si>
  <si>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</si>
  <si>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</si>
  <si>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</si>
  <si>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</si>
  <si>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</si>
  <si>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</si>
  <si>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</si>
  <si>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</si>
  <si>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</si>
  <si>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</si>
  <si>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</si>
  <si>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</si>
  <si>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</si>
  <si>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</si>
  <si>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</si>
  <si>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</si>
  <si>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</si>
  <si>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</si>
  <si>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</si>
  <si>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</si>
  <si>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</si>
  <si>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</si>
  <si>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</si>
  <si>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</si>
  <si>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</si>
  <si>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</si>
  <si>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</si>
  <si>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</si>
  <si>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</si>
  <si>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</si>
  <si>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</si>
  <si>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</si>
  <si>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</si>
  <si>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</si>
  <si>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</si>
  <si>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</si>
  <si>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</si>
  <si>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</si>
  <si>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</si>
  <si>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</si>
  <si>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</si>
  <si>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</si>
  <si>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</si>
  <si>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</si>
  <si>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</si>
  <si>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</si>
  <si>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</si>
  <si>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</si>
  <si>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</si>
  <si>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</si>
  <si>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</si>
  <si>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</si>
  <si>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</si>
  <si>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</si>
  <si>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</si>
  <si>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</si>
  <si>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</si>
  <si>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</si>
  <si>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</si>
  <si>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</si>
  <si>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</si>
  <si>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</si>
  <si>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</si>
  <si>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</si>
  <si>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</si>
  <si>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</si>
  <si>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</si>
  <si>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</si>
  <si>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</si>
  <si>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</si>
  <si>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</si>
  <si>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</si>
  <si>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</si>
  <si>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</si>
  <si>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</si>
  <si>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</si>
  <si>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</si>
  <si>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</si>
  <si>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</si>
  <si>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</si>
  <si>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</si>
  <si>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</si>
  <si>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</si>
  <si>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</si>
  <si>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</si>
  <si>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</si>
  <si>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</si>
  <si>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</si>
  <si>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</si>
  <si>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</si>
  <si>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</si>
  <si>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</si>
  <si>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</si>
  <si>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</si>
  <si>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</si>
  <si>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</si>
  <si>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</si>
  <si>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</si>
  <si>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</si>
  <si>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</si>
  <si>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</si>
  <si>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</si>
  <si>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</si>
  <si>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</si>
  <si>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</si>
  <si>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</si>
  <si>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</si>
  <si>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</si>
  <si>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</si>
  <si>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</si>
  <si>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</si>
  <si>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</si>
  <si>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</si>
  <si>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</si>
  <si>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</si>
  <si>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</si>
  <si>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</si>
  <si>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</si>
  <si>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</si>
  <si>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</si>
  <si>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</si>
  <si>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</si>
  <si>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</si>
  <si>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</si>
  <si>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</si>
  <si>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</si>
  <si>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</si>
  <si>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</si>
  <si>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</si>
  <si>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</si>
  <si>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</si>
  <si>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</si>
  <si>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</si>
  <si>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</si>
  <si>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</si>
  <si>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</si>
  <si>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</si>
  <si>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</si>
  <si>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</si>
  <si>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</si>
  <si>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</si>
  <si>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</si>
  <si>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</si>
  <si>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</si>
  <si>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</si>
  <si>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</si>
  <si>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</si>
  <si>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</si>
  <si>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</si>
  <si>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</si>
  <si>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</si>
  <si>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</si>
  <si>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</si>
  <si>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</si>
  <si>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</si>
  <si>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</si>
  <si>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</si>
  <si>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</si>
  <si>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</si>
  <si>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</si>
  <si>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</si>
  <si>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</si>
  <si>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</si>
  <si>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</si>
  <si>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</si>
  <si>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</si>
  <si>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</si>
  <si>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</si>
  <si>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</si>
  <si>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</si>
  <si>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</si>
  <si>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</si>
  <si>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</si>
  <si>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</si>
  <si>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</si>
  <si>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</si>
  <si>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</si>
  <si>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</si>
  <si>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</si>
  <si>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</si>
  <si>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</si>
  <si>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</si>
  <si>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</si>
  <si>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</si>
  <si>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</si>
  <si>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</si>
  <si>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</si>
  <si>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</si>
  <si>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</si>
  <si>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</si>
  <si>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</si>
  <si>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</si>
  <si>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</si>
  <si>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</si>
  <si>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</si>
  <si>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</si>
  <si>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</si>
  <si>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</si>
  <si>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Dr Hend KAMOUN</t>
  </si>
  <si>
    <t>Directeur du magasin et chefs rayons</t>
  </si>
  <si>
    <t>KSAR SAID</t>
  </si>
  <si>
    <t>Le ravitaillement des matières premières se fait à partir de la porte d'entrée des clients suite aux travaux réalisés au quai de réception.</t>
  </si>
  <si>
    <t>Poubelles maintenues en dehors du magasin.</t>
  </si>
  <si>
    <t>Manque d'archivage des certificats de salubrité des poissons frais pour le mois de septembre</t>
  </si>
  <si>
    <t xml:space="preserve">assurer l'archivage des certificats de salubrité des poissons frais </t>
  </si>
  <si>
    <t>Ch froide négative: dépôt de givre au niveau du sol et l’évaporateur</t>
  </si>
  <si>
    <t>le nom des produits est illisible sur les étiquettes balance</t>
  </si>
  <si>
    <t>Revoir l'etiquetage</t>
  </si>
  <si>
    <t>le revêtement des plateaux de cuisson est décollé</t>
  </si>
  <si>
    <t>changer les plateaux usés</t>
  </si>
  <si>
    <t xml:space="preserve">présence de plusieurs mouches dans les différents rayons: poissonnerie, boucherie, traiteur etc…
</t>
  </si>
  <si>
    <t>revoir le fonctionnement des tues mouches</t>
  </si>
  <si>
    <t>manque du produit de desinfection du thermomètre</t>
  </si>
  <si>
    <t>prevoir les lingettes désinfectantes</t>
  </si>
  <si>
    <t>assurer la tracabilité pour toutes les quantités</t>
  </si>
  <si>
    <t>DLC carrefour &gt;DLC du fournisseur pour les abats de poulet et cuisse de dinde</t>
  </si>
  <si>
    <t>verifier les DLC fournisseurs</t>
  </si>
  <si>
    <t>absence de l'enregistrement méthode de travail</t>
  </si>
  <si>
    <t>assurer l'enregistrement methode de travail</t>
  </si>
  <si>
    <t>1/manque de tracabilité des données de fournisseurs pour la quantité rajoutée  de poulet emballée le 25/09/19
2/absence d'utilisation du cadencier de hachage</t>
  </si>
  <si>
    <t>enregistrement réalisé meme pour certains équipements inexistants ex: scie electrique, aquarium, etc…</t>
  </si>
  <si>
    <t>assurer l'enregistrement rigoureux</t>
  </si>
  <si>
    <t xml:space="preserve">1/les caisses de poissons frais ne sont pas identifiées par la date de réception
2/les cartons de batonnet de crabes et de moules décortiqués ne portant pas d'étiquetage dans la chambre froide </t>
  </si>
  <si>
    <t>1/assurer l'identification par les dates de réception des produits
2/verifier l'etiquetage des cartons des produits surgelés</t>
  </si>
  <si>
    <t>personnel de fleg qui travaille au rayon poissonnerie porte des chaussures de ville</t>
  </si>
  <si>
    <t>eviter la polyvalence et prevoir le port de chaussures de travail</t>
  </si>
  <si>
    <t>Présence d’ajax métallique dans l’armoire UV et le poste lave main</t>
  </si>
  <si>
    <t xml:space="preserve">1/balance sale alors qu'elle est marquée propre dans la fiche de suivi de N/D
2/entreposage des piques prix dans l’armoire UV. </t>
  </si>
  <si>
    <t>renforcer le Nettoyage de la balance
eviter l'entreposage des piques prix dans l'armoire UV</t>
  </si>
  <si>
    <t xml:space="preserve">Crevassement du revêtement des murs et sol du stand. </t>
  </si>
  <si>
    <t>assurer l'enregistrement de la fiche methode de travail</t>
  </si>
  <si>
    <t>etiquetage illisible pour certains boudins de charcuterie salami bœuf et salami de dinde</t>
  </si>
  <si>
    <t>contacter le fournisseur</t>
  </si>
  <si>
    <t>Absence de système d'aération.</t>
  </si>
  <si>
    <t>Prévoir un système d'aération à ce niveau.</t>
  </si>
  <si>
    <t>Des travaux de rénovation des trottoirs ont été réalisés par la municipalité empêchant ainsi l'accès au quai de réception.</t>
  </si>
  <si>
    <t>Aménager le quai de réception.</t>
  </si>
  <si>
    <t>Crevassement du revêtement du sol.</t>
  </si>
  <si>
    <t>Fixer le revêtement du sol.</t>
  </si>
  <si>
    <t>Ecaillement des revêtements internes des meubles.</t>
  </si>
  <si>
    <t>Entretenir les revêtements abimés.</t>
  </si>
  <si>
    <t>Crevassement du sol de la chambre froide négative.</t>
  </si>
  <si>
    <t>Fixer le revêtement du sol de la chambre froide.</t>
  </si>
  <si>
    <t>Température vérifiée au meuble des surgelés est -18,5°C</t>
  </si>
  <si>
    <t>Le laboratoire de la pâtisserie n'est pas cloisonné.</t>
  </si>
  <si>
    <t>Cloisonner l'accès de la pâtisserie.</t>
  </si>
  <si>
    <t>Protection partielle du meuble d'exposition.</t>
  </si>
  <si>
    <t>Protéger correctement le meuble.</t>
  </si>
  <si>
    <t>Température vérifiée au meuble réfrigérée 6°C et celle affichée 6,5°C</t>
  </si>
  <si>
    <t>Température à cœur de la salade mechouia est 6,7°C</t>
  </si>
  <si>
    <t>Oxydation du revêtement mural du laboratoire.</t>
  </si>
  <si>
    <t>Procéder à un traitement antirouille pour le revêtement mural.</t>
  </si>
  <si>
    <t>Température du meuble vérifiée 4°C 
Thermomètre afficheur du meuble trad est non fonctionnel</t>
  </si>
  <si>
    <t>reparer le thermometre afficheur</t>
  </si>
  <si>
    <t>Oxydation du revêtement mural de la chambre froide.
Les jointures de la chambre froide sont abimées.</t>
  </si>
  <si>
    <t>Procéder à un traitement anti rouille et remplacer les jointures de la chambre froide.</t>
  </si>
  <si>
    <t>traces de rouille au niveau de la douchette de la poissonnerie</t>
  </si>
  <si>
    <t>eliminer les traces de rouille</t>
  </si>
  <si>
    <t xml:space="preserve">Le climatiseur est en arrêt le jour de l'audit. </t>
  </si>
  <si>
    <t>Mettre en marche le climatiseur.</t>
  </si>
  <si>
    <t>Stagnation d'eau au sol de la chambre froide.</t>
  </si>
  <si>
    <t>Résoudre le problème de drainage d'eau.</t>
  </si>
  <si>
    <t>Réalisation partielle du plan d'action.</t>
  </si>
  <si>
    <t>Mettre en œuvre les actions correctives.</t>
  </si>
  <si>
    <t>Procéder à un dégivrage de la chambre froide.</t>
  </si>
  <si>
    <t xml:space="preserve">Chambre froide PLS: oxydation du revêtement mural
</t>
  </si>
  <si>
    <t>réparer le revetement mural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</si>
</sst>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0000"/>
      <name val="Comic Sans MS"/>
      <family val="4"/>
    </font>
    <font>
      <sz val="11"/>
      <color rgb="FF00000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23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6" fillId="0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41" fillId="0" borderId="4" xfId="0" applyFont="1" applyBorder="1" applyAlignment="1" applyProtection="1">
      <alignment vertical="top" wrapText="1"/>
      <protection locked="0"/>
    </xf>
    <xf numFmtId="0" fontId="35" fillId="0" borderId="1" xfId="1" applyFont="1" applyBorder="1" applyAlignment="1">
      <alignment vertical="center" wrapText="1"/>
    </xf>
    <xf numFmtId="0" fontId="35" fillId="0" borderId="4" xfId="0" applyFont="1" applyBorder="1" applyAlignment="1" applyProtection="1">
      <alignment vertical="top" wrapText="1"/>
      <protection locked="0"/>
    </xf>
    <xf numFmtId="0" fontId="46" fillId="0" borderId="1" xfId="0" applyFont="1" applyBorder="1" applyAlignment="1" applyProtection="1">
      <alignment wrapText="1"/>
      <protection locked="0"/>
    </xf>
    <xf numFmtId="0" fontId="46" fillId="0" borderId="4" xfId="0" applyFont="1" applyBorder="1" applyAlignment="1" applyProtection="1">
      <alignment wrapText="1"/>
      <protection locked="0"/>
    </xf>
    <xf numFmtId="0" fontId="41" fillId="0" borderId="1" xfId="0" applyFont="1" applyBorder="1" applyAlignment="1" applyProtection="1">
      <alignment wrapText="1"/>
      <protection locked="0"/>
    </xf>
    <xf numFmtId="0" fontId="41" fillId="0" borderId="4" xfId="0" applyFont="1" applyBorder="1" applyAlignment="1" applyProtection="1">
      <alignment wrapText="1"/>
      <protection locked="0"/>
    </xf>
    <xf numFmtId="0" fontId="41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center" wrapText="1"/>
      <protection hidden="1"/>
    </xf>
    <xf numFmtId="165" fontId="37" fillId="0" borderId="1" xfId="0" applyNumberFormat="1" applyFont="1" applyFill="1" applyBorder="1" applyAlignment="1" applyProtection="1">
      <alignment horizontal="left" wrapText="1"/>
      <protection hidden="1"/>
    </xf>
    <xf numFmtId="0" fontId="6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41" fillId="0" borderId="0" xfId="0" applyFont="1" applyProtection="1">
      <protection locked="0"/>
    </xf>
    <xf numFmtId="0" fontId="35" fillId="0" borderId="1" xfId="0" applyFont="1" applyBorder="1" applyAlignment="1">
      <alignment vertical="center" wrapText="1"/>
    </xf>
    <xf numFmtId="0" fontId="35" fillId="0" borderId="4" xfId="0" applyFont="1" applyBorder="1" applyAlignment="1">
      <alignment vertical="center" wrapText="1"/>
    </xf>
    <xf numFmtId="0" fontId="35" fillId="0" borderId="1" xfId="0" applyFont="1" applyBorder="1" applyAlignment="1">
      <alignment vertical="center"/>
    </xf>
    <xf numFmtId="0" fontId="35" fillId="0" borderId="4" xfId="0" applyFont="1" applyBorder="1" applyAlignment="1">
      <alignment vertical="center"/>
    </xf>
    <xf numFmtId="0" fontId="6" fillId="0" borderId="7" xfId="0" applyFont="1" applyBorder="1" applyAlignment="1" applyProtection="1">
      <alignment horizontal="left" vertical="top" wrapText="1"/>
      <protection locked="0"/>
    </xf>
    <xf numFmtId="165" fontId="37" fillId="0" borderId="1" xfId="0" applyNumberFormat="1" applyFont="1" applyBorder="1" applyAlignment="1" applyProtection="1">
      <alignment horizontal="left" wrapText="1"/>
      <protection locked="0"/>
    </xf>
    <xf numFmtId="0" fontId="46" fillId="0" borderId="7" xfId="0" applyFont="1" applyBorder="1" applyAlignment="1" applyProtection="1">
      <alignment wrapText="1"/>
      <protection locked="0"/>
    </xf>
    <xf numFmtId="0" fontId="47" fillId="0" borderId="12" xfId="0" applyFont="1" applyBorder="1" applyAlignment="1" applyProtection="1">
      <alignment wrapText="1"/>
      <protection locked="0"/>
    </xf>
    <xf numFmtId="0" fontId="46" fillId="0" borderId="1" xfId="0" applyFont="1" applyBorder="1" applyAlignment="1">
      <alignment wrapText="1"/>
    </xf>
    <xf numFmtId="0" fontId="46" fillId="0" borderId="4" xfId="0" applyFont="1" applyBorder="1" applyProtection="1"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41" fillId="0" borderId="4" xfId="0" applyFont="1" applyBorder="1" applyProtection="1">
      <protection locked="0"/>
    </xf>
    <xf numFmtId="0" fontId="35" fillId="0" borderId="4" xfId="0" applyFont="1" applyBorder="1" applyAlignment="1" applyProtection="1">
      <alignment vertical="center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0.96875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0960"/>
        <c:axId val="1610276064"/>
      </c:barChart>
      <c:catAx>
        <c:axId val="16102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064"/>
        <c:crosses val="autoZero"/>
        <c:auto val="1"/>
        <c:lblAlgn val="ctr"/>
        <c:lblOffset val="100"/>
        <c:noMultiLvlLbl val="0"/>
      </c:catAx>
      <c:valAx>
        <c:axId val="161027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1072"/>
        <c:axId val="1620399440"/>
      </c:barChart>
      <c:catAx>
        <c:axId val="162040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399440"/>
        <c:crosses val="autoZero"/>
        <c:auto val="1"/>
        <c:lblAlgn val="ctr"/>
        <c:lblOffset val="100"/>
        <c:noMultiLvlLbl val="0"/>
      </c:catAx>
      <c:valAx>
        <c:axId val="162039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0528"/>
        <c:axId val="1620408688"/>
      </c:barChart>
      <c:catAx>
        <c:axId val="162040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8688"/>
        <c:crosses val="autoZero"/>
        <c:auto val="1"/>
        <c:lblAlgn val="ctr"/>
        <c:lblOffset val="100"/>
        <c:noMultiLvlLbl val="0"/>
      </c:catAx>
      <c:valAx>
        <c:axId val="1620408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0.98611111111111116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9776"/>
        <c:axId val="1620405424"/>
      </c:barChart>
      <c:catAx>
        <c:axId val="162040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5424"/>
        <c:crosses val="autoZero"/>
        <c:auto val="1"/>
        <c:lblAlgn val="ctr"/>
        <c:lblOffset val="100"/>
        <c:noMultiLvlLbl val="0"/>
      </c:catAx>
      <c:valAx>
        <c:axId val="162040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0.97222222222222221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4880"/>
        <c:axId val="1620410320"/>
      </c:barChart>
      <c:catAx>
        <c:axId val="162040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320"/>
        <c:crosses val="autoZero"/>
        <c:auto val="1"/>
        <c:lblAlgn val="ctr"/>
        <c:lblOffset val="100"/>
        <c:noMultiLvlLbl val="0"/>
      </c:catAx>
      <c:valAx>
        <c:axId val="1620410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792"/>
        <c:axId val="1620402160"/>
      </c:barChart>
      <c:catAx>
        <c:axId val="162040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2160"/>
        <c:crosses val="autoZero"/>
        <c:auto val="1"/>
        <c:lblAlgn val="ctr"/>
        <c:lblOffset val="100"/>
        <c:noMultiLvlLbl val="0"/>
      </c:catAx>
      <c:valAx>
        <c:axId val="162040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0.89823008849557517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2704"/>
        <c:axId val="1620413584"/>
      </c:barChart>
      <c:catAx>
        <c:axId val="162040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3584"/>
        <c:crosses val="autoZero"/>
        <c:auto val="1"/>
        <c:lblAlgn val="ctr"/>
        <c:lblOffset val="100"/>
        <c:noMultiLvlLbl val="0"/>
      </c:catAx>
      <c:valAx>
        <c:axId val="1620413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0.96723646723646728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1093648"/>
        <c:axId val="1621096912"/>
      </c:barChart>
      <c:catAx>
        <c:axId val="162109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6912"/>
        <c:crosses val="autoZero"/>
        <c:auto val="1"/>
        <c:lblAlgn val="ctr"/>
        <c:lblOffset val="100"/>
        <c:noMultiLvlLbl val="0"/>
      </c:catAx>
      <c:valAx>
        <c:axId val="162109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109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0.93273327786602123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21092560"/>
        <c:axId val="1621088752"/>
        <c:extLst/>
      </c:barChart>
      <c:catAx>
        <c:axId val="1621092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88752"/>
        <c:crosses val="autoZero"/>
        <c:auto val="1"/>
        <c:lblAlgn val="ctr"/>
        <c:lblOffset val="100"/>
        <c:noMultiLvlLbl val="0"/>
      </c:catAx>
      <c:valAx>
        <c:axId val="16210887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2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0.81499999999999995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21094192"/>
        <c:axId val="1621099632"/>
        <c:extLst/>
      </c:barChart>
      <c:catAx>
        <c:axId val="162109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9632"/>
        <c:crosses val="autoZero"/>
        <c:auto val="1"/>
        <c:lblAlgn val="ctr"/>
        <c:lblOffset val="100"/>
        <c:noMultiLvlLbl val="0"/>
      </c:catAx>
      <c:valAx>
        <c:axId val="162109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6400"/>
        <c:axId val="1610276608"/>
      </c:barChart>
      <c:catAx>
        <c:axId val="161028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608"/>
        <c:crosses val="autoZero"/>
        <c:auto val="1"/>
        <c:lblAlgn val="ctr"/>
        <c:lblOffset val="100"/>
        <c:noMultiLvlLbl val="0"/>
      </c:catAx>
      <c:valAx>
        <c:axId val="161027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6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0.95945945945945943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3344"/>
        <c:axId val="1610286944"/>
      </c:barChart>
      <c:catAx>
        <c:axId val="161027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6944"/>
        <c:crosses val="autoZero"/>
        <c:auto val="1"/>
        <c:lblAlgn val="ctr"/>
        <c:lblOffset val="100"/>
        <c:noMultiLvlLbl val="0"/>
      </c:catAx>
      <c:valAx>
        <c:axId val="161028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0.98780487804878048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4976"/>
        <c:axId val="1610284224"/>
      </c:barChart>
      <c:catAx>
        <c:axId val="161027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4224"/>
        <c:crosses val="autoZero"/>
        <c:auto val="1"/>
        <c:lblAlgn val="ctr"/>
        <c:lblOffset val="100"/>
        <c:noMultiLvlLbl val="0"/>
      </c:catAx>
      <c:valAx>
        <c:axId val="1610284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0.98648648648648651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5520"/>
        <c:axId val="1610277696"/>
      </c:barChart>
      <c:catAx>
        <c:axId val="161027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7696"/>
        <c:crosses val="autoZero"/>
        <c:auto val="1"/>
        <c:lblAlgn val="ctr"/>
        <c:lblOffset val="100"/>
        <c:noMultiLvlLbl val="0"/>
      </c:catAx>
      <c:valAx>
        <c:axId val="161027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0.95454545454545459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8240"/>
        <c:axId val="1610279328"/>
      </c:barChart>
      <c:catAx>
        <c:axId val="161027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9328"/>
        <c:crosses val="autoZero"/>
        <c:auto val="1"/>
        <c:lblAlgn val="ctr"/>
        <c:lblOffset val="100"/>
        <c:noMultiLvlLbl val="0"/>
      </c:catAx>
      <c:valAx>
        <c:axId val="161027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0.88749999999999996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2592"/>
        <c:axId val="1610283136"/>
      </c:barChart>
      <c:catAx>
        <c:axId val="16102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3136"/>
        <c:crosses val="autoZero"/>
        <c:auto val="1"/>
        <c:lblAlgn val="ctr"/>
        <c:lblOffset val="100"/>
        <c:noMultiLvlLbl val="0"/>
      </c:catAx>
      <c:valAx>
        <c:axId val="161028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0.96551724137931039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5312"/>
        <c:axId val="1620412496"/>
      </c:barChart>
      <c:catAx>
        <c:axId val="161028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2496"/>
        <c:crosses val="autoZero"/>
        <c:auto val="1"/>
        <c:lblAlgn val="ctr"/>
        <c:lblOffset val="100"/>
        <c:noMultiLvlLbl val="0"/>
      </c:catAx>
      <c:valAx>
        <c:axId val="1620412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248"/>
        <c:axId val="1620410864"/>
      </c:barChart>
      <c:catAx>
        <c:axId val="162040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864"/>
        <c:crosses val="autoZero"/>
        <c:auto val="1"/>
        <c:lblAlgn val="ctr"/>
        <c:lblOffset val="100"/>
        <c:noMultiLvlLbl val="0"/>
      </c:catAx>
      <c:valAx>
        <c:axId val="162041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3" zoomScaleSheetLayoutView="100" workbookViewId="0">
      <selection activeCell="H31" sqref="H31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97" t="s">
        <v>275</v>
      </c>
      <c r="B18" s="397"/>
      <c r="C18" s="397"/>
      <c r="D18" s="398" t="s">
        <v>468</v>
      </c>
      <c r="E18" s="398"/>
      <c r="F18" s="398"/>
      <c r="G18" s="398"/>
      <c r="H18" s="398"/>
      <c r="I18" s="398"/>
      <c r="J18" s="398"/>
      <c r="K18" s="398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99" t="s">
        <v>276</v>
      </c>
      <c r="B21" s="399"/>
      <c r="C21" s="399"/>
      <c r="D21" s="399"/>
      <c r="E21" s="399"/>
      <c r="F21" s="399"/>
      <c r="G21" s="399"/>
      <c r="H21" s="399"/>
      <c r="I21" s="399"/>
      <c r="J21" s="399"/>
      <c r="K21" s="399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93" t="s">
        <v>278</v>
      </c>
      <c r="C23" s="393"/>
      <c r="D23" s="42"/>
      <c r="E23" s="42"/>
      <c r="F23" s="42"/>
      <c r="G23" s="42"/>
      <c r="H23" s="42"/>
      <c r="I23" s="42"/>
      <c r="J23" t="str">
        <f>D18</f>
        <v>KSAR SAID</v>
      </c>
    </row>
    <row r="24" spans="1:11" ht="33" customHeight="1" x14ac:dyDescent="0.25">
      <c r="A24" s="50" t="s">
        <v>279</v>
      </c>
      <c r="B24" s="395">
        <f>AVERAGE('A3 Exploitation'!D719,'A3 Technique'!D215)</f>
        <v>0.93273327786602123</v>
      </c>
      <c r="C24" s="395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95" t="e">
        <f>AVERAGE('A4 Exploitation'!D719,'A4 Technique'!D215)</f>
        <v>#DIV/0!</v>
      </c>
      <c r="C25" s="395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93" t="s">
        <v>281</v>
      </c>
      <c r="C29" s="393"/>
      <c r="D29" s="42"/>
      <c r="E29" s="42"/>
      <c r="F29" s="42"/>
      <c r="G29" s="42"/>
      <c r="H29" s="42"/>
      <c r="I29" s="42"/>
      <c r="J29" t="str">
        <f>D18</f>
        <v>KSAR SAID</v>
      </c>
    </row>
    <row r="30" spans="1:11" ht="33" customHeight="1" x14ac:dyDescent="0.25">
      <c r="A30" s="50" t="s">
        <v>279</v>
      </c>
      <c r="B30" s="395">
        <f>'A3 Exploitation'!D719</f>
        <v>0.96723646723646728</v>
      </c>
      <c r="C30" s="395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95" t="e">
        <f>'A4 Exploitation'!D719</f>
        <v>#DIV/0!</v>
      </c>
      <c r="C31" s="395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96" t="s">
        <v>282</v>
      </c>
      <c r="C34" s="396"/>
      <c r="D34" s="42"/>
      <c r="E34" s="42"/>
      <c r="F34" s="42"/>
      <c r="G34" s="42"/>
      <c r="H34" s="42"/>
      <c r="I34" s="42"/>
      <c r="J34" t="str">
        <f>D18</f>
        <v>KSAR SAID</v>
      </c>
    </row>
    <row r="35" spans="1:10" ht="33" customHeight="1" x14ac:dyDescent="0.25">
      <c r="A35" s="50" t="s">
        <v>279</v>
      </c>
      <c r="B35" s="395">
        <f>AVERAGE('A3 Exploitation'!D717, 'A3 Technique'!D213)</f>
        <v>0.81499999999999995</v>
      </c>
      <c r="C35" s="395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95" t="e">
        <f>AVERAGE('A4 Exploitation'!D717, 'A4 Technique'!D213)</f>
        <v>#DIV/0!</v>
      </c>
      <c r="C36" s="395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93" t="s">
        <v>283</v>
      </c>
      <c r="C39" s="393"/>
      <c r="D39" s="42"/>
      <c r="E39" s="42"/>
      <c r="F39" s="42"/>
      <c r="G39" s="42"/>
      <c r="H39" s="42"/>
      <c r="I39" s="42"/>
      <c r="J39" t="str">
        <f>D18</f>
        <v>KSAR SAID</v>
      </c>
    </row>
    <row r="40" spans="1:10" ht="33" customHeight="1" x14ac:dyDescent="0.25">
      <c r="A40" s="50" t="s">
        <v>279</v>
      </c>
      <c r="B40" s="392">
        <f>'A3 Exploitation'!D48</f>
        <v>0.96875</v>
      </c>
      <c r="C40" s="392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92" t="e">
        <f>'A4 Exploitation'!D48</f>
        <v>#DIV/0!</v>
      </c>
      <c r="C41" s="392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93" t="s">
        <v>284</v>
      </c>
      <c r="C44" s="393"/>
      <c r="D44" s="42"/>
      <c r="E44" s="42"/>
      <c r="F44" s="42"/>
      <c r="G44" s="42"/>
      <c r="H44" s="42"/>
      <c r="I44" s="42"/>
      <c r="J44" t="str">
        <f>D18</f>
        <v>KSAR SAID</v>
      </c>
    </row>
    <row r="45" spans="1:10" ht="33" customHeight="1" x14ac:dyDescent="0.25">
      <c r="A45" s="50" t="s">
        <v>279</v>
      </c>
      <c r="B45" s="392" t="e">
        <f>'A3 Exploitation'!D129</f>
        <v>#DIV/0!</v>
      </c>
      <c r="C45" s="392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92" t="e">
        <f>'A4 Exploitation'!D129</f>
        <v>#DIV/0!</v>
      </c>
      <c r="C46" s="392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93" t="s">
        <v>444</v>
      </c>
      <c r="C49" s="393"/>
      <c r="D49" s="42"/>
      <c r="E49" s="42"/>
      <c r="F49" s="42"/>
      <c r="G49" s="42"/>
      <c r="H49" s="42"/>
      <c r="I49" s="42"/>
      <c r="J49" t="str">
        <f>D18</f>
        <v>KSAR SAID</v>
      </c>
    </row>
    <row r="50" spans="1:10" ht="33" customHeight="1" x14ac:dyDescent="0.25">
      <c r="A50" s="50" t="s">
        <v>279</v>
      </c>
      <c r="B50" s="392">
        <f>'A3 Exploitation'!D183</f>
        <v>0.95945945945945943</v>
      </c>
      <c r="C50" s="392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92" t="e">
        <f>'A4 Exploitation'!D183</f>
        <v>#DIV/0!</v>
      </c>
      <c r="C51" s="392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93" t="s">
        <v>445</v>
      </c>
      <c r="C54" s="393"/>
      <c r="D54" s="42"/>
      <c r="E54" s="42"/>
      <c r="F54" s="42"/>
      <c r="G54" s="42"/>
      <c r="H54" s="42"/>
      <c r="I54" s="42"/>
      <c r="J54" t="str">
        <f>D18</f>
        <v>KSAR SAID</v>
      </c>
    </row>
    <row r="55" spans="1:10" ht="33" customHeight="1" x14ac:dyDescent="0.25">
      <c r="A55" s="50" t="s">
        <v>279</v>
      </c>
      <c r="B55" s="392">
        <f>'A3 Exploitation'!D245</f>
        <v>0.98780487804878048</v>
      </c>
      <c r="C55" s="392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92" t="e">
        <f>'A4 Exploitation'!D245</f>
        <v>#DIV/0!</v>
      </c>
      <c r="C56" s="392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93" t="s">
        <v>446</v>
      </c>
      <c r="C59" s="393"/>
      <c r="D59" s="42"/>
      <c r="E59" s="42"/>
      <c r="F59" s="42"/>
      <c r="G59" s="42"/>
      <c r="H59" s="42"/>
      <c r="I59" s="42"/>
      <c r="J59" t="str">
        <f>D18</f>
        <v>KSAR SAID</v>
      </c>
    </row>
    <row r="60" spans="1:10" ht="33" customHeight="1" x14ac:dyDescent="0.25">
      <c r="A60" s="50" t="s">
        <v>279</v>
      </c>
      <c r="B60" s="392">
        <f>'A3 Exploitation'!D300</f>
        <v>0.98648648648648651</v>
      </c>
      <c r="C60" s="392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92" t="e">
        <f>'A4 Exploitation'!D300</f>
        <v>#DIV/0!</v>
      </c>
      <c r="C61" s="392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93" t="s">
        <v>447</v>
      </c>
      <c r="C64" s="393"/>
      <c r="D64" s="42"/>
      <c r="E64" s="42"/>
      <c r="F64" s="42"/>
      <c r="G64" s="42"/>
      <c r="H64" s="42"/>
      <c r="I64" s="42"/>
      <c r="J64" t="str">
        <f>D18</f>
        <v>KSAR SAID</v>
      </c>
    </row>
    <row r="65" spans="1:10" ht="33" customHeight="1" x14ac:dyDescent="0.25">
      <c r="A65" s="50" t="s">
        <v>279</v>
      </c>
      <c r="B65" s="392">
        <f>'A3 Exploitation'!D366</f>
        <v>0.95454545454545459</v>
      </c>
      <c r="C65" s="392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92" t="e">
        <f>'A4 Exploitation'!D366</f>
        <v>#DIV/0!</v>
      </c>
      <c r="C66" s="392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93" t="s">
        <v>448</v>
      </c>
      <c r="C69" s="393"/>
      <c r="D69" s="42"/>
      <c r="E69" s="42"/>
      <c r="F69" s="42"/>
      <c r="G69" s="42"/>
      <c r="H69" s="42"/>
      <c r="I69" s="42"/>
      <c r="J69" t="str">
        <f>D18</f>
        <v>KSAR SAID</v>
      </c>
    </row>
    <row r="70" spans="1:10" ht="33" customHeight="1" x14ac:dyDescent="0.25">
      <c r="A70" s="50" t="s">
        <v>279</v>
      </c>
      <c r="B70" s="392">
        <f>'A3 Exploitation'!D424</f>
        <v>0.88749999999999996</v>
      </c>
      <c r="C70" s="392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92" t="e">
        <f>'A4 Exploitation'!D424</f>
        <v>#DIV/0!</v>
      </c>
      <c r="C71" s="392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93" t="s">
        <v>449</v>
      </c>
      <c r="C74" s="393"/>
      <c r="D74" s="42"/>
      <c r="E74" s="42"/>
      <c r="F74" s="42"/>
      <c r="G74" s="42"/>
      <c r="H74" s="42"/>
      <c r="I74" s="42"/>
      <c r="J74" t="str">
        <f>D18</f>
        <v>KSAR SAID</v>
      </c>
    </row>
    <row r="75" spans="1:10" ht="33" customHeight="1" x14ac:dyDescent="0.25">
      <c r="A75" s="50" t="s">
        <v>279</v>
      </c>
      <c r="B75" s="392">
        <f>'A3 Exploitation'!D471</f>
        <v>0.96551724137931039</v>
      </c>
      <c r="C75" s="392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92" t="e">
        <f>'A4 Exploitation'!D471</f>
        <v>#DIV/0!</v>
      </c>
      <c r="C76" s="392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93" t="s">
        <v>450</v>
      </c>
      <c r="C79" s="393"/>
      <c r="D79" s="42"/>
      <c r="E79" s="42"/>
      <c r="F79" s="42"/>
      <c r="G79" s="42"/>
      <c r="H79" s="42"/>
      <c r="I79" s="42"/>
      <c r="J79" t="str">
        <f>D18</f>
        <v>KSAR SAID</v>
      </c>
    </row>
    <row r="80" spans="1:10" ht="33" customHeight="1" x14ac:dyDescent="0.25">
      <c r="A80" s="50" t="s">
        <v>279</v>
      </c>
      <c r="B80" s="392" t="e">
        <f>'A3 Exploitation'!D517</f>
        <v>#DIV/0!</v>
      </c>
      <c r="C80" s="392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92" t="e">
        <f>'A4 Exploitation'!D517</f>
        <v>#DIV/0!</v>
      </c>
      <c r="C81" s="392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93" t="s">
        <v>451</v>
      </c>
      <c r="C84" s="393"/>
      <c r="D84" s="42"/>
      <c r="E84" s="42"/>
      <c r="F84" s="42"/>
      <c r="G84" s="42"/>
      <c r="H84" s="42"/>
      <c r="I84" s="42"/>
      <c r="J84" t="str">
        <f>D18</f>
        <v>KSAR SAID</v>
      </c>
    </row>
    <row r="85" spans="1:10" ht="33" customHeight="1" x14ac:dyDescent="0.25">
      <c r="A85" s="50" t="s">
        <v>279</v>
      </c>
      <c r="B85" s="392">
        <f>'A3 Exploitation'!D560</f>
        <v>1</v>
      </c>
      <c r="C85" s="392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92" t="e">
        <f>'A4 Exploitation'!D560</f>
        <v>#DIV/0!</v>
      </c>
      <c r="C86" s="392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93" t="s">
        <v>285</v>
      </c>
      <c r="C89" s="393"/>
      <c r="D89" s="42"/>
      <c r="E89" s="42"/>
      <c r="F89" s="42"/>
      <c r="G89" s="42"/>
      <c r="H89" s="42"/>
      <c r="I89" s="42"/>
      <c r="J89" t="str">
        <f>D18</f>
        <v>KSAR SAID</v>
      </c>
    </row>
    <row r="90" spans="1:10" ht="33" customHeight="1" x14ac:dyDescent="0.25">
      <c r="A90" s="50" t="s">
        <v>279</v>
      </c>
      <c r="B90" s="392">
        <f>'A3 Exploitation'!D600</f>
        <v>1</v>
      </c>
      <c r="C90" s="392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92" t="e">
        <f>'A4 Exploitation'!D600</f>
        <v>#DIV/0!</v>
      </c>
      <c r="C91" s="392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93" t="s">
        <v>286</v>
      </c>
      <c r="C94" s="393"/>
      <c r="D94" s="42"/>
      <c r="E94" s="42"/>
      <c r="F94" s="42"/>
      <c r="G94" s="42"/>
      <c r="H94" s="42"/>
      <c r="I94" s="42"/>
      <c r="J94" t="str">
        <f>D18</f>
        <v>KSAR SAID</v>
      </c>
    </row>
    <row r="95" spans="1:10" ht="33" customHeight="1" x14ac:dyDescent="0.25">
      <c r="A95" s="50" t="s">
        <v>279</v>
      </c>
      <c r="B95" s="392">
        <f>'A3 Exploitation'!D662</f>
        <v>0.98611111111111116</v>
      </c>
      <c r="C95" s="392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92" t="e">
        <f>'A4 Exploitation'!D662</f>
        <v>#DIV/0!</v>
      </c>
      <c r="C96" s="392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94"/>
      <c r="C99" s="394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93" t="s">
        <v>452</v>
      </c>
      <c r="C100" s="393"/>
      <c r="D100" s="42"/>
      <c r="E100" s="42"/>
      <c r="F100" s="42"/>
      <c r="G100" s="42"/>
      <c r="H100" s="42"/>
      <c r="I100" s="42"/>
      <c r="J100" t="str">
        <f>D18</f>
        <v>KSAR SAID</v>
      </c>
    </row>
    <row r="101" spans="1:10" ht="33" customHeight="1" x14ac:dyDescent="0.25">
      <c r="A101" s="50" t="s">
        <v>279</v>
      </c>
      <c r="B101" s="392">
        <f>'A3 Exploitation'!D691</f>
        <v>0.97222222222222221</v>
      </c>
      <c r="C101" s="392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92" t="e">
        <f>'A4 Exploitation'!D691</f>
        <v>#DIV/0!</v>
      </c>
      <c r="C102" s="392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93" t="s">
        <v>453</v>
      </c>
      <c r="C105" s="393"/>
      <c r="J105" t="str">
        <f>D18</f>
        <v>KSAR SAID</v>
      </c>
    </row>
    <row r="106" spans="1:10" ht="33" customHeight="1" x14ac:dyDescent="0.25">
      <c r="A106" s="50" t="s">
        <v>279</v>
      </c>
      <c r="B106" s="392">
        <f>'A3 Exploitation'!D715</f>
        <v>1</v>
      </c>
      <c r="C106" s="392"/>
    </row>
    <row r="107" spans="1:10" ht="33" customHeight="1" x14ac:dyDescent="0.25">
      <c r="A107" s="50" t="s">
        <v>280</v>
      </c>
      <c r="B107" s="392" t="e">
        <f>'A4 Exploitation'!D715</f>
        <v>#DIV/0!</v>
      </c>
      <c r="C107" s="392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93" t="s">
        <v>287</v>
      </c>
      <c r="C110" s="393"/>
      <c r="J110" t="str">
        <f>D18</f>
        <v>KSAR SAID</v>
      </c>
    </row>
    <row r="111" spans="1:10" ht="33" customHeight="1" x14ac:dyDescent="0.25">
      <c r="A111" s="50" t="s">
        <v>279</v>
      </c>
      <c r="B111" s="392">
        <f>'A3 Technique'!D215</f>
        <v>0.89823008849557517</v>
      </c>
      <c r="C111" s="392"/>
    </row>
    <row r="112" spans="1:10" ht="33" customHeight="1" x14ac:dyDescent="0.25">
      <c r="A112" s="50" t="s">
        <v>280</v>
      </c>
      <c r="B112" s="392" t="e">
        <f>'A4 Technique'!D215</f>
        <v>#DIV/0!</v>
      </c>
      <c r="C112" s="392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706" zoomScale="70" zoomScaleNormal="100" zoomScaleSheetLayoutView="70" workbookViewId="0">
      <selection activeCell="B683" sqref="B683:B68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80"/>
      <c r="E1" s="480"/>
      <c r="F1" s="480"/>
      <c r="G1" s="480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81" t="s">
        <v>149</v>
      </c>
      <c r="B7" s="481"/>
      <c r="C7" s="481"/>
      <c r="D7" s="481"/>
      <c r="E7" s="481"/>
      <c r="F7" s="481"/>
      <c r="G7" s="93"/>
    </row>
    <row r="8" spans="1:7" ht="22.5" x14ac:dyDescent="0.45">
      <c r="A8" s="482" t="str">
        <f>'Page de garde'!D18</f>
        <v>KSAR SAID</v>
      </c>
      <c r="B8" s="482"/>
      <c r="C8" s="482"/>
      <c r="D8" s="482"/>
      <c r="E8" s="482"/>
      <c r="F8" s="482"/>
      <c r="G8" s="93"/>
    </row>
    <row r="9" spans="1:7" ht="22.5" x14ac:dyDescent="0.45">
      <c r="A9" s="94" t="s">
        <v>39</v>
      </c>
      <c r="B9" s="483" t="s">
        <v>466</v>
      </c>
      <c r="C9" s="483"/>
      <c r="D9" s="483"/>
      <c r="E9" s="483"/>
      <c r="F9" s="483"/>
      <c r="G9" s="93"/>
    </row>
    <row r="10" spans="1:7" ht="22.5" x14ac:dyDescent="0.45">
      <c r="A10" s="95" t="s">
        <v>41</v>
      </c>
      <c r="B10" s="484" t="s">
        <v>467</v>
      </c>
      <c r="C10" s="484"/>
      <c r="D10" s="484"/>
      <c r="E10" s="484"/>
      <c r="F10" s="484"/>
      <c r="G10" s="93"/>
    </row>
    <row r="11" spans="1:7" ht="22.5" x14ac:dyDescent="0.45">
      <c r="A11" s="94" t="s">
        <v>40</v>
      </c>
      <c r="B11" s="485">
        <v>43734</v>
      </c>
      <c r="C11" s="485"/>
      <c r="D11" s="485"/>
      <c r="E11" s="485"/>
      <c r="F11" s="485"/>
      <c r="G11" s="93"/>
    </row>
    <row r="12" spans="1:7" ht="22.5" x14ac:dyDescent="0.45">
      <c r="A12" s="94" t="s">
        <v>198</v>
      </c>
      <c r="B12" s="486">
        <f>D719</f>
        <v>0.96723646723646728</v>
      </c>
      <c r="C12" s="486"/>
      <c r="D12" s="486"/>
      <c r="E12" s="486"/>
      <c r="F12" s="486"/>
      <c r="G12" s="93"/>
    </row>
    <row r="13" spans="1:7" ht="22.5" x14ac:dyDescent="0.45">
      <c r="A13" s="92"/>
      <c r="B13" s="90"/>
      <c r="C13" s="90"/>
      <c r="D13" s="480"/>
      <c r="E13" s="480"/>
      <c r="F13" s="480"/>
      <c r="G13" s="480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43734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406" t="s">
        <v>28</v>
      </c>
      <c r="B17" s="408" t="s">
        <v>29</v>
      </c>
      <c r="C17" s="408"/>
      <c r="D17" s="408" t="s">
        <v>42</v>
      </c>
      <c r="E17" s="409" t="s">
        <v>264</v>
      </c>
      <c r="F17" s="409" t="s">
        <v>294</v>
      </c>
      <c r="G17" s="96"/>
    </row>
    <row r="18" spans="1:8" ht="16.5" customHeight="1" x14ac:dyDescent="0.4">
      <c r="A18" s="406"/>
      <c r="B18" s="100" t="s">
        <v>32</v>
      </c>
      <c r="C18" s="100" t="s">
        <v>31</v>
      </c>
      <c r="D18" s="408"/>
      <c r="E18" s="409"/>
      <c r="F18" s="409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84" x14ac:dyDescent="0.4">
      <c r="A21" s="103" t="s">
        <v>9</v>
      </c>
      <c r="B21" s="104" t="s">
        <v>30</v>
      </c>
      <c r="C21" s="104"/>
      <c r="D21" s="374" t="s">
        <v>469</v>
      </c>
      <c r="E21" s="521"/>
      <c r="F21" s="105"/>
      <c r="G21" s="96"/>
      <c r="H21" s="2" t="s">
        <v>292</v>
      </c>
    </row>
    <row r="22" spans="1:8" ht="21" x14ac:dyDescent="0.4">
      <c r="A22" s="103" t="s">
        <v>156</v>
      </c>
      <c r="B22" s="364">
        <v>2</v>
      </c>
      <c r="C22" s="104"/>
      <c r="D22" s="365"/>
      <c r="E22" s="365"/>
      <c r="F22" s="105"/>
      <c r="G22" s="96"/>
      <c r="H22" s="2" t="s">
        <v>293</v>
      </c>
    </row>
    <row r="23" spans="1:8" ht="21" x14ac:dyDescent="0.4">
      <c r="A23" s="103" t="s">
        <v>76</v>
      </c>
      <c r="B23" s="36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42" x14ac:dyDescent="0.4">
      <c r="A31" s="103" t="s">
        <v>316</v>
      </c>
      <c r="B31" s="104" t="s">
        <v>30</v>
      </c>
      <c r="C31" s="104"/>
      <c r="D31" s="374" t="s">
        <v>470</v>
      </c>
      <c r="E31" s="106"/>
      <c r="F31" s="105"/>
      <c r="G31" s="96"/>
    </row>
    <row r="32" spans="1:8" ht="42" x14ac:dyDescent="0.4">
      <c r="A32" s="103" t="s">
        <v>129</v>
      </c>
      <c r="B32" s="364">
        <v>2</v>
      </c>
      <c r="C32" s="104"/>
      <c r="D32" s="115"/>
      <c r="E32" s="115"/>
      <c r="F32" s="105"/>
      <c r="G32" s="96"/>
    </row>
    <row r="33" spans="1:7" ht="21" x14ac:dyDescent="0.4">
      <c r="A33" s="103" t="s">
        <v>47</v>
      </c>
      <c r="B33" s="364">
        <v>2</v>
      </c>
      <c r="C33" s="104"/>
      <c r="D33" s="115"/>
      <c r="E33" s="106"/>
      <c r="F33" s="105"/>
      <c r="G33" s="96"/>
    </row>
    <row r="34" spans="1:7" ht="84" x14ac:dyDescent="0.4">
      <c r="A34" s="116" t="s">
        <v>412</v>
      </c>
      <c r="B34" s="364">
        <v>1</v>
      </c>
      <c r="C34" s="117" t="str">
        <f>IF(B34=0, -5, "0")</f>
        <v>0</v>
      </c>
      <c r="D34" s="115" t="s">
        <v>471</v>
      </c>
      <c r="E34" s="115" t="s">
        <v>472</v>
      </c>
      <c r="F34" s="105"/>
      <c r="G34" s="96"/>
    </row>
    <row r="35" spans="1:7" ht="45" x14ac:dyDescent="0.4">
      <c r="A35" s="187" t="s">
        <v>454</v>
      </c>
      <c r="B35" s="364">
        <v>2</v>
      </c>
      <c r="C35" s="118" t="str">
        <f>IF(B35=0, -10, "0")</f>
        <v>0</v>
      </c>
      <c r="D35" s="115"/>
      <c r="E35" s="115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f>IF(D43=1, 2, IF(AND(D43&lt;1,D43&gt;0), 1, IF(D43=0,"0","NA")))</f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23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0.95833333333333337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31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0.96875</v>
      </c>
      <c r="E48" s="90"/>
      <c r="F48" s="96"/>
      <c r="G48" s="96"/>
    </row>
    <row r="49" spans="1:7" ht="21" x14ac:dyDescent="0.3">
      <c r="A49" s="439"/>
      <c r="B49" s="439"/>
      <c r="C49" s="439"/>
      <c r="D49" s="439"/>
      <c r="E49" s="439"/>
      <c r="F49" s="439"/>
      <c r="G49" s="439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43734</v>
      </c>
      <c r="B51" s="96"/>
      <c r="C51" s="96"/>
      <c r="D51" s="96"/>
      <c r="E51" s="90"/>
      <c r="F51" s="96"/>
      <c r="G51" s="96"/>
    </row>
    <row r="52" spans="1:7" ht="21" x14ac:dyDescent="0.4">
      <c r="A52" s="406" t="s">
        <v>28</v>
      </c>
      <c r="B52" s="408" t="s">
        <v>29</v>
      </c>
      <c r="C52" s="408"/>
      <c r="D52" s="408" t="s">
        <v>42</v>
      </c>
      <c r="E52" s="409" t="s">
        <v>264</v>
      </c>
      <c r="F52" s="409" t="s">
        <v>295</v>
      </c>
      <c r="G52" s="96"/>
    </row>
    <row r="53" spans="1:7" ht="21" x14ac:dyDescent="0.4">
      <c r="A53" s="406"/>
      <c r="B53" s="100" t="s">
        <v>32</v>
      </c>
      <c r="C53" s="100" t="s">
        <v>31</v>
      </c>
      <c r="D53" s="408"/>
      <c r="E53" s="409"/>
      <c r="F53" s="409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77"/>
      <c r="B64" s="478"/>
      <c r="C64" s="478"/>
      <c r="D64" s="478"/>
      <c r="E64" s="478"/>
      <c r="F64" s="478"/>
      <c r="G64" s="478"/>
    </row>
    <row r="65" spans="1:7" ht="43.5" customHeight="1" x14ac:dyDescent="0.4">
      <c r="A65" s="473" t="s">
        <v>341</v>
      </c>
      <c r="B65" s="473"/>
      <c r="C65" s="473"/>
      <c r="D65" s="473"/>
      <c r="E65" s="473"/>
      <c r="F65" s="473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57"/>
      <c r="B83" s="457"/>
      <c r="C83" s="457"/>
      <c r="D83" s="457"/>
      <c r="E83" s="457"/>
      <c r="F83" s="457"/>
      <c r="G83" s="457"/>
    </row>
    <row r="84" spans="1:7" ht="45" customHeight="1" x14ac:dyDescent="0.45">
      <c r="A84" s="479" t="s">
        <v>342</v>
      </c>
      <c r="B84" s="479"/>
      <c r="C84" s="479"/>
      <c r="D84" s="479"/>
      <c r="E84" s="479"/>
      <c r="F84" s="479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65"/>
      <c r="B101" s="466"/>
      <c r="C101" s="466"/>
      <c r="D101" s="466"/>
      <c r="E101" s="466"/>
      <c r="F101" s="472"/>
      <c r="G101" s="96"/>
    </row>
    <row r="102" spans="1:7" ht="46.5" customHeight="1" x14ac:dyDescent="0.4">
      <c r="A102" s="473" t="s">
        <v>343</v>
      </c>
      <c r="B102" s="473"/>
      <c r="C102" s="473"/>
      <c r="D102" s="473"/>
      <c r="E102" s="473"/>
      <c r="F102" s="473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65"/>
      <c r="B109" s="466"/>
      <c r="C109" s="466"/>
      <c r="D109" s="466"/>
      <c r="E109" s="466"/>
      <c r="F109" s="472"/>
      <c r="G109" s="96"/>
    </row>
    <row r="110" spans="1:7" ht="39.75" customHeight="1" x14ac:dyDescent="0.4">
      <c r="A110" s="473" t="s">
        <v>375</v>
      </c>
      <c r="B110" s="473"/>
      <c r="C110" s="473"/>
      <c r="D110" s="473"/>
      <c r="E110" s="473"/>
      <c r="F110" s="473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66"/>
      <c r="B118" s="466"/>
      <c r="C118" s="466"/>
      <c r="D118" s="466"/>
      <c r="E118" s="466"/>
      <c r="F118" s="466"/>
      <c r="G118" s="96"/>
    </row>
    <row r="119" spans="1:7" ht="22.5" x14ac:dyDescent="0.4">
      <c r="A119" s="473" t="s">
        <v>304</v>
      </c>
      <c r="B119" s="473"/>
      <c r="C119" s="473"/>
      <c r="D119" s="473"/>
      <c r="E119" s="473"/>
      <c r="F119" s="473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74"/>
      <c r="B130" s="474"/>
      <c r="C130" s="474"/>
      <c r="D130" s="474"/>
      <c r="E130" s="474"/>
      <c r="F130" s="474"/>
      <c r="G130" s="96"/>
    </row>
    <row r="131" spans="1:16384" ht="22.5" customHeight="1" x14ac:dyDescent="0.4">
      <c r="A131" s="475" t="s">
        <v>404</v>
      </c>
      <c r="B131" s="475"/>
      <c r="C131" s="475"/>
      <c r="D131" s="475"/>
      <c r="E131" s="475"/>
      <c r="F131" s="475"/>
      <c r="G131" s="96"/>
    </row>
    <row r="132" spans="1:16384" ht="22.5" customHeight="1" x14ac:dyDescent="0.4">
      <c r="A132" s="476"/>
      <c r="B132" s="476"/>
      <c r="C132" s="476"/>
      <c r="D132" s="476"/>
      <c r="E132" s="476"/>
      <c r="F132" s="476"/>
      <c r="G132" s="96"/>
    </row>
    <row r="133" spans="1:16384" s="258" customFormat="1" ht="22.5" customHeight="1" x14ac:dyDescent="0.25">
      <c r="A133" s="406" t="s">
        <v>28</v>
      </c>
      <c r="B133" s="408" t="s">
        <v>29</v>
      </c>
      <c r="C133" s="408"/>
      <c r="D133" s="408" t="s">
        <v>42</v>
      </c>
      <c r="E133" s="409" t="s">
        <v>264</v>
      </c>
      <c r="F133" s="409" t="s">
        <v>295</v>
      </c>
    </row>
    <row r="134" spans="1:16384" s="258" customFormat="1" ht="22.5" customHeight="1" x14ac:dyDescent="0.25">
      <c r="A134" s="406"/>
      <c r="B134" s="100" t="s">
        <v>32</v>
      </c>
      <c r="C134" s="100" t="s">
        <v>31</v>
      </c>
      <c r="D134" s="408"/>
      <c r="E134" s="409"/>
      <c r="F134" s="409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67" t="s">
        <v>441</v>
      </c>
      <c r="B137" s="467"/>
      <c r="C137" s="467"/>
      <c r="D137" s="467"/>
      <c r="E137" s="467"/>
      <c r="F137" s="467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36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36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36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36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64" t="s">
        <v>340</v>
      </c>
      <c r="B144" s="464"/>
      <c r="C144" s="464"/>
      <c r="D144" s="464"/>
      <c r="E144" s="464"/>
      <c r="F144" s="464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42" x14ac:dyDescent="0.4">
      <c r="A146" s="107" t="s">
        <v>401</v>
      </c>
      <c r="B146" s="368">
        <v>1</v>
      </c>
      <c r="C146" s="107"/>
      <c r="D146" s="107" t="s">
        <v>476</v>
      </c>
      <c r="E146" s="107" t="s">
        <v>477</v>
      </c>
      <c r="F146" s="209"/>
      <c r="G146" s="96"/>
    </row>
    <row r="147" spans="1:7" ht="21" x14ac:dyDescent="0.4">
      <c r="A147" s="107" t="s">
        <v>389</v>
      </c>
      <c r="B147" s="368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368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368">
        <v>2</v>
      </c>
      <c r="C149" s="107"/>
      <c r="D149" s="107"/>
      <c r="E149" s="107"/>
      <c r="F149" s="209"/>
      <c r="G149" s="96"/>
    </row>
    <row r="150" spans="1:7" ht="42" x14ac:dyDescent="0.4">
      <c r="A150" s="233" t="s">
        <v>305</v>
      </c>
      <c r="B150" s="368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368">
        <v>2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368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368">
        <v>2</v>
      </c>
      <c r="C153" s="107"/>
      <c r="D153" s="107"/>
      <c r="E153" s="107"/>
      <c r="F153" s="209"/>
      <c r="G153" s="96"/>
    </row>
    <row r="154" spans="1:7" ht="42" x14ac:dyDescent="0.4">
      <c r="A154" s="107" t="s">
        <v>140</v>
      </c>
      <c r="B154" s="368">
        <v>1</v>
      </c>
      <c r="C154" s="107"/>
      <c r="D154" s="115" t="s">
        <v>480</v>
      </c>
      <c r="E154" s="371" t="s">
        <v>481</v>
      </c>
      <c r="F154" s="209"/>
      <c r="G154" s="96"/>
    </row>
    <row r="155" spans="1:7" ht="42" x14ac:dyDescent="0.4">
      <c r="A155" s="333" t="s">
        <v>344</v>
      </c>
      <c r="B155" s="368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368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368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368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368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368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65"/>
      <c r="B161" s="466"/>
      <c r="C161" s="466"/>
      <c r="D161" s="466"/>
      <c r="E161" s="466"/>
      <c r="F161" s="466"/>
      <c r="G161" s="96"/>
    </row>
    <row r="162" spans="1:7" ht="32.25" customHeight="1" x14ac:dyDescent="0.4">
      <c r="A162" s="467" t="s">
        <v>442</v>
      </c>
      <c r="B162" s="467"/>
      <c r="C162" s="467"/>
      <c r="D162" s="467"/>
      <c r="E162" s="467"/>
      <c r="F162" s="467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36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36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36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36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42" x14ac:dyDescent="0.4">
      <c r="A168" s="107" t="s">
        <v>390</v>
      </c>
      <c r="B168" s="364">
        <v>1</v>
      </c>
      <c r="C168" s="107"/>
      <c r="D168" s="107" t="s">
        <v>474</v>
      </c>
      <c r="E168" s="106" t="s">
        <v>475</v>
      </c>
      <c r="F168" s="209"/>
      <c r="G168" s="96"/>
    </row>
    <row r="169" spans="1:7" ht="21" x14ac:dyDescent="0.4">
      <c r="A169" s="107" t="s">
        <v>336</v>
      </c>
      <c r="B169" s="36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36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364">
        <v>2</v>
      </c>
      <c r="C171" s="107"/>
      <c r="D171" s="107"/>
      <c r="E171" s="106"/>
      <c r="F171" s="209"/>
      <c r="G171" s="96"/>
    </row>
    <row r="172" spans="1:7" ht="21" x14ac:dyDescent="0.4">
      <c r="A172" s="468"/>
      <c r="B172" s="469"/>
      <c r="C172" s="469"/>
      <c r="D172" s="469"/>
      <c r="E172" s="469"/>
      <c r="F172" s="469"/>
      <c r="G172" s="96"/>
    </row>
    <row r="173" spans="1:7" ht="32.25" customHeight="1" x14ac:dyDescent="0.4">
      <c r="A173" s="467" t="s">
        <v>304</v>
      </c>
      <c r="B173" s="467"/>
      <c r="C173" s="467"/>
      <c r="D173" s="467"/>
      <c r="E173" s="467"/>
      <c r="F173" s="467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36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36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36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36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36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36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">
        <v>30</v>
      </c>
      <c r="E181" s="353"/>
      <c r="F181" s="353"/>
      <c r="G181" s="96"/>
    </row>
    <row r="182" spans="1:7" ht="22.5" x14ac:dyDescent="0.4">
      <c r="A182" s="231" t="s">
        <v>418</v>
      </c>
      <c r="B182" s="470"/>
      <c r="C182" s="471"/>
      <c r="D182" s="243">
        <f>SUM(B145:C160,B174:C181,B163:C171,B138:C142)</f>
        <v>71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0.95945945945945943</v>
      </c>
      <c r="E183" s="90"/>
      <c r="F183" s="96"/>
      <c r="G183" s="96"/>
    </row>
    <row r="184" spans="1:7" ht="21" x14ac:dyDescent="0.4">
      <c r="A184" s="463"/>
      <c r="B184" s="463"/>
      <c r="C184" s="463"/>
      <c r="D184" s="463"/>
      <c r="E184" s="463"/>
      <c r="F184" s="463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43734</v>
      </c>
      <c r="B186" s="96"/>
      <c r="C186" s="96"/>
      <c r="D186" s="96"/>
      <c r="E186" s="90"/>
      <c r="F186" s="96"/>
      <c r="G186" s="96"/>
    </row>
    <row r="187" spans="1:7" ht="21" x14ac:dyDescent="0.4">
      <c r="A187" s="406" t="s">
        <v>28</v>
      </c>
      <c r="B187" s="408" t="s">
        <v>29</v>
      </c>
      <c r="C187" s="408"/>
      <c r="D187" s="408" t="s">
        <v>42</v>
      </c>
      <c r="E187" s="409" t="s">
        <v>264</v>
      </c>
      <c r="F187" s="409" t="s">
        <v>295</v>
      </c>
      <c r="G187" s="96"/>
    </row>
    <row r="188" spans="1:7" ht="21" x14ac:dyDescent="0.4">
      <c r="A188" s="406"/>
      <c r="B188" s="100" t="s">
        <v>32</v>
      </c>
      <c r="C188" s="100" t="s">
        <v>31</v>
      </c>
      <c r="D188" s="408"/>
      <c r="E188" s="409"/>
      <c r="F188" s="409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36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36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36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36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364">
        <v>2</v>
      </c>
      <c r="C196" s="104"/>
      <c r="D196" s="119"/>
      <c r="E196" s="119"/>
      <c r="F196" s="105"/>
      <c r="G196" s="96"/>
    </row>
    <row r="197" spans="1:7" ht="22.5" x14ac:dyDescent="0.45">
      <c r="A197" s="184" t="s">
        <v>50</v>
      </c>
      <c r="B197" s="36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364">
        <v>2</v>
      </c>
      <c r="C198" s="136"/>
      <c r="D198" s="105"/>
      <c r="E198" s="106"/>
      <c r="F198" s="105"/>
      <c r="G198" s="96"/>
    </row>
    <row r="199" spans="1:7" ht="21" x14ac:dyDescent="0.4">
      <c r="A199" s="413" t="s">
        <v>34</v>
      </c>
      <c r="B199" s="414"/>
      <c r="C199" s="415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439"/>
      <c r="B201" s="439"/>
      <c r="C201" s="439"/>
      <c r="D201" s="439"/>
      <c r="E201" s="439"/>
      <c r="F201" s="439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36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36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36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36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36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36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364">
        <v>2</v>
      </c>
      <c r="C210" s="137"/>
      <c r="D210" s="105"/>
      <c r="E210" s="106"/>
      <c r="F210" s="105"/>
      <c r="G210" s="96"/>
    </row>
    <row r="211" spans="1:7" ht="42" x14ac:dyDescent="0.4">
      <c r="A211" s="103" t="s">
        <v>140</v>
      </c>
      <c r="B211" s="364">
        <v>1</v>
      </c>
      <c r="C211" s="104"/>
      <c r="D211" s="115" t="s">
        <v>480</v>
      </c>
      <c r="E211" s="371" t="s">
        <v>481</v>
      </c>
      <c r="F211" s="105"/>
      <c r="G211" s="96"/>
    </row>
    <row r="212" spans="1:7" ht="21" x14ac:dyDescent="0.4">
      <c r="A212" s="158" t="s">
        <v>393</v>
      </c>
      <c r="B212" s="36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36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36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36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36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36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36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36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364">
        <v>2</v>
      </c>
      <c r="C220" s="104"/>
      <c r="D220" s="105"/>
      <c r="E220" s="365"/>
      <c r="F220" s="105"/>
      <c r="G220" s="96"/>
    </row>
    <row r="221" spans="1:7" ht="21" x14ac:dyDescent="0.4">
      <c r="A221" s="161" t="s">
        <v>406</v>
      </c>
      <c r="B221" s="36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364">
        <v>2</v>
      </c>
      <c r="C222" s="118" t="str">
        <f>IF(B222=0, -10, "0")</f>
        <v>0</v>
      </c>
      <c r="D222" s="105"/>
      <c r="E222" s="365"/>
      <c r="F222" s="105"/>
      <c r="G222" s="96"/>
    </row>
    <row r="223" spans="1:7" ht="21" x14ac:dyDescent="0.4">
      <c r="A223" s="413" t="s">
        <v>34</v>
      </c>
      <c r="B223" s="414"/>
      <c r="C223" s="415"/>
      <c r="D223" s="123">
        <f>SUM(B203:C222)</f>
        <v>39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0.97499999999999998</v>
      </c>
      <c r="E224" s="90"/>
      <c r="F224" s="96"/>
      <c r="G224" s="96"/>
    </row>
    <row r="225" spans="1:7" ht="21" x14ac:dyDescent="0.4">
      <c r="A225" s="439"/>
      <c r="B225" s="439"/>
      <c r="C225" s="439"/>
      <c r="D225" s="439"/>
      <c r="E225" s="439"/>
      <c r="F225" s="439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36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36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36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364">
        <v>2</v>
      </c>
      <c r="C231" s="118" t="str">
        <f>IF(B231=0, -10, "0")</f>
        <v>0</v>
      </c>
      <c r="D231" s="164"/>
      <c r="E231" s="105"/>
      <c r="F231" s="105"/>
      <c r="G231" s="96"/>
    </row>
    <row r="232" spans="1:7" ht="20.25" customHeight="1" x14ac:dyDescent="0.45">
      <c r="A232" s="460" t="s">
        <v>304</v>
      </c>
      <c r="B232" s="461"/>
      <c r="C232" s="461"/>
      <c r="D232" s="462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36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364">
        <v>2</v>
      </c>
      <c r="C235" s="166"/>
      <c r="D235" s="107"/>
      <c r="E235" s="105"/>
      <c r="F235" s="105"/>
      <c r="G235" s="96"/>
    </row>
    <row r="236" spans="1:7" ht="21" x14ac:dyDescent="0.4">
      <c r="A236" s="152" t="s">
        <v>363</v>
      </c>
      <c r="B236" s="36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364">
        <v>2</v>
      </c>
      <c r="C237" s="118" t="str">
        <f>IF(B237=0, -5, "0")</f>
        <v>0</v>
      </c>
      <c r="D237" s="105"/>
      <c r="E237" s="365"/>
      <c r="F237" s="105"/>
      <c r="G237" s="96"/>
    </row>
    <row r="238" spans="1:7" ht="21" x14ac:dyDescent="0.4">
      <c r="A238" s="152" t="s">
        <v>321</v>
      </c>
      <c r="B238" s="364">
        <v>2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36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2</v>
      </c>
      <c r="C240" s="137"/>
      <c r="D240" s="319">
        <v>1</v>
      </c>
      <c r="E240" s="353"/>
      <c r="F240" s="353"/>
      <c r="G240" s="96"/>
    </row>
    <row r="241" spans="1:7" ht="21" x14ac:dyDescent="0.4">
      <c r="A241" s="413" t="s">
        <v>34</v>
      </c>
      <c r="B241" s="414"/>
      <c r="C241" s="415"/>
      <c r="D241" s="108">
        <f>SUM(B227:C231,B233:C240)</f>
        <v>26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1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81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0.98780487804878048</v>
      </c>
      <c r="E245" s="90"/>
      <c r="F245" s="96"/>
      <c r="G245" s="96"/>
    </row>
    <row r="246" spans="1:7" ht="21" x14ac:dyDescent="0.4">
      <c r="A246" s="439"/>
      <c r="B246" s="439"/>
      <c r="C246" s="439"/>
      <c r="D246" s="439"/>
      <c r="E246" s="439"/>
      <c r="F246" s="439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43734</v>
      </c>
      <c r="B248" s="96"/>
      <c r="C248" s="96"/>
      <c r="D248" s="96"/>
      <c r="E248" s="90"/>
      <c r="F248" s="96"/>
      <c r="G248" s="96"/>
    </row>
    <row r="249" spans="1:7" ht="21" x14ac:dyDescent="0.4">
      <c r="A249" s="406" t="s">
        <v>28</v>
      </c>
      <c r="B249" s="408" t="s">
        <v>29</v>
      </c>
      <c r="C249" s="408"/>
      <c r="D249" s="408" t="s">
        <v>42</v>
      </c>
      <c r="E249" s="409" t="s">
        <v>264</v>
      </c>
      <c r="F249" s="409" t="s">
        <v>295</v>
      </c>
      <c r="G249" s="96"/>
    </row>
    <row r="250" spans="1:7" ht="21" x14ac:dyDescent="0.4">
      <c r="A250" s="406"/>
      <c r="B250" s="100" t="s">
        <v>32</v>
      </c>
      <c r="C250" s="100" t="s">
        <v>31</v>
      </c>
      <c r="D250" s="408"/>
      <c r="E250" s="409"/>
      <c r="F250" s="409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413" t="s">
        <v>34</v>
      </c>
      <c r="B261" s="414"/>
      <c r="C261" s="415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364">
        <v>2</v>
      </c>
      <c r="C266" s="104"/>
      <c r="D266" s="376"/>
      <c r="E266" s="375"/>
      <c r="F266" s="105"/>
      <c r="G266" s="96"/>
    </row>
    <row r="267" spans="1:7" ht="21" x14ac:dyDescent="0.4">
      <c r="A267" s="103" t="s">
        <v>53</v>
      </c>
      <c r="B267" s="36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36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36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36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36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364">
        <v>2</v>
      </c>
      <c r="C272" s="118" t="str">
        <f>IF(B272=0, -10, "0")</f>
        <v>0</v>
      </c>
      <c r="D272" s="157"/>
      <c r="E272" s="365"/>
      <c r="F272" s="105"/>
      <c r="G272" s="96"/>
    </row>
    <row r="273" spans="1:7" ht="21" x14ac:dyDescent="0.4">
      <c r="A273" s="168" t="s">
        <v>379</v>
      </c>
      <c r="B273" s="36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1" x14ac:dyDescent="0.4">
      <c r="A274" s="103" t="s">
        <v>116</v>
      </c>
      <c r="B274" s="364">
        <v>2</v>
      </c>
      <c r="C274" s="104"/>
      <c r="D274" s="367"/>
      <c r="E274" s="367"/>
      <c r="F274" s="105"/>
      <c r="G274" s="96"/>
    </row>
    <row r="275" spans="1:7" ht="43.5" customHeight="1" x14ac:dyDescent="0.4">
      <c r="A275" s="168" t="s">
        <v>359</v>
      </c>
      <c r="B275" s="36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42" x14ac:dyDescent="0.4">
      <c r="A278" s="103" t="s">
        <v>140</v>
      </c>
      <c r="B278" s="364">
        <v>1</v>
      </c>
      <c r="C278" s="104"/>
      <c r="D278" s="115" t="s">
        <v>480</v>
      </c>
      <c r="E278" s="371" t="s">
        <v>481</v>
      </c>
      <c r="F278" s="105"/>
      <c r="G278" s="96"/>
    </row>
    <row r="279" spans="1:7" ht="21" customHeight="1" x14ac:dyDescent="0.45">
      <c r="A279" s="139" t="s">
        <v>344</v>
      </c>
      <c r="B279" s="36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36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36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364">
        <v>2</v>
      </c>
      <c r="C282" s="166"/>
      <c r="D282" s="105"/>
      <c r="E282" s="374"/>
      <c r="F282" s="105"/>
      <c r="G282" s="96"/>
    </row>
    <row r="283" spans="1:7" ht="39" customHeight="1" x14ac:dyDescent="0.4">
      <c r="A283" s="103" t="s">
        <v>148</v>
      </c>
      <c r="B283" s="364">
        <v>2</v>
      </c>
      <c r="C283" s="104"/>
      <c r="D283" s="374"/>
      <c r="E283" s="375"/>
      <c r="F283" s="105"/>
      <c r="G283" s="96"/>
    </row>
    <row r="284" spans="1:7" ht="21.75" customHeight="1" x14ac:dyDescent="0.4">
      <c r="A284" s="161" t="s">
        <v>406</v>
      </c>
      <c r="B284" s="36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23"/>
      <c r="B286" s="423"/>
      <c r="C286" s="423"/>
      <c r="D286" s="423"/>
      <c r="E286" s="423"/>
      <c r="F286" s="423"/>
      <c r="G286" s="96"/>
    </row>
    <row r="287" spans="1:7" ht="31.5" customHeight="1" x14ac:dyDescent="0.4">
      <c r="A287" s="459" t="s">
        <v>304</v>
      </c>
      <c r="B287" s="459"/>
      <c r="C287" s="459"/>
      <c r="D287" s="459"/>
      <c r="E287" s="459"/>
      <c r="F287" s="459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364">
        <v>2</v>
      </c>
      <c r="C290" s="104"/>
      <c r="D290" s="107"/>
      <c r="E290" s="106"/>
      <c r="F290" s="105"/>
      <c r="G290" s="96"/>
    </row>
    <row r="291" spans="1:7" ht="33" customHeight="1" x14ac:dyDescent="0.4">
      <c r="A291" s="130" t="s">
        <v>363</v>
      </c>
      <c r="B291" s="36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>
        <v>2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2</v>
      </c>
      <c r="C295" s="104"/>
      <c r="D295" s="319">
        <v>1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57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0.98275862068965514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73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0.98648648648648651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43734</v>
      </c>
      <c r="B303" s="96"/>
      <c r="C303" s="96"/>
      <c r="D303" s="96"/>
      <c r="E303" s="90"/>
      <c r="F303" s="96"/>
      <c r="G303" s="96"/>
    </row>
    <row r="304" spans="1:7" ht="21" x14ac:dyDescent="0.4">
      <c r="A304" s="406" t="s">
        <v>28</v>
      </c>
      <c r="B304" s="408" t="s">
        <v>29</v>
      </c>
      <c r="C304" s="408"/>
      <c r="D304" s="408" t="s">
        <v>42</v>
      </c>
      <c r="E304" s="409" t="s">
        <v>264</v>
      </c>
      <c r="F304" s="409" t="s">
        <v>295</v>
      </c>
      <c r="G304" s="96"/>
    </row>
    <row r="305" spans="1:7" ht="21" x14ac:dyDescent="0.4">
      <c r="A305" s="406"/>
      <c r="B305" s="100" t="s">
        <v>32</v>
      </c>
      <c r="C305" s="100" t="s">
        <v>31</v>
      </c>
      <c r="D305" s="408"/>
      <c r="E305" s="409"/>
      <c r="F305" s="409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36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36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364">
        <v>2</v>
      </c>
      <c r="C315" s="104"/>
      <c r="D315" s="105"/>
      <c r="E315" s="365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367"/>
      <c r="E320" s="365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364">
        <v>2</v>
      </c>
      <c r="C322" s="118" t="str">
        <f>IF(B322=0, -10, "0")</f>
        <v>0</v>
      </c>
      <c r="D322" s="365"/>
      <c r="E322" s="365"/>
      <c r="F322" s="105"/>
      <c r="G322" s="96"/>
    </row>
    <row r="323" spans="1:7" ht="21" x14ac:dyDescent="0.4">
      <c r="A323" s="103" t="s">
        <v>53</v>
      </c>
      <c r="B323" s="364">
        <v>2</v>
      </c>
      <c r="C323" s="104"/>
      <c r="D323" s="365"/>
      <c r="E323" s="365"/>
      <c r="F323" s="105"/>
      <c r="G323" s="96"/>
    </row>
    <row r="324" spans="1:7" ht="45" x14ac:dyDescent="0.4">
      <c r="A324" s="230" t="s">
        <v>420</v>
      </c>
      <c r="B324" s="36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36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364">
        <v>2</v>
      </c>
      <c r="C326" s="104"/>
      <c r="D326" s="115"/>
      <c r="E326" s="371"/>
      <c r="F326" s="105"/>
      <c r="G326" s="96"/>
    </row>
    <row r="327" spans="1:7" ht="22.5" x14ac:dyDescent="0.4">
      <c r="A327" s="103" t="s">
        <v>121</v>
      </c>
      <c r="B327" s="36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36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36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26" x14ac:dyDescent="0.4">
      <c r="A332" s="173" t="s">
        <v>58</v>
      </c>
      <c r="B332" s="364">
        <v>1</v>
      </c>
      <c r="C332" s="118" t="str">
        <f>IF(B332=0, -10, "0")</f>
        <v>0</v>
      </c>
      <c r="D332" s="172" t="s">
        <v>487</v>
      </c>
      <c r="E332" s="172" t="s">
        <v>482</v>
      </c>
      <c r="F332" s="105"/>
      <c r="G332" s="96"/>
    </row>
    <row r="333" spans="1:7" ht="42" x14ac:dyDescent="0.4">
      <c r="A333" s="229" t="s">
        <v>344</v>
      </c>
      <c r="B333" s="364">
        <v>2</v>
      </c>
      <c r="C333" s="118" t="str">
        <f>IF(B333=0, -5, "0")</f>
        <v>0</v>
      </c>
      <c r="D333" s="105"/>
      <c r="E333" s="365"/>
      <c r="F333" s="105"/>
      <c r="G333" s="96"/>
    </row>
    <row r="334" spans="1:7" ht="76.5" customHeight="1" x14ac:dyDescent="0.4">
      <c r="A334" s="229" t="s">
        <v>63</v>
      </c>
      <c r="B334" s="364">
        <v>2</v>
      </c>
      <c r="C334" s="118" t="str">
        <f>IF(B334=0, -5, "0")</f>
        <v>0</v>
      </c>
      <c r="D334" s="105"/>
      <c r="E334" s="365"/>
      <c r="F334" s="105"/>
      <c r="G334" s="96"/>
    </row>
    <row r="335" spans="1:7" ht="19.5" customHeight="1" x14ac:dyDescent="0.45">
      <c r="A335" s="229" t="s">
        <v>324</v>
      </c>
      <c r="B335" s="36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364">
        <v>2</v>
      </c>
      <c r="C336" s="166"/>
      <c r="D336" s="105"/>
      <c r="E336" s="371"/>
      <c r="F336" s="105"/>
      <c r="G336" s="96"/>
    </row>
    <row r="337" spans="1:7" ht="65.25" customHeight="1" x14ac:dyDescent="0.4">
      <c r="A337" s="103" t="s">
        <v>367</v>
      </c>
      <c r="B337" s="364">
        <v>2</v>
      </c>
      <c r="C337" s="104"/>
      <c r="D337" s="365"/>
      <c r="E337" s="371"/>
      <c r="F337" s="105"/>
      <c r="G337" s="96"/>
    </row>
    <row r="338" spans="1:7" ht="21" x14ac:dyDescent="0.4">
      <c r="A338" s="161" t="s">
        <v>406</v>
      </c>
      <c r="B338" s="36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37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0.97368421052631582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36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63" x14ac:dyDescent="0.4">
      <c r="A345" s="173" t="s">
        <v>376</v>
      </c>
      <c r="B345" s="364">
        <v>1</v>
      </c>
      <c r="C345" s="118" t="str">
        <f>IF(B345=0, -10, "0")</f>
        <v>0</v>
      </c>
      <c r="D345" s="148" t="s">
        <v>483</v>
      </c>
      <c r="E345" s="148" t="s">
        <v>484</v>
      </c>
      <c r="F345" s="105"/>
      <c r="G345" s="96"/>
    </row>
    <row r="346" spans="1:7" ht="21" x14ac:dyDescent="0.4">
      <c r="A346" s="174" t="s">
        <v>368</v>
      </c>
      <c r="B346" s="364">
        <v>2</v>
      </c>
      <c r="C346" s="118" t="str">
        <f>IF(B346=0, -5, "0")</f>
        <v>0</v>
      </c>
      <c r="D346" s="366"/>
      <c r="E346" s="369"/>
      <c r="F346" s="105"/>
      <c r="G346" s="96"/>
    </row>
    <row r="347" spans="1:7" ht="21" x14ac:dyDescent="0.4">
      <c r="A347" s="103" t="s">
        <v>183</v>
      </c>
      <c r="B347" s="364">
        <v>2</v>
      </c>
      <c r="C347" s="104"/>
      <c r="D347" s="135"/>
      <c r="E347" s="366"/>
      <c r="F347" s="105"/>
      <c r="G347" s="96"/>
    </row>
    <row r="348" spans="1:7" ht="21" x14ac:dyDescent="0.4">
      <c r="A348" s="103" t="s">
        <v>212</v>
      </c>
      <c r="B348" s="364">
        <v>2</v>
      </c>
      <c r="C348" s="104"/>
      <c r="D348" s="175"/>
      <c r="E348" s="175"/>
      <c r="F348" s="105"/>
      <c r="G348" s="96"/>
    </row>
    <row r="349" spans="1:7" ht="21" x14ac:dyDescent="0.4">
      <c r="A349" s="139" t="s">
        <v>324</v>
      </c>
      <c r="B349" s="364">
        <v>2</v>
      </c>
      <c r="C349" s="118" t="str">
        <f>IF(B349=0, -5, "0")</f>
        <v>0</v>
      </c>
      <c r="D349" s="175"/>
      <c r="E349" s="175"/>
      <c r="F349" s="105"/>
      <c r="G349" s="96"/>
    </row>
    <row r="350" spans="1:7" ht="21" x14ac:dyDescent="0.4">
      <c r="A350" s="139" t="s">
        <v>380</v>
      </c>
      <c r="B350" s="36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364">
        <v>2</v>
      </c>
      <c r="C351" s="104"/>
      <c r="D351" s="131"/>
      <c r="E351" s="106"/>
      <c r="F351" s="105"/>
      <c r="G351" s="96"/>
    </row>
    <row r="352" spans="1:7" ht="21" x14ac:dyDescent="0.3">
      <c r="A352" s="444"/>
      <c r="B352" s="444"/>
      <c r="C352" s="444"/>
      <c r="D352" s="444"/>
      <c r="E352" s="444"/>
      <c r="F352" s="444"/>
      <c r="G352" s="444"/>
    </row>
    <row r="353" spans="1:7" ht="32.25" customHeight="1" x14ac:dyDescent="0.4">
      <c r="A353" s="458" t="s">
        <v>304</v>
      </c>
      <c r="B353" s="458"/>
      <c r="C353" s="458"/>
      <c r="D353" s="458"/>
      <c r="E353" s="458"/>
      <c r="F353" s="458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364">
        <v>2</v>
      </c>
      <c r="C356" s="104"/>
      <c r="D356" s="107"/>
      <c r="E356" s="106"/>
      <c r="F356" s="105"/>
      <c r="G356" s="96"/>
    </row>
    <row r="357" spans="1:7" ht="21" x14ac:dyDescent="0.4">
      <c r="A357" s="152" t="s">
        <v>363</v>
      </c>
      <c r="B357" s="36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364">
        <v>2</v>
      </c>
      <c r="C358" s="104" t="str">
        <f>IF(B358=0, -5, "0")</f>
        <v>0</v>
      </c>
      <c r="D358" s="131"/>
      <c r="E358" s="365"/>
      <c r="F358" s="105"/>
      <c r="G358" s="96"/>
    </row>
    <row r="359" spans="1:7" ht="63" x14ac:dyDescent="0.4">
      <c r="A359" s="152" t="s">
        <v>321</v>
      </c>
      <c r="B359" s="364">
        <v>0</v>
      </c>
      <c r="C359" s="137"/>
      <c r="D359" s="131" t="s">
        <v>485</v>
      </c>
      <c r="E359" s="131" t="s">
        <v>486</v>
      </c>
      <c r="F359" s="105"/>
      <c r="G359" s="96"/>
    </row>
    <row r="360" spans="1:7" ht="21" x14ac:dyDescent="0.4">
      <c r="A360" s="107" t="s">
        <v>396</v>
      </c>
      <c r="B360" s="36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2</v>
      </c>
      <c r="C361" s="137"/>
      <c r="D361" s="319">
        <v>1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31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0.91176470588235292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84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0.95454545454545459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43734</v>
      </c>
      <c r="B369" s="96"/>
      <c r="C369" s="96"/>
      <c r="D369" s="96"/>
      <c r="E369" s="90"/>
      <c r="F369" s="96"/>
      <c r="G369" s="96"/>
    </row>
    <row r="370" spans="1:7" ht="21" x14ac:dyDescent="0.4">
      <c r="A370" s="406" t="s">
        <v>28</v>
      </c>
      <c r="B370" s="408" t="s">
        <v>29</v>
      </c>
      <c r="C370" s="408"/>
      <c r="D370" s="408" t="s">
        <v>42</v>
      </c>
      <c r="E370" s="409" t="s">
        <v>264</v>
      </c>
      <c r="F370" s="409" t="s">
        <v>295</v>
      </c>
      <c r="G370" s="96"/>
    </row>
    <row r="371" spans="1:7" ht="21" x14ac:dyDescent="0.4">
      <c r="A371" s="406"/>
      <c r="B371" s="100" t="s">
        <v>32</v>
      </c>
      <c r="C371" s="100" t="s">
        <v>31</v>
      </c>
      <c r="D371" s="408"/>
      <c r="E371" s="409"/>
      <c r="F371" s="409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36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36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36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36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189" x14ac:dyDescent="0.4">
      <c r="A379" s="130" t="s">
        <v>144</v>
      </c>
      <c r="B379" s="364">
        <v>0</v>
      </c>
      <c r="C379" s="104"/>
      <c r="D379" s="365" t="s">
        <v>490</v>
      </c>
      <c r="E379" s="365" t="s">
        <v>491</v>
      </c>
      <c r="F379" s="105"/>
      <c r="G379" s="96"/>
    </row>
    <row r="380" spans="1:7" ht="21" x14ac:dyDescent="0.4">
      <c r="A380" s="130" t="s">
        <v>124</v>
      </c>
      <c r="B380" s="36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36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36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36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36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0.90909090909090906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381"/>
      <c r="E389" s="374"/>
      <c r="F389" s="105"/>
      <c r="G389" s="96"/>
    </row>
    <row r="390" spans="1:7" ht="126" x14ac:dyDescent="0.4">
      <c r="A390" s="103" t="s">
        <v>152</v>
      </c>
      <c r="B390" s="364">
        <v>0</v>
      </c>
      <c r="C390" s="104"/>
      <c r="D390" s="156" t="s">
        <v>495</v>
      </c>
      <c r="E390" s="156" t="s">
        <v>496</v>
      </c>
      <c r="F390" s="105"/>
      <c r="G390" s="96"/>
    </row>
    <row r="391" spans="1:7" ht="22.5" x14ac:dyDescent="0.4">
      <c r="A391" s="173" t="s">
        <v>318</v>
      </c>
      <c r="B391" s="36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36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364">
        <v>2</v>
      </c>
      <c r="C393" s="104"/>
      <c r="D393" s="156"/>
      <c r="E393" s="156"/>
      <c r="F393" s="105"/>
      <c r="G393" s="96"/>
    </row>
    <row r="394" spans="1:7" ht="22.5" x14ac:dyDescent="0.45">
      <c r="A394" s="184" t="s">
        <v>7</v>
      </c>
      <c r="B394" s="36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36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36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364">
        <v>2</v>
      </c>
      <c r="C397" s="118" t="str">
        <f>IF(B397=0, -10, "0")</f>
        <v>0</v>
      </c>
      <c r="D397" s="167"/>
      <c r="E397" s="375"/>
      <c r="F397" s="105"/>
      <c r="G397" s="96"/>
    </row>
    <row r="398" spans="1:7" ht="21" x14ac:dyDescent="0.4">
      <c r="A398" s="103" t="s">
        <v>215</v>
      </c>
      <c r="B398" s="364">
        <v>2</v>
      </c>
      <c r="C398" s="104"/>
      <c r="F398" s="105"/>
      <c r="G398" s="96"/>
    </row>
    <row r="399" spans="1:7" ht="42" x14ac:dyDescent="0.4">
      <c r="A399" s="103" t="s">
        <v>140</v>
      </c>
      <c r="B399" s="364">
        <v>1</v>
      </c>
      <c r="C399" s="104"/>
      <c r="D399" s="115" t="s">
        <v>480</v>
      </c>
      <c r="E399" s="371" t="s">
        <v>481</v>
      </c>
      <c r="F399" s="105"/>
      <c r="G399" s="96"/>
    </row>
    <row r="400" spans="1:7" ht="21" x14ac:dyDescent="0.4">
      <c r="A400" s="103" t="s">
        <v>303</v>
      </c>
      <c r="B400" s="364">
        <v>2</v>
      </c>
      <c r="C400" s="188"/>
      <c r="D400" s="156"/>
      <c r="E400" s="156"/>
      <c r="F400" s="105"/>
      <c r="G400" s="96"/>
    </row>
    <row r="401" spans="1:7" ht="21" x14ac:dyDescent="0.4">
      <c r="A401" s="103" t="s">
        <v>397</v>
      </c>
      <c r="B401" s="36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364">
        <v>2</v>
      </c>
      <c r="C402" s="118" t="str">
        <f>IF(B402=0, -10, "0")</f>
        <v>0</v>
      </c>
      <c r="D402" s="156"/>
      <c r="E402" s="365"/>
      <c r="F402" s="105"/>
      <c r="G402" s="96"/>
    </row>
    <row r="403" spans="1:7" ht="105" x14ac:dyDescent="0.4">
      <c r="A403" s="139" t="s">
        <v>344</v>
      </c>
      <c r="B403" s="364">
        <v>1</v>
      </c>
      <c r="C403" s="118" t="str">
        <f>IF(B403=0, -5, "0")</f>
        <v>0</v>
      </c>
      <c r="D403" s="156" t="s">
        <v>492</v>
      </c>
      <c r="E403" s="156" t="s">
        <v>493</v>
      </c>
      <c r="F403" s="105"/>
      <c r="G403" s="96"/>
    </row>
    <row r="404" spans="1:7" ht="18" customHeight="1" x14ac:dyDescent="0.45">
      <c r="A404" s="139" t="s">
        <v>63</v>
      </c>
      <c r="B404" s="36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36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36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364">
        <v>2</v>
      </c>
      <c r="C407" s="104"/>
      <c r="D407" s="156" t="s">
        <v>494</v>
      </c>
      <c r="E407" s="106"/>
      <c r="F407" s="105"/>
      <c r="G407" s="96"/>
    </row>
    <row r="408" spans="1:7" ht="21" x14ac:dyDescent="0.4">
      <c r="A408" s="107" t="s">
        <v>350</v>
      </c>
      <c r="B408" s="36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364">
        <v>2</v>
      </c>
      <c r="C409" s="104"/>
      <c r="D409" s="161"/>
      <c r="E409" s="106"/>
      <c r="F409" s="105"/>
      <c r="G409" s="96"/>
    </row>
    <row r="410" spans="1:7" ht="21" x14ac:dyDescent="0.4">
      <c r="A410" s="456"/>
      <c r="B410" s="457"/>
      <c r="C410" s="457"/>
      <c r="D410" s="457"/>
      <c r="E410" s="457"/>
      <c r="F410" s="457"/>
      <c r="G410" s="457"/>
    </row>
    <row r="411" spans="1:7" ht="24.75" x14ac:dyDescent="0.4">
      <c r="A411" s="454" t="s">
        <v>313</v>
      </c>
      <c r="B411" s="454"/>
      <c r="C411" s="454"/>
      <c r="D411" s="454"/>
      <c r="E411" s="454"/>
      <c r="F411" s="454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364">
        <v>2</v>
      </c>
      <c r="C414" s="104"/>
      <c r="D414" s="107"/>
      <c r="E414" s="106"/>
      <c r="F414" s="105"/>
      <c r="G414" s="96"/>
    </row>
    <row r="415" spans="1:7" ht="63" x14ac:dyDescent="0.4">
      <c r="A415" s="152" t="s">
        <v>363</v>
      </c>
      <c r="B415" s="364">
        <v>1</v>
      </c>
      <c r="C415" s="104"/>
      <c r="D415" s="156" t="s">
        <v>488</v>
      </c>
      <c r="E415" s="156" t="s">
        <v>489</v>
      </c>
      <c r="F415" s="105"/>
      <c r="G415" s="96"/>
    </row>
    <row r="416" spans="1:7" ht="21" x14ac:dyDescent="0.4">
      <c r="A416" s="262" t="s">
        <v>396</v>
      </c>
      <c r="B416" s="36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36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63" x14ac:dyDescent="0.4">
      <c r="A418" s="152" t="s">
        <v>321</v>
      </c>
      <c r="B418" s="364">
        <v>0</v>
      </c>
      <c r="C418" s="104"/>
      <c r="D418" s="131" t="s">
        <v>485</v>
      </c>
      <c r="E418" s="522" t="s">
        <v>486</v>
      </c>
      <c r="F418" s="105"/>
      <c r="G418" s="96"/>
    </row>
    <row r="419" spans="1:7" ht="86.25" customHeight="1" x14ac:dyDescent="0.4">
      <c r="A419" s="190" t="s">
        <v>427</v>
      </c>
      <c r="B419" s="104">
        <f>IF(D419=1, 2, IF(AND(D419&lt;1,D419&gt;0), 1, IF(D419=0,"0","NA")))</f>
        <v>2</v>
      </c>
      <c r="C419" s="104"/>
      <c r="D419" s="319">
        <v>1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51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0.87931034482758619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71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0.88749999999999996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43734</v>
      </c>
      <c r="B427" s="96"/>
      <c r="C427" s="96"/>
      <c r="D427" s="96"/>
      <c r="E427" s="90"/>
      <c r="F427" s="96"/>
      <c r="G427" s="96"/>
    </row>
    <row r="428" spans="1:7" ht="21" x14ac:dyDescent="0.4">
      <c r="A428" s="406" t="s">
        <v>28</v>
      </c>
      <c r="B428" s="408" t="s">
        <v>29</v>
      </c>
      <c r="C428" s="408"/>
      <c r="D428" s="408" t="s">
        <v>42</v>
      </c>
      <c r="E428" s="409" t="s">
        <v>264</v>
      </c>
      <c r="F428" s="409" t="s">
        <v>295</v>
      </c>
      <c r="G428" s="96"/>
    </row>
    <row r="429" spans="1:7" ht="21" x14ac:dyDescent="0.4">
      <c r="A429" s="406"/>
      <c r="B429" s="100" t="s">
        <v>32</v>
      </c>
      <c r="C429" s="100" t="s">
        <v>31</v>
      </c>
      <c r="D429" s="408"/>
      <c r="E429" s="409"/>
      <c r="F429" s="409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36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364">
        <v>2</v>
      </c>
      <c r="C446" s="104"/>
      <c r="D446" s="135"/>
      <c r="E446" s="366"/>
      <c r="F446" s="105"/>
      <c r="G446" s="96"/>
    </row>
    <row r="447" spans="1:7" ht="22.5" x14ac:dyDescent="0.45">
      <c r="A447" s="174" t="s">
        <v>351</v>
      </c>
      <c r="B447" s="36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36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36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36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54" t="s">
        <v>304</v>
      </c>
      <c r="B459" s="454"/>
      <c r="C459" s="454"/>
      <c r="D459" s="454"/>
      <c r="E459" s="454"/>
      <c r="F459" s="454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84" x14ac:dyDescent="0.4">
      <c r="A464" s="152" t="s">
        <v>321</v>
      </c>
      <c r="B464" s="104">
        <v>0</v>
      </c>
      <c r="C464" s="104"/>
      <c r="D464" s="131" t="s">
        <v>485</v>
      </c>
      <c r="E464" s="365" t="s">
        <v>498</v>
      </c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f>IF(D466=1, 2, IF(AND(D466&lt;1,D466&gt;0), 1, IF(D466=0,"0","NA")))</f>
        <v>2</v>
      </c>
      <c r="C466" s="104"/>
      <c r="D466" s="319">
        <v>1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40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0.95238095238095233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56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0.96551724137931039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55" t="s">
        <v>405</v>
      </c>
      <c r="B473" s="455"/>
      <c r="C473" s="455"/>
      <c r="D473" s="455"/>
      <c r="E473" s="455"/>
      <c r="F473" s="455"/>
      <c r="G473" s="96"/>
    </row>
    <row r="474" spans="1:7" ht="21" customHeight="1" x14ac:dyDescent="0.4">
      <c r="A474" s="191">
        <f>B11</f>
        <v>43734</v>
      </c>
      <c r="F474" s="2"/>
      <c r="G474" s="96"/>
    </row>
    <row r="475" spans="1:7" ht="21" x14ac:dyDescent="0.4">
      <c r="A475" s="440" t="s">
        <v>28</v>
      </c>
      <c r="B475" s="441" t="s">
        <v>29</v>
      </c>
      <c r="C475" s="441"/>
      <c r="D475" s="441" t="s">
        <v>42</v>
      </c>
      <c r="E475" s="442" t="s">
        <v>264</v>
      </c>
      <c r="F475" s="442" t="s">
        <v>295</v>
      </c>
      <c r="G475" s="96"/>
    </row>
    <row r="476" spans="1:7" ht="21" x14ac:dyDescent="0.4">
      <c r="A476" s="440"/>
      <c r="B476" s="254" t="s">
        <v>32</v>
      </c>
      <c r="C476" s="254" t="s">
        <v>31</v>
      </c>
      <c r="D476" s="441"/>
      <c r="E476" s="442"/>
      <c r="F476" s="442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364" t="s">
        <v>30</v>
      </c>
      <c r="C485" s="297"/>
      <c r="D485" s="370"/>
      <c r="E485" s="370"/>
      <c r="F485" s="105"/>
      <c r="G485" s="96"/>
    </row>
    <row r="486" spans="1:7" ht="21" x14ac:dyDescent="0.4">
      <c r="A486" s="164" t="s">
        <v>106</v>
      </c>
      <c r="B486" s="364" t="s">
        <v>30</v>
      </c>
      <c r="C486" s="297"/>
      <c r="D486" s="370"/>
      <c r="E486" s="370"/>
      <c r="F486" s="105"/>
      <c r="G486" s="96"/>
    </row>
    <row r="487" spans="1:7" ht="21" x14ac:dyDescent="0.4">
      <c r="A487" s="164" t="s">
        <v>354</v>
      </c>
      <c r="B487" s="36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364" t="s">
        <v>30</v>
      </c>
      <c r="C488" s="118" t="str">
        <f>IF(B488=0, -5, "0")</f>
        <v>0</v>
      </c>
      <c r="D488" s="382"/>
      <c r="E488" s="383"/>
      <c r="F488" s="105"/>
      <c r="G488" s="96"/>
    </row>
    <row r="489" spans="1:7" ht="21" x14ac:dyDescent="0.4">
      <c r="A489" s="164" t="s">
        <v>140</v>
      </c>
      <c r="B489" s="36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36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364" t="s">
        <v>30</v>
      </c>
      <c r="C491" s="297"/>
      <c r="D491" s="384"/>
      <c r="E491" s="385"/>
      <c r="F491" s="105"/>
      <c r="G491" s="96"/>
    </row>
    <row r="492" spans="1:7" ht="42" x14ac:dyDescent="0.4">
      <c r="A492" s="164" t="s">
        <v>148</v>
      </c>
      <c r="B492" s="364" t="s">
        <v>30</v>
      </c>
      <c r="C492" s="297"/>
      <c r="D492" s="382"/>
      <c r="E492" s="383"/>
      <c r="F492" s="105"/>
      <c r="G492" s="96"/>
    </row>
    <row r="493" spans="1:7" ht="21" x14ac:dyDescent="0.4">
      <c r="A493" s="161" t="s">
        <v>398</v>
      </c>
      <c r="B493" s="36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25"/>
      <c r="B507" s="425"/>
      <c r="C507" s="425"/>
      <c r="D507" s="425"/>
      <c r="E507" s="425"/>
      <c r="F507" s="425"/>
      <c r="G507" s="425"/>
    </row>
    <row r="508" spans="1:7" ht="26.25" customHeight="1" x14ac:dyDescent="0.5">
      <c r="A508" s="288" t="s">
        <v>304</v>
      </c>
      <c r="B508" s="452"/>
      <c r="C508" s="452"/>
      <c r="D508" s="452"/>
      <c r="E508" s="452"/>
      <c r="F508" s="452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0</v>
      </c>
      <c r="C515" s="225"/>
      <c r="D515" s="319">
        <v>0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53" t="s">
        <v>97</v>
      </c>
      <c r="B520" s="453"/>
      <c r="C520" s="453"/>
      <c r="D520" s="453"/>
      <c r="E520" s="453"/>
      <c r="F520" s="453"/>
      <c r="G520" s="96"/>
    </row>
    <row r="521" spans="1:7" ht="22.5" customHeight="1" x14ac:dyDescent="0.4">
      <c r="A521" s="191">
        <f>B11</f>
        <v>43734</v>
      </c>
      <c r="B521" s="96"/>
      <c r="C521" s="96"/>
      <c r="D521" s="114"/>
      <c r="E521" s="114"/>
      <c r="F521" s="114"/>
      <c r="G521" s="96"/>
    </row>
    <row r="522" spans="1:7" ht="21" x14ac:dyDescent="0.4">
      <c r="A522" s="447" t="s">
        <v>28</v>
      </c>
      <c r="B522" s="407" t="s">
        <v>29</v>
      </c>
      <c r="C522" s="449"/>
      <c r="D522" s="408" t="s">
        <v>42</v>
      </c>
      <c r="E522" s="409" t="s">
        <v>264</v>
      </c>
      <c r="F522" s="409" t="s">
        <v>295</v>
      </c>
      <c r="G522" s="96"/>
    </row>
    <row r="523" spans="1:7" ht="21" x14ac:dyDescent="0.4">
      <c r="A523" s="448"/>
      <c r="B523" s="249" t="s">
        <v>32</v>
      </c>
      <c r="C523" s="250" t="s">
        <v>31</v>
      </c>
      <c r="D523" s="408"/>
      <c r="E523" s="409"/>
      <c r="F523" s="409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50"/>
      <c r="D525" s="450"/>
      <c r="E525" s="450"/>
      <c r="F525" s="451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413" t="s">
        <v>34</v>
      </c>
      <c r="B532" s="414"/>
      <c r="C532" s="415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413" t="s">
        <v>33</v>
      </c>
      <c r="B533" s="414"/>
      <c r="C533" s="415"/>
      <c r="D533" s="298">
        <f>D532/(COUNT(B526:C531)*2)</f>
        <v>1</v>
      </c>
      <c r="E533" s="202"/>
      <c r="F533" s="202"/>
      <c r="G533" s="96"/>
    </row>
    <row r="534" spans="1:7" ht="21" x14ac:dyDescent="0.4">
      <c r="A534" s="439"/>
      <c r="B534" s="439"/>
      <c r="C534" s="439"/>
      <c r="D534" s="439"/>
      <c r="E534" s="439"/>
      <c r="F534" s="439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364">
        <v>2</v>
      </c>
      <c r="C538" s="104"/>
      <c r="D538" s="135"/>
      <c r="E538" s="366"/>
      <c r="F538" s="105"/>
      <c r="G538" s="96"/>
    </row>
    <row r="539" spans="1:7" ht="21" x14ac:dyDescent="0.4">
      <c r="A539" s="103" t="s">
        <v>113</v>
      </c>
      <c r="B539" s="36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36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43"/>
      <c r="B546" s="444"/>
      <c r="C546" s="444"/>
      <c r="D546" s="444"/>
      <c r="E546" s="444"/>
      <c r="F546" s="444"/>
      <c r="G546" s="444"/>
    </row>
    <row r="547" spans="1:7" ht="35.25" customHeight="1" x14ac:dyDescent="0.4">
      <c r="A547" s="290" t="s">
        <v>304</v>
      </c>
      <c r="B547" s="265"/>
      <c r="C547" s="445"/>
      <c r="D547" s="445"/>
      <c r="E547" s="445"/>
      <c r="F547" s="446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364">
        <v>2</v>
      </c>
      <c r="C550" s="137"/>
      <c r="D550" s="107"/>
      <c r="E550" s="106"/>
      <c r="F550" s="105"/>
      <c r="G550" s="96"/>
    </row>
    <row r="551" spans="1:7" ht="21" x14ac:dyDescent="0.4">
      <c r="A551" s="152" t="s">
        <v>363</v>
      </c>
      <c r="B551" s="36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">
        <v>30</v>
      </c>
      <c r="E555" s="353"/>
      <c r="F555" s="353"/>
      <c r="G555" s="96"/>
    </row>
    <row r="556" spans="1:7" ht="21" x14ac:dyDescent="0.4">
      <c r="A556" s="421" t="s">
        <v>34</v>
      </c>
      <c r="B556" s="421"/>
      <c r="C556" s="433"/>
      <c r="D556" s="327">
        <f>SUM(B548:C555,B536:C545)</f>
        <v>34</v>
      </c>
      <c r="E556" s="90"/>
      <c r="F556" s="96"/>
      <c r="G556" s="96"/>
    </row>
    <row r="557" spans="1:7" ht="21" x14ac:dyDescent="0.4">
      <c r="A557" s="421" t="s">
        <v>33</v>
      </c>
      <c r="B557" s="421"/>
      <c r="C557" s="421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46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39"/>
      <c r="B562" s="439"/>
      <c r="C562" s="439"/>
      <c r="D562" s="439"/>
      <c r="E562" s="439"/>
      <c r="F562" s="439"/>
      <c r="G562" s="96"/>
    </row>
    <row r="563" spans="1:7" ht="22.5" x14ac:dyDescent="0.45">
      <c r="A563" s="420" t="s">
        <v>19</v>
      </c>
      <c r="B563" s="420"/>
      <c r="C563" s="420"/>
      <c r="D563" s="420"/>
      <c r="E563" s="420"/>
      <c r="F563" s="420"/>
      <c r="G563" s="96"/>
    </row>
    <row r="564" spans="1:7" ht="22.5" x14ac:dyDescent="0.4">
      <c r="A564" s="198">
        <f>B11</f>
        <v>43734</v>
      </c>
      <c r="B564" s="96"/>
      <c r="C564" s="96"/>
      <c r="D564" s="280"/>
      <c r="E564" s="280"/>
      <c r="F564" s="280"/>
      <c r="G564" s="96"/>
    </row>
    <row r="565" spans="1:7" ht="21" x14ac:dyDescent="0.4">
      <c r="A565" s="440" t="s">
        <v>28</v>
      </c>
      <c r="B565" s="441" t="s">
        <v>29</v>
      </c>
      <c r="C565" s="441"/>
      <c r="D565" s="441" t="s">
        <v>42</v>
      </c>
      <c r="E565" s="442" t="s">
        <v>264</v>
      </c>
      <c r="F565" s="442" t="s">
        <v>295</v>
      </c>
      <c r="G565" s="96"/>
    </row>
    <row r="566" spans="1:7" ht="21" x14ac:dyDescent="0.4">
      <c r="A566" s="440"/>
      <c r="B566" s="254" t="s">
        <v>32</v>
      </c>
      <c r="C566" s="254" t="s">
        <v>31</v>
      </c>
      <c r="D566" s="441"/>
      <c r="E566" s="442"/>
      <c r="F566" s="442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30" t="s">
        <v>10</v>
      </c>
      <c r="B568" s="431"/>
      <c r="C568" s="431"/>
      <c r="D568" s="431"/>
      <c r="E568" s="431"/>
      <c r="F568" s="432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365"/>
      <c r="F569" s="105"/>
      <c r="G569" s="96"/>
    </row>
    <row r="570" spans="1:7" ht="21" x14ac:dyDescent="0.4">
      <c r="A570" s="103" t="s">
        <v>45</v>
      </c>
      <c r="B570" s="364">
        <v>2</v>
      </c>
      <c r="C570" s="104"/>
      <c r="D570" s="105"/>
      <c r="E570" s="365"/>
      <c r="F570" s="105"/>
      <c r="G570" s="96"/>
    </row>
    <row r="571" spans="1:7" ht="21" x14ac:dyDescent="0.4">
      <c r="A571" s="103" t="s">
        <v>78</v>
      </c>
      <c r="B571" s="36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36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36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36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36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36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364">
        <v>2</v>
      </c>
      <c r="C577" s="104"/>
      <c r="D577" s="105"/>
      <c r="E577" s="106"/>
      <c r="F577" s="105"/>
      <c r="G577" s="96"/>
    </row>
    <row r="578" spans="1:7" ht="21" x14ac:dyDescent="0.4">
      <c r="A578" s="421" t="s">
        <v>34</v>
      </c>
      <c r="B578" s="421"/>
      <c r="C578" s="433"/>
      <c r="D578" s="327">
        <f>SUM(B569:C577)</f>
        <v>18</v>
      </c>
      <c r="E578" s="90"/>
      <c r="F578" s="96"/>
      <c r="G578" s="96"/>
    </row>
    <row r="579" spans="1:7" ht="21" x14ac:dyDescent="0.4">
      <c r="A579" s="421" t="s">
        <v>33</v>
      </c>
      <c r="B579" s="421"/>
      <c r="C579" s="421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34" t="s">
        <v>23</v>
      </c>
      <c r="B581" s="435"/>
      <c r="C581" s="435"/>
      <c r="D581" s="435"/>
      <c r="E581" s="435"/>
      <c r="F581" s="436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36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36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36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36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36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37" t="s">
        <v>370</v>
      </c>
      <c r="B588" s="438"/>
      <c r="C588" s="438"/>
      <c r="D588" s="438"/>
      <c r="E588" s="438"/>
      <c r="F588" s="438"/>
      <c r="G588" s="438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36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36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36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36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36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v>2</v>
      </c>
      <c r="C595" s="104"/>
      <c r="D595" s="319">
        <v>1</v>
      </c>
      <c r="E595" s="353"/>
      <c r="F595" s="353"/>
      <c r="G595" s="96"/>
    </row>
    <row r="596" spans="1:7" ht="21" x14ac:dyDescent="0.4">
      <c r="A596" s="421" t="s">
        <v>34</v>
      </c>
      <c r="B596" s="421"/>
      <c r="C596" s="433"/>
      <c r="D596" s="327">
        <f>SUM(B589:C595,B582:C587)</f>
        <v>26</v>
      </c>
      <c r="E596" s="90"/>
      <c r="F596" s="96"/>
      <c r="G596" s="96"/>
    </row>
    <row r="597" spans="1:7" ht="21" x14ac:dyDescent="0.4">
      <c r="A597" s="421" t="s">
        <v>33</v>
      </c>
      <c r="B597" s="421"/>
      <c r="C597" s="421"/>
      <c r="D597" s="298">
        <f>D596/(COUNT(B582:C587,B589:C595)*2)</f>
        <v>1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44</v>
      </c>
      <c r="E599" s="239"/>
      <c r="F599" s="239"/>
      <c r="G599" s="96"/>
    </row>
    <row r="600" spans="1:7" ht="22.5" x14ac:dyDescent="0.45">
      <c r="A600" s="427" t="s">
        <v>168</v>
      </c>
      <c r="B600" s="428"/>
      <c r="C600" s="429"/>
      <c r="D600" s="127">
        <f>D599/(COUNT(B569:C577,B589:C595,B582:C587)*2)</f>
        <v>1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20" t="s">
        <v>8</v>
      </c>
      <c r="B602" s="420"/>
      <c r="C602" s="420"/>
      <c r="D602" s="420"/>
      <c r="E602" s="420"/>
      <c r="F602" s="420"/>
      <c r="G602" s="96"/>
    </row>
    <row r="603" spans="1:7" ht="22.5" x14ac:dyDescent="0.4">
      <c r="A603" s="129">
        <f>B11</f>
        <v>43734</v>
      </c>
      <c r="B603" s="96"/>
      <c r="C603" s="96"/>
      <c r="D603" s="114"/>
      <c r="E603" s="114"/>
      <c r="F603" s="114"/>
      <c r="G603" s="96"/>
    </row>
    <row r="604" spans="1:7" ht="21" x14ac:dyDescent="0.4">
      <c r="A604" s="406" t="s">
        <v>28</v>
      </c>
      <c r="B604" s="408" t="s">
        <v>29</v>
      </c>
      <c r="C604" s="408"/>
      <c r="D604" s="408" t="s">
        <v>42</v>
      </c>
      <c r="E604" s="409" t="s">
        <v>264</v>
      </c>
      <c r="F604" s="409" t="s">
        <v>295</v>
      </c>
      <c r="G604" s="96"/>
    </row>
    <row r="605" spans="1:7" ht="18.75" customHeight="1" x14ac:dyDescent="0.4">
      <c r="A605" s="406"/>
      <c r="B605" s="100" t="s">
        <v>32</v>
      </c>
      <c r="C605" s="100" t="s">
        <v>31</v>
      </c>
      <c r="D605" s="408"/>
      <c r="E605" s="409"/>
      <c r="F605" s="409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411"/>
      <c r="D607" s="411"/>
      <c r="E607" s="411"/>
      <c r="F607" s="412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364">
        <v>2</v>
      </c>
      <c r="C610" s="104"/>
      <c r="D610" s="105"/>
      <c r="E610" s="365"/>
      <c r="F610" s="105"/>
      <c r="G610" s="96"/>
    </row>
    <row r="611" spans="1:7" ht="21" x14ac:dyDescent="0.4">
      <c r="A611" s="130" t="s">
        <v>11</v>
      </c>
      <c r="B611" s="36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364">
        <v>2</v>
      </c>
      <c r="C612" s="118" t="str">
        <f>IF(B612=0, -10, "0")</f>
        <v>0</v>
      </c>
      <c r="D612" s="105"/>
      <c r="E612" s="365"/>
      <c r="F612" s="105"/>
      <c r="G612" s="96"/>
    </row>
    <row r="613" spans="1:7" ht="21" x14ac:dyDescent="0.4">
      <c r="A613" s="130" t="s">
        <v>112</v>
      </c>
      <c r="B613" s="36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36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21" t="s">
        <v>34</v>
      </c>
      <c r="B616" s="421"/>
      <c r="C616" s="421"/>
      <c r="D616" s="327">
        <f>SUM(B608:C615)</f>
        <v>16</v>
      </c>
      <c r="E616" s="422"/>
      <c r="F616" s="423"/>
      <c r="G616" s="96"/>
    </row>
    <row r="617" spans="1:7" ht="21" x14ac:dyDescent="0.4">
      <c r="A617" s="421" t="s">
        <v>33</v>
      </c>
      <c r="B617" s="421"/>
      <c r="C617" s="421"/>
      <c r="D617" s="298">
        <f>D616/(COUNT(B608:C615)*2)</f>
        <v>1</v>
      </c>
      <c r="E617" s="424"/>
      <c r="F617" s="425"/>
      <c r="G617" s="96"/>
    </row>
    <row r="618" spans="1:7" ht="21" x14ac:dyDescent="0.4">
      <c r="A618" s="128"/>
      <c r="B618" s="96"/>
      <c r="C618" s="426"/>
      <c r="D618" s="426"/>
      <c r="E618" s="426"/>
      <c r="F618" s="426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5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56"/>
      <c r="E622" s="15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33.75" customHeight="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69.75" customHeight="1" x14ac:dyDescent="0.4">
      <c r="A626" s="163" t="s">
        <v>399</v>
      </c>
      <c r="B626" s="104">
        <v>1</v>
      </c>
      <c r="C626" s="118"/>
      <c r="D626" s="365" t="s">
        <v>499</v>
      </c>
      <c r="E626" s="365" t="s">
        <v>500</v>
      </c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413" t="s">
        <v>34</v>
      </c>
      <c r="B629" s="414"/>
      <c r="C629" s="415"/>
      <c r="D629" s="201">
        <f>SUM(B620:C628)</f>
        <v>17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0.94444444444444442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11"/>
      <c r="D632" s="411"/>
      <c r="E632" s="411"/>
      <c r="F632" s="412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413" t="s">
        <v>34</v>
      </c>
      <c r="B639" s="414"/>
      <c r="C639" s="415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416"/>
      <c r="B641" s="416"/>
      <c r="C641" s="416"/>
      <c r="D641" s="416"/>
      <c r="E641" s="416"/>
      <c r="F641" s="416"/>
      <c r="G641" s="416"/>
    </row>
    <row r="642" spans="1:7" ht="24.75" x14ac:dyDescent="0.4">
      <c r="A642" s="284" t="s">
        <v>26</v>
      </c>
      <c r="B642" s="411"/>
      <c r="C642" s="411"/>
      <c r="D642" s="411"/>
      <c r="E642" s="411"/>
      <c r="F642" s="412"/>
      <c r="G642" s="90"/>
    </row>
    <row r="643" spans="1:7" ht="21" x14ac:dyDescent="0.4">
      <c r="A643" s="133" t="s">
        <v>221</v>
      </c>
      <c r="B643" s="104">
        <v>2</v>
      </c>
      <c r="C643" s="104"/>
      <c r="D643" s="366"/>
      <c r="E643" s="36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17" t="s">
        <v>304</v>
      </c>
      <c r="B650" s="418"/>
      <c r="C650" s="418"/>
      <c r="D650" s="418"/>
      <c r="E650" s="418"/>
      <c r="F650" s="419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387"/>
      <c r="E654" s="387"/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50.2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">
        <v>30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26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71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0.98611111111111116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20" t="s">
        <v>346</v>
      </c>
      <c r="B665" s="420"/>
      <c r="C665" s="420"/>
      <c r="D665" s="420"/>
      <c r="E665" s="420"/>
      <c r="F665" s="420"/>
      <c r="G665" s="96"/>
    </row>
    <row r="666" spans="1:7" ht="21" x14ac:dyDescent="0.4">
      <c r="A666" s="198">
        <f>B11</f>
        <v>43734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406" t="s">
        <v>28</v>
      </c>
      <c r="B667" s="408" t="s">
        <v>29</v>
      </c>
      <c r="C667" s="408"/>
      <c r="D667" s="408" t="s">
        <v>42</v>
      </c>
      <c r="E667" s="409" t="s">
        <v>264</v>
      </c>
      <c r="F667" s="409" t="s">
        <v>295</v>
      </c>
      <c r="G667" s="96"/>
    </row>
    <row r="668" spans="1:7" ht="21" x14ac:dyDescent="0.4">
      <c r="A668" s="406"/>
      <c r="B668" s="100" t="s">
        <v>32</v>
      </c>
      <c r="C668" s="100" t="s">
        <v>31</v>
      </c>
      <c r="D668" s="408"/>
      <c r="E668" s="409"/>
      <c r="F668" s="409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364">
        <v>2</v>
      </c>
      <c r="C672" s="118" t="str">
        <f>IF(B672=0, -5, "0")</f>
        <v>0</v>
      </c>
      <c r="D672" s="105"/>
      <c r="E672" s="365"/>
      <c r="F672" s="105"/>
      <c r="G672" s="96"/>
    </row>
    <row r="673" spans="1:7" ht="21" x14ac:dyDescent="0.4">
      <c r="A673" s="133" t="s">
        <v>93</v>
      </c>
      <c r="B673" s="36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36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36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364">
        <v>2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36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36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36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36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364">
        <v>2</v>
      </c>
      <c r="C681" s="216"/>
      <c r="D681" s="372"/>
      <c r="E681" s="106"/>
      <c r="F681" s="105"/>
      <c r="G681" s="96"/>
    </row>
    <row r="682" spans="1:7" ht="80.25" customHeight="1" x14ac:dyDescent="0.4">
      <c r="A682" s="192" t="s">
        <v>14</v>
      </c>
      <c r="B682" s="364">
        <v>1</v>
      </c>
      <c r="C682" s="216"/>
      <c r="D682" s="372" t="s">
        <v>478</v>
      </c>
      <c r="E682" s="380"/>
      <c r="F682" s="105"/>
      <c r="G682" s="96"/>
    </row>
    <row r="683" spans="1:7" ht="21" x14ac:dyDescent="0.4">
      <c r="A683" s="107" t="s">
        <v>460</v>
      </c>
      <c r="B683" s="36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364" t="s">
        <v>30</v>
      </c>
      <c r="C684" s="140" t="str">
        <f>IF(B684=0, -5, "0")</f>
        <v>0</v>
      </c>
      <c r="D684" s="209"/>
      <c r="E684" s="209"/>
      <c r="F684" s="105"/>
      <c r="G684" s="96"/>
    </row>
    <row r="685" spans="1:7" ht="21" x14ac:dyDescent="0.4">
      <c r="A685" s="213" t="s">
        <v>374</v>
      </c>
      <c r="B685" s="36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364">
        <v>2</v>
      </c>
      <c r="C686" s="118"/>
      <c r="D686" s="377"/>
      <c r="E686" s="365"/>
      <c r="F686" s="105"/>
      <c r="G686" s="96"/>
    </row>
    <row r="687" spans="1:7" ht="42" x14ac:dyDescent="0.4">
      <c r="A687" s="208" t="s">
        <v>438</v>
      </c>
      <c r="B687" s="364">
        <v>2</v>
      </c>
      <c r="C687" s="118"/>
      <c r="D687" s="377"/>
      <c r="E687" s="106"/>
      <c r="F687" s="105"/>
      <c r="G687" s="96"/>
    </row>
    <row r="688" spans="1:7" ht="21" x14ac:dyDescent="0.4">
      <c r="A688" s="208" t="s">
        <v>462</v>
      </c>
      <c r="B688" s="364">
        <v>2</v>
      </c>
      <c r="C688" s="118"/>
      <c r="D688" s="378"/>
      <c r="E688" s="365"/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2</v>
      </c>
      <c r="C689" s="104"/>
      <c r="D689" s="319">
        <v>1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35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0.97222222222222221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10" t="s">
        <v>439</v>
      </c>
      <c r="B693" s="410"/>
      <c r="C693" s="410"/>
      <c r="D693" s="410"/>
      <c r="E693" s="410"/>
      <c r="F693" s="410"/>
      <c r="G693" s="215"/>
    </row>
    <row r="694" spans="1:7" ht="21" customHeight="1" x14ac:dyDescent="0.4">
      <c r="A694" s="198">
        <f>B11</f>
        <v>43734</v>
      </c>
      <c r="B694" s="96"/>
      <c r="C694" s="96"/>
      <c r="D694" s="214"/>
      <c r="E694" s="214"/>
      <c r="F694" s="214"/>
      <c r="G694" s="215"/>
    </row>
    <row r="695" spans="1:7" ht="21" x14ac:dyDescent="0.4">
      <c r="A695" s="405" t="s">
        <v>28</v>
      </c>
      <c r="B695" s="407" t="s">
        <v>29</v>
      </c>
      <c r="C695" s="407"/>
      <c r="D695" s="408" t="s">
        <v>42</v>
      </c>
      <c r="E695" s="409" t="s">
        <v>264</v>
      </c>
      <c r="F695" s="409" t="s">
        <v>295</v>
      </c>
      <c r="G695" s="215"/>
    </row>
    <row r="696" spans="1:7" ht="21" x14ac:dyDescent="0.4">
      <c r="A696" s="406"/>
      <c r="B696" s="100" t="s">
        <v>32</v>
      </c>
      <c r="C696" s="100" t="s">
        <v>31</v>
      </c>
      <c r="D696" s="408"/>
      <c r="E696" s="409"/>
      <c r="F696" s="409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402" t="s">
        <v>299</v>
      </c>
      <c r="B698" s="403"/>
      <c r="C698" s="403"/>
      <c r="D698" s="403"/>
      <c r="E698" s="403"/>
      <c r="F698" s="404"/>
      <c r="G698" s="215"/>
    </row>
    <row r="699" spans="1:7" ht="21" x14ac:dyDescent="0.4">
      <c r="A699" s="133" t="s">
        <v>218</v>
      </c>
      <c r="B699" s="216">
        <v>2</v>
      </c>
      <c r="C699" s="216"/>
      <c r="D699" s="160"/>
      <c r="E699" s="16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00"/>
      <c r="C704" s="401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400"/>
      <c r="C705" s="401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02" t="s">
        <v>300</v>
      </c>
      <c r="B707" s="403"/>
      <c r="C707" s="403"/>
      <c r="D707" s="403"/>
      <c r="E707" s="403"/>
      <c r="F707" s="404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>
        <f>IF(D710=1, 2, IF(AND(D710&lt;1,D710&gt;0), 1, IF(D710=0,"0","NA")))</f>
        <v>2</v>
      </c>
      <c r="C710" s="104"/>
      <c r="D710" s="319">
        <v>1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16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0.9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679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0.96723646723646728</v>
      </c>
      <c r="E719" s="3"/>
      <c r="F719" s="3"/>
    </row>
  </sheetData>
  <sheetProtection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36:B545 B163:B171 B145:B160 B105:B108 B343:B351 B320:B338 B85:B100 B39:B42 B444:B458 B412:B419 B643:B645 B120:B126 B30:B37 B531 B233:B240 B308:B315 B460:B466 B509:B515 B374:B384 B203:B222 B708:B710 B651:B657 B288:B295 B66:B82 B21:B25 B265:B285 B620 B500:B506 B635:B638 B260 B174:B181 B699:B703 B63 B569:B577 B439 B518:B519 B548:B555 B526:B529 B633 B113:B117 B143 B479:B483 B354:B361 B582:B587 B622:B628 B56:B61 B103 B111 B589:B595 B485:B494 B608:B615 B253:B258 B191:B198 B227:B231 B647:B649 B432:B437 B389:B409 B496:B498 B670:B689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:B142 B621 B530 B634 B259 B499 B438 B646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98" zoomScale="80" zoomScaleNormal="90" zoomScaleSheetLayoutView="80" workbookViewId="0">
      <selection activeCell="E214" sqref="E214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510"/>
      <c r="E1" s="510"/>
      <c r="F1" s="510"/>
      <c r="G1" s="510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511" t="s">
        <v>46</v>
      </c>
      <c r="B6" s="511"/>
      <c r="C6" s="511"/>
      <c r="D6" s="511"/>
      <c r="E6" s="511"/>
      <c r="F6" s="511"/>
      <c r="G6" s="79"/>
    </row>
    <row r="7" spans="1:7" s="2" customFormat="1" ht="21.75" customHeight="1" x14ac:dyDescent="0.45">
      <c r="A7" s="512" t="str">
        <f>'Page de garde'!D18</f>
        <v>KSAR SAID</v>
      </c>
      <c r="B7" s="512"/>
      <c r="C7" s="512"/>
      <c r="D7" s="512"/>
      <c r="E7" s="512"/>
      <c r="F7" s="512"/>
      <c r="G7" s="79"/>
    </row>
    <row r="8" spans="1:7" s="2" customFormat="1" ht="24" x14ac:dyDescent="0.45">
      <c r="A8" s="4" t="s">
        <v>39</v>
      </c>
      <c r="B8" s="513" t="str">
        <f>'A3 Exploitation'!B9:F9</f>
        <v>Dr Hend KAMOUN</v>
      </c>
      <c r="C8" s="513"/>
      <c r="D8" s="513"/>
      <c r="E8" s="513"/>
      <c r="F8" s="513"/>
      <c r="G8" s="79"/>
    </row>
    <row r="9" spans="1:7" s="2" customFormat="1" ht="24" x14ac:dyDescent="0.45">
      <c r="A9" s="5" t="s">
        <v>41</v>
      </c>
      <c r="B9" s="514" t="str">
        <f>'A3 Exploitation'!B10:F10</f>
        <v>Directeur du magasin et chefs rayons</v>
      </c>
      <c r="C9" s="514"/>
      <c r="D9" s="514"/>
      <c r="E9" s="514"/>
      <c r="F9" s="514"/>
      <c r="G9" s="79"/>
    </row>
    <row r="10" spans="1:7" s="2" customFormat="1" ht="24" x14ac:dyDescent="0.45">
      <c r="A10" s="4" t="s">
        <v>40</v>
      </c>
      <c r="B10" s="509">
        <f>'A3 Exploitation'!B11:F11</f>
        <v>43734</v>
      </c>
      <c r="C10" s="509"/>
      <c r="D10" s="509"/>
      <c r="E10" s="509"/>
      <c r="F10" s="509"/>
      <c r="G10" s="79"/>
    </row>
    <row r="11" spans="1:7" s="2" customFormat="1" ht="24" x14ac:dyDescent="0.45">
      <c r="A11" s="4" t="s">
        <v>248</v>
      </c>
      <c r="B11" s="501">
        <f>D215</f>
        <v>0.89823008849557517</v>
      </c>
      <c r="C11" s="501"/>
      <c r="D11" s="501"/>
      <c r="E11" s="501"/>
      <c r="F11" s="501"/>
      <c r="G11" s="79"/>
    </row>
    <row r="12" spans="1:7" s="2" customFormat="1" ht="22.5" x14ac:dyDescent="0.45">
      <c r="A12" s="1"/>
      <c r="D12" s="480"/>
      <c r="E12" s="480"/>
      <c r="F12" s="480"/>
      <c r="G12" s="480"/>
    </row>
    <row r="13" spans="1:7" s="2" customFormat="1" ht="11.25" customHeight="1" x14ac:dyDescent="0.3">
      <c r="A13" s="502" t="s">
        <v>28</v>
      </c>
      <c r="B13" s="503" t="s">
        <v>29</v>
      </c>
      <c r="C13" s="503"/>
      <c r="D13" s="503" t="s">
        <v>42</v>
      </c>
      <c r="E13" s="503" t="s">
        <v>158</v>
      </c>
      <c r="F13" s="503" t="s">
        <v>159</v>
      </c>
    </row>
    <row r="14" spans="1:7" s="2" customFormat="1" ht="12.75" customHeight="1" x14ac:dyDescent="0.3">
      <c r="A14" s="502"/>
      <c r="B14" s="18" t="s">
        <v>32</v>
      </c>
      <c r="C14" s="18" t="s">
        <v>31</v>
      </c>
      <c r="D14" s="503"/>
      <c r="E14" s="503"/>
      <c r="F14" s="503"/>
      <c r="G14" s="78"/>
    </row>
    <row r="15" spans="1:7" x14ac:dyDescent="0.3">
      <c r="A15" s="504"/>
      <c r="B15" s="505"/>
      <c r="C15" s="505"/>
      <c r="D15" s="505"/>
      <c r="E15" s="505"/>
      <c r="F15" s="505"/>
    </row>
    <row r="16" spans="1:7" ht="19.5" x14ac:dyDescent="0.4">
      <c r="A16" s="506" t="s">
        <v>0</v>
      </c>
      <c r="B16" s="507"/>
      <c r="C16" s="507"/>
      <c r="D16" s="507"/>
      <c r="E16" s="507"/>
      <c r="F16" s="507"/>
      <c r="G16" s="80" t="s">
        <v>292</v>
      </c>
    </row>
    <row r="17" spans="1:7" ht="66" x14ac:dyDescent="0.3">
      <c r="A17" s="6" t="s">
        <v>223</v>
      </c>
      <c r="B17" s="55">
        <v>1</v>
      </c>
      <c r="C17" s="55"/>
      <c r="D17" s="355" t="s">
        <v>503</v>
      </c>
      <c r="E17" s="355" t="s">
        <v>504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33" x14ac:dyDescent="0.3">
      <c r="A19" s="6" t="s">
        <v>68</v>
      </c>
      <c r="B19" s="354">
        <v>1</v>
      </c>
      <c r="C19" s="55"/>
      <c r="D19" s="372" t="s">
        <v>505</v>
      </c>
      <c r="E19" s="372" t="s">
        <v>506</v>
      </c>
      <c r="F19" s="55"/>
    </row>
    <row r="20" spans="1:7" x14ac:dyDescent="0.3">
      <c r="A20" s="6" t="s">
        <v>128</v>
      </c>
      <c r="B20" s="354">
        <v>2</v>
      </c>
      <c r="C20" s="55"/>
      <c r="D20" s="355"/>
      <c r="E20" s="386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508" t="s">
        <v>34</v>
      </c>
      <c r="B22" s="492"/>
      <c r="C22" s="493"/>
      <c r="D22" s="330">
        <f>SUM(B17:C21)</f>
        <v>8</v>
      </c>
    </row>
    <row r="23" spans="1:7" x14ac:dyDescent="0.3">
      <c r="A23" s="487" t="s">
        <v>249</v>
      </c>
      <c r="B23" s="488"/>
      <c r="C23" s="489"/>
      <c r="D23" s="17">
        <f>D22/(COUNT(B17:C21)*2)</f>
        <v>0.8</v>
      </c>
    </row>
    <row r="24" spans="1:7" x14ac:dyDescent="0.3">
      <c r="A24" s="10"/>
      <c r="B24" s="11"/>
      <c r="C24" s="11"/>
      <c r="D24" s="12"/>
    </row>
    <row r="25" spans="1:7" ht="19.5" x14ac:dyDescent="0.4">
      <c r="A25" s="490" t="s">
        <v>4</v>
      </c>
      <c r="B25" s="491"/>
      <c r="C25" s="491"/>
      <c r="D25" s="491"/>
      <c r="E25" s="491"/>
      <c r="F25" s="491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87" t="s">
        <v>34</v>
      </c>
      <c r="B33" s="488"/>
      <c r="C33" s="489"/>
      <c r="D33" s="329">
        <f>SUM(B26:C32)</f>
        <v>14</v>
      </c>
    </row>
    <row r="34" spans="1:6" x14ac:dyDescent="0.3">
      <c r="A34" s="487" t="s">
        <v>249</v>
      </c>
      <c r="B34" s="488"/>
      <c r="C34" s="489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90" t="s">
        <v>178</v>
      </c>
      <c r="B36" s="491"/>
      <c r="C36" s="491"/>
      <c r="D36" s="491"/>
      <c r="E36" s="491"/>
      <c r="F36" s="491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354">
        <v>2</v>
      </c>
      <c r="C38" s="55"/>
      <c r="D38" s="56"/>
      <c r="E38" s="55"/>
      <c r="F38" s="55"/>
    </row>
    <row r="39" spans="1:6" x14ac:dyDescent="0.3">
      <c r="A39" s="6" t="s">
        <v>235</v>
      </c>
      <c r="B39" s="354">
        <v>2</v>
      </c>
      <c r="C39" s="55"/>
      <c r="D39" s="56"/>
      <c r="E39" s="55"/>
      <c r="F39" s="55"/>
    </row>
    <row r="40" spans="1:6" x14ac:dyDescent="0.3">
      <c r="A40" s="6" t="s">
        <v>69</v>
      </c>
      <c r="B40" s="354">
        <v>2</v>
      </c>
      <c r="C40" s="55"/>
      <c r="D40" s="59"/>
      <c r="E40" s="55"/>
      <c r="F40" s="55"/>
    </row>
    <row r="41" spans="1:6" x14ac:dyDescent="0.3">
      <c r="A41" s="6" t="s">
        <v>247</v>
      </c>
      <c r="B41" s="354">
        <v>2</v>
      </c>
      <c r="C41" s="55"/>
      <c r="D41" s="59"/>
      <c r="E41" s="55"/>
      <c r="F41" s="55"/>
    </row>
    <row r="42" spans="1:6" x14ac:dyDescent="0.3">
      <c r="A42" s="487" t="s">
        <v>34</v>
      </c>
      <c r="B42" s="488"/>
      <c r="C42" s="489"/>
      <c r="D42" s="329">
        <f>SUM(B37:C41)</f>
        <v>10</v>
      </c>
    </row>
    <row r="43" spans="1:6" x14ac:dyDescent="0.3">
      <c r="A43" s="487" t="s">
        <v>249</v>
      </c>
      <c r="B43" s="488"/>
      <c r="C43" s="489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96" t="s">
        <v>405</v>
      </c>
      <c r="B45" s="497"/>
      <c r="C45" s="497"/>
      <c r="D45" s="497"/>
      <c r="E45" s="497"/>
      <c r="F45" s="498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87" t="s">
        <v>34</v>
      </c>
      <c r="B58" s="488"/>
      <c r="C58" s="489"/>
      <c r="D58" s="341">
        <f>SUM(B46:C57)</f>
        <v>0</v>
      </c>
    </row>
    <row r="59" spans="1:6" x14ac:dyDescent="0.3">
      <c r="A59" s="487" t="s">
        <v>249</v>
      </c>
      <c r="B59" s="488"/>
      <c r="C59" s="489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99" t="s">
        <v>19</v>
      </c>
      <c r="B61" s="500"/>
      <c r="C61" s="500"/>
      <c r="D61" s="500"/>
      <c r="E61" s="500"/>
      <c r="F61" s="500"/>
    </row>
    <row r="62" spans="1:6" x14ac:dyDescent="0.3">
      <c r="A62" s="6" t="s">
        <v>224</v>
      </c>
      <c r="B62" s="55">
        <v>2</v>
      </c>
      <c r="C62" s="55"/>
      <c r="F62" s="55"/>
    </row>
    <row r="63" spans="1:6" x14ac:dyDescent="0.3">
      <c r="A63" s="6" t="s">
        <v>70</v>
      </c>
      <c r="B63" s="354">
        <v>2</v>
      </c>
      <c r="C63" s="55"/>
      <c r="D63" s="355"/>
      <c r="E63" s="354"/>
      <c r="F63" s="55"/>
    </row>
    <row r="64" spans="1:6" x14ac:dyDescent="0.3">
      <c r="A64" s="6" t="s">
        <v>190</v>
      </c>
      <c r="B64" s="354">
        <v>2</v>
      </c>
      <c r="C64" s="55"/>
      <c r="D64" s="355"/>
      <c r="E64" s="355"/>
      <c r="F64" s="55"/>
    </row>
    <row r="65" spans="1:6" x14ac:dyDescent="0.3">
      <c r="A65" s="6" t="s">
        <v>22</v>
      </c>
      <c r="B65" s="354">
        <v>2</v>
      </c>
      <c r="C65" s="55"/>
      <c r="F65" s="55"/>
    </row>
    <row r="66" spans="1:6" x14ac:dyDescent="0.3">
      <c r="A66" s="6" t="s">
        <v>71</v>
      </c>
      <c r="B66" s="354">
        <v>2</v>
      </c>
      <c r="C66" s="55"/>
      <c r="D66" s="88"/>
      <c r="E66" s="55"/>
      <c r="F66" s="55"/>
    </row>
    <row r="67" spans="1:6" ht="50.25" x14ac:dyDescent="0.35">
      <c r="A67" s="24" t="s">
        <v>250</v>
      </c>
      <c r="B67" s="354">
        <v>1</v>
      </c>
      <c r="C67" s="6" t="str">
        <f>IF(B67=0, -5, "0")</f>
        <v>0</v>
      </c>
      <c r="D67" s="372" t="s">
        <v>501</v>
      </c>
      <c r="E67" s="373" t="s">
        <v>502</v>
      </c>
      <c r="F67" s="55"/>
    </row>
    <row r="68" spans="1:6" x14ac:dyDescent="0.3">
      <c r="A68" s="487" t="s">
        <v>34</v>
      </c>
      <c r="B68" s="488"/>
      <c r="C68" s="489"/>
      <c r="D68" s="329">
        <f>SUM(B62:C67)</f>
        <v>11</v>
      </c>
    </row>
    <row r="69" spans="1:6" x14ac:dyDescent="0.3">
      <c r="A69" s="487" t="s">
        <v>249</v>
      </c>
      <c r="B69" s="488"/>
      <c r="C69" s="489"/>
      <c r="D69" s="17">
        <f>D68/(COUNT(B62:C67)*2)</f>
        <v>0.91666666666666663</v>
      </c>
    </row>
    <row r="70" spans="1:6" x14ac:dyDescent="0.3">
      <c r="A70" s="10"/>
      <c r="B70" s="11"/>
      <c r="C70" s="11"/>
      <c r="D70" s="12"/>
    </row>
    <row r="71" spans="1:6" ht="19.5" x14ac:dyDescent="0.4">
      <c r="A71" s="490" t="s">
        <v>8</v>
      </c>
      <c r="B71" s="491"/>
      <c r="C71" s="491"/>
      <c r="D71" s="491"/>
      <c r="E71" s="491"/>
      <c r="F71" s="491"/>
    </row>
    <row r="72" spans="1:6" ht="84.75" customHeight="1" x14ac:dyDescent="0.35">
      <c r="A72" s="25" t="s">
        <v>146</v>
      </c>
      <c r="B72" s="55">
        <v>1</v>
      </c>
      <c r="C72" s="6" t="str">
        <f>IF(B72=0, -5, "0")</f>
        <v>0</v>
      </c>
      <c r="D72" s="355" t="s">
        <v>533</v>
      </c>
      <c r="E72" s="355" t="s">
        <v>534</v>
      </c>
      <c r="F72" s="55"/>
    </row>
    <row r="73" spans="1:6" x14ac:dyDescent="0.3">
      <c r="A73" s="7" t="s">
        <v>139</v>
      </c>
      <c r="B73" s="354">
        <v>2</v>
      </c>
      <c r="C73" s="55"/>
      <c r="D73" s="354"/>
      <c r="E73" s="356"/>
      <c r="F73" s="55"/>
    </row>
    <row r="74" spans="1:6" ht="33" x14ac:dyDescent="0.3">
      <c r="A74" s="7" t="s">
        <v>203</v>
      </c>
      <c r="B74" s="354">
        <v>1</v>
      </c>
      <c r="C74" s="55"/>
      <c r="D74" s="355" t="s">
        <v>507</v>
      </c>
      <c r="E74" s="355" t="s">
        <v>508</v>
      </c>
      <c r="F74" s="55"/>
    </row>
    <row r="75" spans="1:6" ht="49.5" x14ac:dyDescent="0.3">
      <c r="A75" s="7" t="s">
        <v>79</v>
      </c>
      <c r="B75" s="354">
        <v>1</v>
      </c>
      <c r="C75" s="55"/>
      <c r="D75" s="355" t="s">
        <v>509</v>
      </c>
      <c r="E75" s="355" t="s">
        <v>510</v>
      </c>
      <c r="F75" s="55"/>
    </row>
    <row r="76" spans="1:6" ht="36" x14ac:dyDescent="0.35">
      <c r="A76" s="25" t="s">
        <v>180</v>
      </c>
      <c r="B76" s="354">
        <v>2</v>
      </c>
      <c r="C76" s="6" t="str">
        <f>IF(B76=0, -5, "0")</f>
        <v>0</v>
      </c>
      <c r="D76" s="355" t="s">
        <v>511</v>
      </c>
      <c r="E76" s="354"/>
      <c r="F76" s="55"/>
    </row>
    <row r="77" spans="1:6" ht="18" x14ac:dyDescent="0.35">
      <c r="A77" s="24" t="s">
        <v>251</v>
      </c>
      <c r="B77" s="354">
        <v>2</v>
      </c>
      <c r="C77" s="6" t="str">
        <f>IF(B77=0, -5, "0")</f>
        <v>0</v>
      </c>
      <c r="D77" s="355"/>
      <c r="E77" s="354"/>
      <c r="F77" s="55"/>
    </row>
    <row r="78" spans="1:6" x14ac:dyDescent="0.3">
      <c r="A78" s="6" t="s">
        <v>247</v>
      </c>
      <c r="B78" s="55">
        <v>2</v>
      </c>
      <c r="C78" s="55"/>
      <c r="D78" s="355"/>
      <c r="E78" s="355"/>
      <c r="F78" s="55"/>
    </row>
    <row r="79" spans="1:6" x14ac:dyDescent="0.3">
      <c r="A79" s="487" t="s">
        <v>34</v>
      </c>
      <c r="B79" s="488"/>
      <c r="C79" s="489"/>
      <c r="D79" s="329">
        <f>SUM(B72:C78)</f>
        <v>11</v>
      </c>
    </row>
    <row r="80" spans="1:6" x14ac:dyDescent="0.3">
      <c r="A80" s="487" t="s">
        <v>249</v>
      </c>
      <c r="B80" s="488"/>
      <c r="C80" s="489"/>
      <c r="D80" s="17">
        <f>D79/(COUNT(B72:C78)*2)</f>
        <v>0.7857142857142857</v>
      </c>
    </row>
    <row r="81" spans="1:6" x14ac:dyDescent="0.3">
      <c r="A81" s="10"/>
      <c r="B81" s="11"/>
      <c r="C81" s="11"/>
      <c r="D81" s="12"/>
    </row>
    <row r="82" spans="1:6" ht="19.5" x14ac:dyDescent="0.4">
      <c r="A82" s="490" t="s">
        <v>463</v>
      </c>
      <c r="B82" s="491"/>
      <c r="C82" s="491"/>
      <c r="D82" s="491"/>
      <c r="E82" s="491"/>
      <c r="F82" s="491"/>
    </row>
    <row r="83" spans="1:6" ht="19.5" x14ac:dyDescent="0.4">
      <c r="A83" s="6" t="s">
        <v>225</v>
      </c>
      <c r="B83" s="61">
        <v>2</v>
      </c>
      <c r="C83" s="62"/>
      <c r="D83" s="355"/>
      <c r="E83" s="355"/>
      <c r="F83" s="55"/>
    </row>
    <row r="84" spans="1:6" ht="34.5" x14ac:dyDescent="0.4">
      <c r="A84" s="6" t="s">
        <v>226</v>
      </c>
      <c r="B84" s="61">
        <v>1</v>
      </c>
      <c r="C84" s="62"/>
      <c r="D84" s="355" t="s">
        <v>512</v>
      </c>
      <c r="E84" s="355" t="s">
        <v>513</v>
      </c>
      <c r="F84" s="55"/>
    </row>
    <row r="85" spans="1:6" ht="19.5" x14ac:dyDescent="0.4">
      <c r="A85" s="6" t="s">
        <v>247</v>
      </c>
      <c r="B85" s="61">
        <v>2</v>
      </c>
      <c r="C85" s="62"/>
      <c r="D85" s="358"/>
      <c r="E85" s="358"/>
      <c r="F85" s="55"/>
    </row>
    <row r="86" spans="1:6" ht="19.5" x14ac:dyDescent="0.4">
      <c r="A86" s="6" t="s">
        <v>204</v>
      </c>
      <c r="B86" s="61" t="s">
        <v>30</v>
      </c>
      <c r="C86" s="62"/>
      <c r="D86" s="358"/>
      <c r="E86" s="358"/>
      <c r="F86" s="55"/>
    </row>
    <row r="87" spans="1:6" ht="19.5" x14ac:dyDescent="0.4">
      <c r="A87" s="6" t="s">
        <v>71</v>
      </c>
      <c r="B87" s="61" t="s">
        <v>30</v>
      </c>
      <c r="C87" s="62"/>
      <c r="D87" s="358"/>
      <c r="E87" s="358"/>
      <c r="F87" s="55"/>
    </row>
    <row r="88" spans="1:6" ht="19.5" x14ac:dyDescent="0.4">
      <c r="A88" s="6" t="s">
        <v>243</v>
      </c>
      <c r="B88" s="61" t="s">
        <v>30</v>
      </c>
      <c r="C88" s="62"/>
      <c r="D88" s="356"/>
      <c r="E88" s="356"/>
      <c r="F88" s="55"/>
    </row>
    <row r="89" spans="1:6" ht="19.5" x14ac:dyDescent="0.4">
      <c r="A89" s="6" t="s">
        <v>81</v>
      </c>
      <c r="B89" s="61" t="s">
        <v>30</v>
      </c>
      <c r="C89" s="62"/>
      <c r="D89" s="354"/>
      <c r="E89" s="354"/>
      <c r="F89" s="55"/>
    </row>
    <row r="90" spans="1:6" x14ac:dyDescent="0.3">
      <c r="A90" s="6" t="s">
        <v>252</v>
      </c>
      <c r="B90" s="61" t="s">
        <v>30</v>
      </c>
      <c r="C90" s="55"/>
      <c r="D90" s="359"/>
      <c r="E90" s="359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355"/>
      <c r="E91" s="360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360"/>
      <c r="E92" s="360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355"/>
      <c r="E93" s="355"/>
      <c r="F93" s="55"/>
    </row>
    <row r="94" spans="1:6" x14ac:dyDescent="0.3">
      <c r="A94" s="7" t="s">
        <v>191</v>
      </c>
      <c r="B94" s="61">
        <v>2</v>
      </c>
      <c r="C94" s="55"/>
      <c r="D94" s="355"/>
      <c r="E94" s="355"/>
      <c r="F94" s="55"/>
    </row>
    <row r="95" spans="1:6" x14ac:dyDescent="0.3">
      <c r="A95" s="6" t="s">
        <v>147</v>
      </c>
      <c r="B95" s="61">
        <v>2</v>
      </c>
      <c r="C95" s="55"/>
      <c r="D95" s="361"/>
      <c r="E95" s="360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355"/>
      <c r="E96" s="360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87" t="s">
        <v>34</v>
      </c>
      <c r="B100" s="488"/>
      <c r="C100" s="489"/>
      <c r="D100" s="329">
        <f>SUM(B83:C99)</f>
        <v>21</v>
      </c>
    </row>
    <row r="101" spans="1:6" x14ac:dyDescent="0.3">
      <c r="A101" s="487" t="s">
        <v>249</v>
      </c>
      <c r="B101" s="488"/>
      <c r="C101" s="489"/>
      <c r="D101" s="17">
        <f>D100/(COUNT(B83:C99)*2)</f>
        <v>0.95454545454545459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90" t="s">
        <v>170</v>
      </c>
      <c r="B103" s="491"/>
      <c r="C103" s="491"/>
      <c r="D103" s="491"/>
      <c r="E103" s="491"/>
      <c r="F103" s="491"/>
    </row>
    <row r="104" spans="1:6" ht="52.5" customHeight="1" x14ac:dyDescent="0.4">
      <c r="A104" s="32" t="s">
        <v>227</v>
      </c>
      <c r="B104" s="69">
        <v>2</v>
      </c>
      <c r="C104" s="62"/>
      <c r="D104" s="362"/>
      <c r="E104" s="355"/>
      <c r="F104" s="55"/>
    </row>
    <row r="105" spans="1:6" ht="19.5" x14ac:dyDescent="0.4">
      <c r="A105" s="6" t="s">
        <v>226</v>
      </c>
      <c r="B105" s="69">
        <v>2</v>
      </c>
      <c r="C105" s="62"/>
      <c r="D105" s="355"/>
      <c r="E105" s="354"/>
      <c r="F105" s="55"/>
    </row>
    <row r="106" spans="1:6" ht="19.5" x14ac:dyDescent="0.4">
      <c r="A106" s="6" t="s">
        <v>254</v>
      </c>
      <c r="B106" s="69">
        <v>2</v>
      </c>
      <c r="C106" s="62"/>
      <c r="D106" s="361"/>
      <c r="E106" s="354"/>
      <c r="F106" s="55"/>
    </row>
    <row r="107" spans="1:6" ht="34.5" x14ac:dyDescent="0.4">
      <c r="A107" s="7" t="s">
        <v>255</v>
      </c>
      <c r="B107" s="69">
        <v>2</v>
      </c>
      <c r="C107" s="62"/>
      <c r="D107" s="361"/>
      <c r="E107" s="354"/>
      <c r="F107" s="55"/>
    </row>
    <row r="108" spans="1:6" ht="19.5" x14ac:dyDescent="0.4">
      <c r="A108" s="6" t="s">
        <v>205</v>
      </c>
      <c r="B108" s="69">
        <v>2</v>
      </c>
      <c r="C108" s="62"/>
      <c r="D108" s="361"/>
      <c r="E108" s="354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78"/>
      <c r="E109" s="3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355"/>
      <c r="E110" s="354"/>
      <c r="F110" s="55"/>
    </row>
    <row r="111" spans="1:6" ht="49.5" x14ac:dyDescent="0.3">
      <c r="A111" s="6" t="s">
        <v>136</v>
      </c>
      <c r="B111" s="69">
        <v>0</v>
      </c>
      <c r="C111" s="55"/>
      <c r="D111" s="355" t="s">
        <v>514</v>
      </c>
      <c r="E111" s="355" t="s">
        <v>515</v>
      </c>
      <c r="F111" s="55"/>
    </row>
    <row r="112" spans="1:6" x14ac:dyDescent="0.3">
      <c r="A112" s="9" t="s">
        <v>236</v>
      </c>
      <c r="B112" s="69">
        <v>2</v>
      </c>
      <c r="C112" s="55"/>
      <c r="D112" s="355"/>
      <c r="E112" s="354"/>
      <c r="F112" s="55"/>
    </row>
    <row r="113" spans="1:6" x14ac:dyDescent="0.3">
      <c r="A113" s="9" t="s">
        <v>237</v>
      </c>
      <c r="B113" s="69">
        <v>2</v>
      </c>
      <c r="C113" s="55"/>
      <c r="D113" s="355"/>
      <c r="E113" s="354"/>
      <c r="F113" s="55"/>
    </row>
    <row r="114" spans="1:6" x14ac:dyDescent="0.3">
      <c r="A114" s="6" t="s">
        <v>114</v>
      </c>
      <c r="B114" s="69">
        <v>2</v>
      </c>
      <c r="C114" s="55"/>
      <c r="D114" s="355"/>
      <c r="E114" s="354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372" t="s">
        <v>516</v>
      </c>
      <c r="E115" s="373"/>
      <c r="F115" s="55"/>
    </row>
    <row r="116" spans="1:6" ht="33.75" x14ac:dyDescent="0.35">
      <c r="A116" s="27" t="s">
        <v>251</v>
      </c>
      <c r="B116" s="69">
        <v>2</v>
      </c>
      <c r="C116" s="6" t="str">
        <f>IF(B116=0, -5, "0")</f>
        <v>0</v>
      </c>
      <c r="D116" s="355" t="s">
        <v>517</v>
      </c>
      <c r="E116" s="379"/>
      <c r="F116" s="55"/>
    </row>
    <row r="117" spans="1:6" x14ac:dyDescent="0.3">
      <c r="A117" s="32" t="s">
        <v>191</v>
      </c>
      <c r="B117" s="69">
        <v>2</v>
      </c>
      <c r="C117" s="55"/>
      <c r="D117" s="355"/>
      <c r="E117" s="354"/>
      <c r="F117" s="55"/>
    </row>
    <row r="118" spans="1:6" x14ac:dyDescent="0.3">
      <c r="A118" s="487" t="s">
        <v>34</v>
      </c>
      <c r="B118" s="488"/>
      <c r="C118" s="489"/>
      <c r="D118" s="329">
        <f>SUM(B104:C117)</f>
        <v>26</v>
      </c>
    </row>
    <row r="119" spans="1:6" x14ac:dyDescent="0.3">
      <c r="A119" s="487" t="s">
        <v>249</v>
      </c>
      <c r="B119" s="488"/>
      <c r="C119" s="489"/>
      <c r="D119" s="17">
        <f>D118/(COUNT(B104:C117)*2)</f>
        <v>0.9285714285714286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90" t="s">
        <v>171</v>
      </c>
      <c r="B122" s="491"/>
      <c r="C122" s="491"/>
      <c r="D122" s="491"/>
      <c r="E122" s="491"/>
      <c r="F122" s="491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363"/>
      <c r="E128" s="363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363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87" t="s">
        <v>34</v>
      </c>
      <c r="B134" s="488"/>
      <c r="C134" s="489"/>
      <c r="D134" s="329">
        <f>SUM(B123:C133)</f>
        <v>22</v>
      </c>
    </row>
    <row r="135" spans="1:6" x14ac:dyDescent="0.3">
      <c r="A135" s="487" t="s">
        <v>249</v>
      </c>
      <c r="B135" s="488"/>
      <c r="C135" s="489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90" t="s">
        <v>154</v>
      </c>
      <c r="B137" s="491"/>
      <c r="C137" s="491"/>
      <c r="D137" s="491"/>
      <c r="E137" s="491"/>
      <c r="F137" s="491"/>
    </row>
    <row r="138" spans="1:6" x14ac:dyDescent="0.3">
      <c r="A138" s="26" t="s">
        <v>229</v>
      </c>
      <c r="B138" s="70">
        <v>2</v>
      </c>
      <c r="C138" s="55"/>
      <c r="D138" s="362"/>
      <c r="E138" s="362"/>
      <c r="F138" s="55"/>
    </row>
    <row r="139" spans="1:6" ht="66" x14ac:dyDescent="0.3">
      <c r="A139" s="26" t="s">
        <v>226</v>
      </c>
      <c r="B139" s="70">
        <v>0</v>
      </c>
      <c r="C139" s="55"/>
      <c r="D139" s="355" t="s">
        <v>518</v>
      </c>
      <c r="E139" s="355" t="s">
        <v>519</v>
      </c>
      <c r="F139" s="55"/>
    </row>
    <row r="140" spans="1:6" ht="19.5" x14ac:dyDescent="0.4">
      <c r="A140" s="6" t="s">
        <v>247</v>
      </c>
      <c r="B140" s="70">
        <v>2</v>
      </c>
      <c r="C140" s="62"/>
      <c r="D140" s="355"/>
      <c r="E140" s="355"/>
      <c r="F140" s="55"/>
    </row>
    <row r="141" spans="1:6" ht="19.5" x14ac:dyDescent="0.4">
      <c r="A141" s="6" t="s">
        <v>204</v>
      </c>
      <c r="B141" s="70">
        <v>2</v>
      </c>
      <c r="C141" s="62"/>
      <c r="D141" s="355"/>
      <c r="E141" s="355"/>
      <c r="F141" s="55"/>
    </row>
    <row r="142" spans="1:6" ht="19.5" x14ac:dyDescent="0.4">
      <c r="A142" s="6" t="s">
        <v>246</v>
      </c>
      <c r="B142" s="70">
        <v>2</v>
      </c>
      <c r="C142" s="62"/>
      <c r="D142" s="361"/>
      <c r="E142" s="357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361"/>
      <c r="E143" s="357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355"/>
      <c r="E144" s="355"/>
      <c r="F144" s="55"/>
    </row>
    <row r="145" spans="1:6" x14ac:dyDescent="0.3">
      <c r="A145" s="6" t="s">
        <v>137</v>
      </c>
      <c r="B145" s="70">
        <v>2</v>
      </c>
      <c r="C145" s="77"/>
      <c r="D145" s="355"/>
      <c r="E145" s="355"/>
      <c r="F145" s="55"/>
    </row>
    <row r="146" spans="1:6" ht="50.25" x14ac:dyDescent="0.35">
      <c r="A146" s="25" t="s">
        <v>162</v>
      </c>
      <c r="B146" s="70">
        <v>1</v>
      </c>
      <c r="C146" s="6" t="str">
        <f>IF(B146=0, -5, "0")</f>
        <v>0</v>
      </c>
      <c r="D146" s="355" t="s">
        <v>520</v>
      </c>
      <c r="E146" s="355" t="s">
        <v>521</v>
      </c>
      <c r="F146" s="55"/>
    </row>
    <row r="147" spans="1:6" x14ac:dyDescent="0.3">
      <c r="A147" s="7" t="s">
        <v>230</v>
      </c>
      <c r="B147" s="70">
        <v>2</v>
      </c>
      <c r="C147" s="77"/>
      <c r="D147" s="355"/>
      <c r="E147" s="355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355"/>
      <c r="E148" s="355"/>
      <c r="F148" s="55"/>
    </row>
    <row r="149" spans="1:6" x14ac:dyDescent="0.3">
      <c r="A149" s="487" t="s">
        <v>34</v>
      </c>
      <c r="B149" s="488"/>
      <c r="C149" s="489"/>
      <c r="D149" s="329">
        <f>SUM(B138:C148)</f>
        <v>19</v>
      </c>
    </row>
    <row r="150" spans="1:6" x14ac:dyDescent="0.3">
      <c r="A150" s="487" t="s">
        <v>249</v>
      </c>
      <c r="B150" s="488"/>
      <c r="C150" s="489"/>
      <c r="D150" s="16">
        <f>D149/(COUNT(B138:C148)*2)</f>
        <v>0.86363636363636365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90" t="s">
        <v>61</v>
      </c>
      <c r="B152" s="491"/>
      <c r="C152" s="491"/>
      <c r="D152" s="491"/>
      <c r="E152" s="491"/>
      <c r="F152" s="491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E155" s="55"/>
      <c r="F155" s="55"/>
    </row>
    <row r="156" spans="1:6" ht="82.5" x14ac:dyDescent="0.3">
      <c r="A156" s="26" t="s">
        <v>232</v>
      </c>
      <c r="B156" s="69">
        <v>0</v>
      </c>
      <c r="C156" s="56"/>
      <c r="D156" s="355" t="s">
        <v>522</v>
      </c>
      <c r="E156" s="355" t="s">
        <v>523</v>
      </c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355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ht="33" x14ac:dyDescent="0.3">
      <c r="A162" s="7" t="s">
        <v>82</v>
      </c>
      <c r="B162" s="69">
        <v>1</v>
      </c>
      <c r="C162" s="56"/>
      <c r="D162" s="355" t="s">
        <v>497</v>
      </c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87" t="s">
        <v>34</v>
      </c>
      <c r="B165" s="488"/>
      <c r="C165" s="489"/>
      <c r="D165" s="329">
        <f>SUM(B153:C164)</f>
        <v>21</v>
      </c>
    </row>
    <row r="166" spans="1:6" x14ac:dyDescent="0.3">
      <c r="A166" s="487" t="s">
        <v>249</v>
      </c>
      <c r="B166" s="488"/>
      <c r="C166" s="489"/>
      <c r="D166" s="17">
        <f>D165/(COUNT(B153:C164)*2)</f>
        <v>0.875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90" t="s">
        <v>176</v>
      </c>
      <c r="B168" s="491"/>
      <c r="C168" s="491"/>
      <c r="D168" s="491"/>
      <c r="E168" s="491"/>
      <c r="F168" s="491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354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354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354">
        <v>2</v>
      </c>
      <c r="C173" s="6" t="str">
        <f>IF(B173=0, -5, "0")</f>
        <v>0</v>
      </c>
      <c r="D173" s="56"/>
      <c r="E173" s="355"/>
      <c r="F173" s="55"/>
    </row>
    <row r="174" spans="1:6" ht="33" x14ac:dyDescent="0.3">
      <c r="A174" s="41" t="s">
        <v>164</v>
      </c>
      <c r="B174" s="354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87" t="s">
        <v>34</v>
      </c>
      <c r="B177" s="492"/>
      <c r="C177" s="493"/>
      <c r="D177" s="330">
        <f>SUM(B169:C176)</f>
        <v>16</v>
      </c>
    </row>
    <row r="178" spans="1:6" x14ac:dyDescent="0.3">
      <c r="A178" s="487" t="s">
        <v>249</v>
      </c>
      <c r="B178" s="488"/>
      <c r="C178" s="489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90" t="s">
        <v>64</v>
      </c>
      <c r="B180" s="491"/>
      <c r="C180" s="491"/>
      <c r="D180" s="491"/>
      <c r="E180" s="491"/>
      <c r="F180" s="491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355"/>
      <c r="E181" s="55"/>
      <c r="F181" s="55"/>
    </row>
    <row r="182" spans="1:6" ht="33" x14ac:dyDescent="0.3">
      <c r="A182" s="6" t="s">
        <v>241</v>
      </c>
      <c r="B182" s="354">
        <v>1</v>
      </c>
      <c r="C182" s="55"/>
      <c r="D182" s="355" t="s">
        <v>524</v>
      </c>
      <c r="E182" s="355" t="s">
        <v>525</v>
      </c>
      <c r="F182" s="55"/>
    </row>
    <row r="183" spans="1:6" x14ac:dyDescent="0.3">
      <c r="A183" s="26" t="s">
        <v>174</v>
      </c>
      <c r="B183" s="354">
        <v>2</v>
      </c>
      <c r="C183" s="55"/>
      <c r="D183" s="355"/>
      <c r="E183" s="3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87" t="s">
        <v>34</v>
      </c>
      <c r="B185" s="488"/>
      <c r="C185" s="489"/>
      <c r="D185" s="329">
        <f>SUM(B181:C184)</f>
        <v>7</v>
      </c>
    </row>
    <row r="186" spans="1:6" x14ac:dyDescent="0.3">
      <c r="A186" s="487" t="s">
        <v>249</v>
      </c>
      <c r="B186" s="488"/>
      <c r="C186" s="489"/>
      <c r="D186" s="17">
        <f>D185/(COUNT(B181:C184)*2)</f>
        <v>0.875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94" t="s">
        <v>15</v>
      </c>
      <c r="B188" s="495"/>
      <c r="C188" s="495"/>
      <c r="D188" s="495"/>
      <c r="E188" s="495"/>
      <c r="F188" s="495"/>
    </row>
    <row r="189" spans="1:6" x14ac:dyDescent="0.3">
      <c r="A189" s="6" t="s">
        <v>150</v>
      </c>
      <c r="B189" s="55">
        <v>2</v>
      </c>
      <c r="C189" s="55"/>
      <c r="D189" s="390"/>
      <c r="E189" s="391"/>
      <c r="F189" s="55"/>
    </row>
    <row r="190" spans="1:6" x14ac:dyDescent="0.3">
      <c r="A190" s="6" t="s">
        <v>74</v>
      </c>
      <c r="B190" s="55">
        <v>2</v>
      </c>
      <c r="C190" s="55"/>
      <c r="D190" s="388"/>
      <c r="E190" s="389"/>
      <c r="F190" s="55"/>
    </row>
    <row r="191" spans="1:6" ht="66" x14ac:dyDescent="0.3">
      <c r="A191" s="26" t="s">
        <v>165</v>
      </c>
      <c r="B191" s="55">
        <v>0</v>
      </c>
      <c r="C191" s="55"/>
      <c r="D191" s="56" t="s">
        <v>478</v>
      </c>
      <c r="E191" s="355" t="s">
        <v>479</v>
      </c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87" t="s">
        <v>34</v>
      </c>
      <c r="B193" s="488"/>
      <c r="C193" s="489"/>
      <c r="D193" s="329">
        <f>SUM(B189:C192)</f>
        <v>6</v>
      </c>
    </row>
    <row r="194" spans="1:7" x14ac:dyDescent="0.3">
      <c r="A194" s="487" t="s">
        <v>249</v>
      </c>
      <c r="B194" s="488"/>
      <c r="C194" s="489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90" t="s">
        <v>65</v>
      </c>
      <c r="B196" s="491"/>
      <c r="C196" s="491"/>
      <c r="D196" s="491"/>
      <c r="E196" s="491"/>
      <c r="F196" s="491"/>
    </row>
    <row r="197" spans="1:7" ht="33" x14ac:dyDescent="0.3">
      <c r="A197" s="26" t="s">
        <v>268</v>
      </c>
      <c r="B197" s="55">
        <v>1</v>
      </c>
      <c r="C197" s="55"/>
      <c r="D197" s="355" t="s">
        <v>526</v>
      </c>
      <c r="E197" s="355" t="s">
        <v>527</v>
      </c>
      <c r="F197" s="55"/>
    </row>
    <row r="198" spans="1:7" x14ac:dyDescent="0.3">
      <c r="A198" s="26" t="s">
        <v>179</v>
      </c>
      <c r="B198" s="55">
        <v>2</v>
      </c>
      <c r="C198" s="55"/>
      <c r="D198" s="355"/>
      <c r="E198" s="39"/>
      <c r="F198" s="55"/>
    </row>
    <row r="199" spans="1:7" ht="35.25" customHeight="1" x14ac:dyDescent="0.3">
      <c r="A199" s="6" t="s">
        <v>75</v>
      </c>
      <c r="B199" s="55">
        <v>0</v>
      </c>
      <c r="C199" s="55"/>
      <c r="D199" s="355" t="s">
        <v>528</v>
      </c>
      <c r="E199" s="355" t="s">
        <v>529</v>
      </c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87" t="s">
        <v>34</v>
      </c>
      <c r="B202" s="488"/>
      <c r="C202" s="489"/>
      <c r="D202" s="329">
        <f>SUM(B197:C201)</f>
        <v>7</v>
      </c>
    </row>
    <row r="203" spans="1:7" x14ac:dyDescent="0.3">
      <c r="A203" s="487" t="s">
        <v>249</v>
      </c>
      <c r="B203" s="488"/>
      <c r="C203" s="489"/>
      <c r="D203" s="17">
        <f>D202/(COUNT(B197:C201)*2)</f>
        <v>0.7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90" t="s">
        <v>175</v>
      </c>
      <c r="B205" s="491"/>
      <c r="C205" s="491"/>
      <c r="D205" s="491"/>
      <c r="E205" s="491"/>
      <c r="F205" s="491"/>
    </row>
    <row r="206" spans="1:7" ht="33" x14ac:dyDescent="0.3">
      <c r="A206" s="26" t="s">
        <v>302</v>
      </c>
      <c r="B206" s="55">
        <v>1</v>
      </c>
      <c r="C206" s="55"/>
      <c r="D206" s="354" t="s">
        <v>530</v>
      </c>
      <c r="E206" s="355" t="s">
        <v>531</v>
      </c>
      <c r="F206" s="55"/>
      <c r="G206" s="3"/>
    </row>
    <row r="207" spans="1:7" ht="18" x14ac:dyDescent="0.35">
      <c r="A207" s="83" t="s">
        <v>269</v>
      </c>
      <c r="B207" s="354" t="s">
        <v>30</v>
      </c>
      <c r="C207" s="6" t="str">
        <f>IF(B207=0, -5, "0")</f>
        <v>0</v>
      </c>
      <c r="D207" s="354"/>
      <c r="E207" s="354"/>
      <c r="F207" s="55"/>
    </row>
    <row r="208" spans="1:7" ht="49.5" x14ac:dyDescent="0.3">
      <c r="A208" s="6" t="s">
        <v>265</v>
      </c>
      <c r="B208" s="354">
        <v>1</v>
      </c>
      <c r="C208" s="55"/>
      <c r="D208" s="355" t="s">
        <v>473</v>
      </c>
      <c r="E208" s="355" t="s">
        <v>532</v>
      </c>
      <c r="F208" s="55"/>
    </row>
    <row r="209" spans="1:6" x14ac:dyDescent="0.3">
      <c r="A209" s="33" t="s">
        <v>157</v>
      </c>
      <c r="B209" s="354">
        <v>2</v>
      </c>
      <c r="C209" s="55"/>
      <c r="D209" s="355"/>
      <c r="E209" s="355"/>
      <c r="F209" s="55"/>
    </row>
    <row r="210" spans="1:6" x14ac:dyDescent="0.3">
      <c r="A210" s="487" t="s">
        <v>34</v>
      </c>
      <c r="B210" s="488"/>
      <c r="C210" s="489"/>
      <c r="D210" s="34">
        <f>SUM(B206:C209)</f>
        <v>4</v>
      </c>
    </row>
    <row r="211" spans="1:6" x14ac:dyDescent="0.3">
      <c r="A211" s="487" t="s">
        <v>249</v>
      </c>
      <c r="B211" s="488"/>
      <c r="C211" s="489"/>
      <c r="D211" s="17">
        <f>D210/(COUNT(B206:C209)*2)</f>
        <v>0.66666666666666663</v>
      </c>
    </row>
    <row r="213" spans="1:6" ht="18" x14ac:dyDescent="0.35">
      <c r="A213" s="37" t="s">
        <v>402</v>
      </c>
      <c r="B213" s="36"/>
      <c r="C213" s="36"/>
      <c r="D213" s="87">
        <v>0.73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203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0.89823008849557517</v>
      </c>
    </row>
  </sheetData>
  <sheetProtection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81:B184 B17:B21 B26:B32 B37:B41 B206:B209 B197:B201 B72:B78 B153:B164 B123:B133 B62:B67 B104:B117 B46:B57 B138:B148 B189:B192 B169:B176 B83:B99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80"/>
      <c r="E1" s="480"/>
      <c r="F1" s="480"/>
      <c r="G1" s="480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81" t="s">
        <v>149</v>
      </c>
      <c r="B7" s="481"/>
      <c r="C7" s="481"/>
      <c r="D7" s="481"/>
      <c r="E7" s="481"/>
      <c r="F7" s="481"/>
      <c r="G7" s="93"/>
    </row>
    <row r="8" spans="1:7" ht="22.5" x14ac:dyDescent="0.45">
      <c r="A8" s="482" t="str">
        <f>'Page de garde'!D18</f>
        <v>KSAR SAID</v>
      </c>
      <c r="B8" s="482"/>
      <c r="C8" s="482"/>
      <c r="D8" s="482"/>
      <c r="E8" s="482"/>
      <c r="F8" s="482"/>
      <c r="G8" s="93"/>
    </row>
    <row r="9" spans="1:7" ht="22.5" x14ac:dyDescent="0.45">
      <c r="A9" s="94" t="s">
        <v>39</v>
      </c>
      <c r="B9" s="483"/>
      <c r="C9" s="483"/>
      <c r="D9" s="483"/>
      <c r="E9" s="483"/>
      <c r="F9" s="483"/>
      <c r="G9" s="93"/>
    </row>
    <row r="10" spans="1:7" ht="22.5" x14ac:dyDescent="0.45">
      <c r="A10" s="95" t="s">
        <v>41</v>
      </c>
      <c r="B10" s="484"/>
      <c r="C10" s="484"/>
      <c r="D10" s="484"/>
      <c r="E10" s="484"/>
      <c r="F10" s="484"/>
      <c r="G10" s="93"/>
    </row>
    <row r="11" spans="1:7" ht="22.5" x14ac:dyDescent="0.45">
      <c r="A11" s="94" t="s">
        <v>40</v>
      </c>
      <c r="B11" s="485"/>
      <c r="C11" s="485"/>
      <c r="D11" s="485"/>
      <c r="E11" s="485"/>
      <c r="F11" s="485"/>
      <c r="G11" s="93"/>
    </row>
    <row r="12" spans="1:7" ht="22.5" x14ac:dyDescent="0.45">
      <c r="A12" s="94" t="s">
        <v>198</v>
      </c>
      <c r="B12" s="486" t="e">
        <f>D719</f>
        <v>#DIV/0!</v>
      </c>
      <c r="C12" s="486"/>
      <c r="D12" s="486"/>
      <c r="E12" s="486"/>
      <c r="F12" s="486"/>
      <c r="G12" s="93"/>
    </row>
    <row r="13" spans="1:7" ht="22.5" x14ac:dyDescent="0.45">
      <c r="A13" s="92"/>
      <c r="B13" s="90"/>
      <c r="C13" s="90"/>
      <c r="D13" s="480"/>
      <c r="E13" s="480"/>
      <c r="F13" s="480"/>
      <c r="G13" s="480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406" t="s">
        <v>28</v>
      </c>
      <c r="B17" s="408" t="s">
        <v>29</v>
      </c>
      <c r="C17" s="408"/>
      <c r="D17" s="408" t="s">
        <v>42</v>
      </c>
      <c r="E17" s="409" t="s">
        <v>264</v>
      </c>
      <c r="F17" s="409" t="s">
        <v>294</v>
      </c>
      <c r="G17" s="96"/>
    </row>
    <row r="18" spans="1:8" ht="16.5" customHeight="1" x14ac:dyDescent="0.4">
      <c r="A18" s="406"/>
      <c r="B18" s="100" t="s">
        <v>32</v>
      </c>
      <c r="C18" s="100" t="s">
        <v>31</v>
      </c>
      <c r="D18" s="408"/>
      <c r="E18" s="409"/>
      <c r="F18" s="409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439"/>
      <c r="B49" s="439"/>
      <c r="C49" s="439"/>
      <c r="D49" s="439"/>
      <c r="E49" s="439"/>
      <c r="F49" s="439"/>
      <c r="G49" s="439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406" t="s">
        <v>28</v>
      </c>
      <c r="B52" s="408" t="s">
        <v>29</v>
      </c>
      <c r="C52" s="408"/>
      <c r="D52" s="408" t="s">
        <v>42</v>
      </c>
      <c r="E52" s="409" t="s">
        <v>264</v>
      </c>
      <c r="F52" s="409" t="s">
        <v>295</v>
      </c>
      <c r="G52" s="96"/>
    </row>
    <row r="53" spans="1:7" ht="21" x14ac:dyDescent="0.4">
      <c r="A53" s="406"/>
      <c r="B53" s="100" t="s">
        <v>32</v>
      </c>
      <c r="C53" s="100" t="s">
        <v>31</v>
      </c>
      <c r="D53" s="408"/>
      <c r="E53" s="409"/>
      <c r="F53" s="409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77"/>
      <c r="B64" s="478"/>
      <c r="C64" s="478"/>
      <c r="D64" s="478"/>
      <c r="E64" s="478"/>
      <c r="F64" s="478"/>
      <c r="G64" s="478"/>
    </row>
    <row r="65" spans="1:7" ht="43.5" customHeight="1" x14ac:dyDescent="0.4">
      <c r="A65" s="473" t="s">
        <v>341</v>
      </c>
      <c r="B65" s="473"/>
      <c r="C65" s="473"/>
      <c r="D65" s="473"/>
      <c r="E65" s="473"/>
      <c r="F65" s="473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57"/>
      <c r="B83" s="457"/>
      <c r="C83" s="457"/>
      <c r="D83" s="457"/>
      <c r="E83" s="457"/>
      <c r="F83" s="457"/>
      <c r="G83" s="457"/>
    </row>
    <row r="84" spans="1:7" ht="45" customHeight="1" x14ac:dyDescent="0.45">
      <c r="A84" s="479" t="s">
        <v>342</v>
      </c>
      <c r="B84" s="479"/>
      <c r="C84" s="479"/>
      <c r="D84" s="479"/>
      <c r="E84" s="479"/>
      <c r="F84" s="479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65"/>
      <c r="B101" s="466"/>
      <c r="C101" s="466"/>
      <c r="D101" s="466"/>
      <c r="E101" s="466"/>
      <c r="F101" s="472"/>
      <c r="G101" s="96"/>
    </row>
    <row r="102" spans="1:7" ht="46.5" customHeight="1" x14ac:dyDescent="0.4">
      <c r="A102" s="473" t="s">
        <v>343</v>
      </c>
      <c r="B102" s="473"/>
      <c r="C102" s="473"/>
      <c r="D102" s="473"/>
      <c r="E102" s="473"/>
      <c r="F102" s="473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65"/>
      <c r="B109" s="466"/>
      <c r="C109" s="466"/>
      <c r="D109" s="466"/>
      <c r="E109" s="466"/>
      <c r="F109" s="472"/>
      <c r="G109" s="96"/>
    </row>
    <row r="110" spans="1:7" ht="39.75" customHeight="1" x14ac:dyDescent="0.4">
      <c r="A110" s="473" t="s">
        <v>375</v>
      </c>
      <c r="B110" s="473"/>
      <c r="C110" s="473"/>
      <c r="D110" s="473"/>
      <c r="E110" s="473"/>
      <c r="F110" s="473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66"/>
      <c r="B118" s="466"/>
      <c r="C118" s="466"/>
      <c r="D118" s="466"/>
      <c r="E118" s="466"/>
      <c r="F118" s="466"/>
      <c r="G118" s="96"/>
    </row>
    <row r="119" spans="1:7" ht="22.5" x14ac:dyDescent="0.4">
      <c r="A119" s="473" t="s">
        <v>304</v>
      </c>
      <c r="B119" s="473"/>
      <c r="C119" s="473"/>
      <c r="D119" s="473"/>
      <c r="E119" s="473"/>
      <c r="F119" s="473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74"/>
      <c r="B130" s="474"/>
      <c r="C130" s="474"/>
      <c r="D130" s="474"/>
      <c r="E130" s="474"/>
      <c r="F130" s="474"/>
      <c r="G130" s="96"/>
    </row>
    <row r="131" spans="1:16384" ht="22.5" customHeight="1" x14ac:dyDescent="0.4">
      <c r="A131" s="475" t="s">
        <v>404</v>
      </c>
      <c r="B131" s="475"/>
      <c r="C131" s="475"/>
      <c r="D131" s="475"/>
      <c r="E131" s="475"/>
      <c r="F131" s="475"/>
      <c r="G131" s="96"/>
    </row>
    <row r="132" spans="1:16384" ht="22.5" customHeight="1" x14ac:dyDescent="0.4">
      <c r="A132" s="476"/>
      <c r="B132" s="476"/>
      <c r="C132" s="476"/>
      <c r="D132" s="476"/>
      <c r="E132" s="476"/>
      <c r="F132" s="476"/>
      <c r="G132" s="96"/>
    </row>
    <row r="133" spans="1:16384" s="258" customFormat="1" ht="22.5" customHeight="1" x14ac:dyDescent="0.25">
      <c r="A133" s="406" t="s">
        <v>28</v>
      </c>
      <c r="B133" s="408" t="s">
        <v>29</v>
      </c>
      <c r="C133" s="408"/>
      <c r="D133" s="408" t="s">
        <v>42</v>
      </c>
      <c r="E133" s="409" t="s">
        <v>264</v>
      </c>
      <c r="F133" s="409" t="s">
        <v>295</v>
      </c>
    </row>
    <row r="134" spans="1:16384" s="258" customFormat="1" ht="22.5" customHeight="1" x14ac:dyDescent="0.25">
      <c r="A134" s="406"/>
      <c r="B134" s="100" t="s">
        <v>32</v>
      </c>
      <c r="C134" s="100" t="s">
        <v>31</v>
      </c>
      <c r="D134" s="408"/>
      <c r="E134" s="409"/>
      <c r="F134" s="409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67" t="s">
        <v>441</v>
      </c>
      <c r="B137" s="467"/>
      <c r="C137" s="467"/>
      <c r="D137" s="467"/>
      <c r="E137" s="467"/>
      <c r="F137" s="467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64" t="s">
        <v>340</v>
      </c>
      <c r="B144" s="464"/>
      <c r="C144" s="464"/>
      <c r="D144" s="464"/>
      <c r="E144" s="464"/>
      <c r="F144" s="464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65"/>
      <c r="B161" s="466"/>
      <c r="C161" s="466"/>
      <c r="D161" s="466"/>
      <c r="E161" s="466"/>
      <c r="F161" s="466"/>
      <c r="G161" s="96"/>
    </row>
    <row r="162" spans="1:7" ht="32.25" customHeight="1" x14ac:dyDescent="0.4">
      <c r="A162" s="467" t="s">
        <v>442</v>
      </c>
      <c r="B162" s="467"/>
      <c r="C162" s="467"/>
      <c r="D162" s="467"/>
      <c r="E162" s="467"/>
      <c r="F162" s="467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468"/>
      <c r="B172" s="469"/>
      <c r="C172" s="469"/>
      <c r="D172" s="469"/>
      <c r="E172" s="469"/>
      <c r="F172" s="469"/>
      <c r="G172" s="96"/>
    </row>
    <row r="173" spans="1:7" ht="32.25" customHeight="1" x14ac:dyDescent="0.4">
      <c r="A173" s="467" t="s">
        <v>304</v>
      </c>
      <c r="B173" s="467"/>
      <c r="C173" s="467"/>
      <c r="D173" s="467"/>
      <c r="E173" s="467"/>
      <c r="F173" s="467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470"/>
      <c r="C182" s="471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63"/>
      <c r="B184" s="463"/>
      <c r="C184" s="463"/>
      <c r="D184" s="463"/>
      <c r="E184" s="463"/>
      <c r="F184" s="463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406" t="s">
        <v>28</v>
      </c>
      <c r="B187" s="408" t="s">
        <v>29</v>
      </c>
      <c r="C187" s="408"/>
      <c r="D187" s="408" t="s">
        <v>42</v>
      </c>
      <c r="E187" s="409" t="s">
        <v>264</v>
      </c>
      <c r="F187" s="409" t="s">
        <v>295</v>
      </c>
      <c r="G187" s="96"/>
    </row>
    <row r="188" spans="1:7" ht="21" x14ac:dyDescent="0.4">
      <c r="A188" s="406"/>
      <c r="B188" s="100" t="s">
        <v>32</v>
      </c>
      <c r="C188" s="100" t="s">
        <v>31</v>
      </c>
      <c r="D188" s="408"/>
      <c r="E188" s="409"/>
      <c r="F188" s="409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413" t="s">
        <v>34</v>
      </c>
      <c r="B199" s="414"/>
      <c r="C199" s="415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39"/>
      <c r="B201" s="439"/>
      <c r="C201" s="439"/>
      <c r="D201" s="439"/>
      <c r="E201" s="439"/>
      <c r="F201" s="439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413" t="s">
        <v>34</v>
      </c>
      <c r="B223" s="414"/>
      <c r="C223" s="415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39"/>
      <c r="B225" s="439"/>
      <c r="C225" s="439"/>
      <c r="D225" s="439"/>
      <c r="E225" s="439"/>
      <c r="F225" s="439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60" t="s">
        <v>304</v>
      </c>
      <c r="B232" s="461"/>
      <c r="C232" s="461"/>
      <c r="D232" s="462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413" t="s">
        <v>34</v>
      </c>
      <c r="B241" s="414"/>
      <c r="C241" s="415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39"/>
      <c r="B246" s="439"/>
      <c r="C246" s="439"/>
      <c r="D246" s="439"/>
      <c r="E246" s="439"/>
      <c r="F246" s="439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406" t="s">
        <v>28</v>
      </c>
      <c r="B249" s="408" t="s">
        <v>29</v>
      </c>
      <c r="C249" s="408"/>
      <c r="D249" s="408" t="s">
        <v>42</v>
      </c>
      <c r="E249" s="409" t="s">
        <v>264</v>
      </c>
      <c r="F249" s="409" t="s">
        <v>295</v>
      </c>
      <c r="G249" s="96"/>
    </row>
    <row r="250" spans="1:7" ht="21" x14ac:dyDescent="0.4">
      <c r="A250" s="406"/>
      <c r="B250" s="100" t="s">
        <v>32</v>
      </c>
      <c r="C250" s="100" t="s">
        <v>31</v>
      </c>
      <c r="D250" s="408"/>
      <c r="E250" s="409"/>
      <c r="F250" s="409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413" t="s">
        <v>34</v>
      </c>
      <c r="B261" s="414"/>
      <c r="C261" s="415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23"/>
      <c r="B286" s="423"/>
      <c r="C286" s="423"/>
      <c r="D286" s="423"/>
      <c r="E286" s="423"/>
      <c r="F286" s="423"/>
      <c r="G286" s="96"/>
    </row>
    <row r="287" spans="1:7" ht="31.5" customHeight="1" x14ac:dyDescent="0.4">
      <c r="A287" s="459" t="s">
        <v>304</v>
      </c>
      <c r="B287" s="459"/>
      <c r="C287" s="459"/>
      <c r="D287" s="459"/>
      <c r="E287" s="459"/>
      <c r="F287" s="459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406" t="s">
        <v>28</v>
      </c>
      <c r="B304" s="408" t="s">
        <v>29</v>
      </c>
      <c r="C304" s="408"/>
      <c r="D304" s="408" t="s">
        <v>42</v>
      </c>
      <c r="E304" s="409" t="s">
        <v>264</v>
      </c>
      <c r="F304" s="409" t="s">
        <v>295</v>
      </c>
      <c r="G304" s="96"/>
    </row>
    <row r="305" spans="1:7" ht="21" x14ac:dyDescent="0.4">
      <c r="A305" s="406"/>
      <c r="B305" s="100" t="s">
        <v>32</v>
      </c>
      <c r="C305" s="100" t="s">
        <v>31</v>
      </c>
      <c r="D305" s="408"/>
      <c r="E305" s="409"/>
      <c r="F305" s="409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44"/>
      <c r="B352" s="444"/>
      <c r="C352" s="444"/>
      <c r="D352" s="444"/>
      <c r="E352" s="444"/>
      <c r="F352" s="444"/>
      <c r="G352" s="444"/>
    </row>
    <row r="353" spans="1:7" ht="32.25" customHeight="1" x14ac:dyDescent="0.4">
      <c r="A353" s="458" t="s">
        <v>304</v>
      </c>
      <c r="B353" s="458"/>
      <c r="C353" s="458"/>
      <c r="D353" s="458"/>
      <c r="E353" s="458"/>
      <c r="F353" s="458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406" t="s">
        <v>28</v>
      </c>
      <c r="B370" s="408" t="s">
        <v>29</v>
      </c>
      <c r="C370" s="408"/>
      <c r="D370" s="408" t="s">
        <v>42</v>
      </c>
      <c r="E370" s="409" t="s">
        <v>264</v>
      </c>
      <c r="F370" s="409" t="s">
        <v>295</v>
      </c>
      <c r="G370" s="96"/>
    </row>
    <row r="371" spans="1:7" ht="21" x14ac:dyDescent="0.4">
      <c r="A371" s="406"/>
      <c r="B371" s="100" t="s">
        <v>32</v>
      </c>
      <c r="C371" s="100" t="s">
        <v>31</v>
      </c>
      <c r="D371" s="408"/>
      <c r="E371" s="409"/>
      <c r="F371" s="409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56"/>
      <c r="B410" s="457"/>
      <c r="C410" s="457"/>
      <c r="D410" s="457"/>
      <c r="E410" s="457"/>
      <c r="F410" s="457"/>
      <c r="G410" s="457"/>
    </row>
    <row r="411" spans="1:7" ht="24.75" x14ac:dyDescent="0.4">
      <c r="A411" s="454" t="s">
        <v>313</v>
      </c>
      <c r="B411" s="454"/>
      <c r="C411" s="454"/>
      <c r="D411" s="454"/>
      <c r="E411" s="454"/>
      <c r="F411" s="454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406" t="s">
        <v>28</v>
      </c>
      <c r="B428" s="408" t="s">
        <v>29</v>
      </c>
      <c r="C428" s="408"/>
      <c r="D428" s="408" t="s">
        <v>42</v>
      </c>
      <c r="E428" s="409" t="s">
        <v>264</v>
      </c>
      <c r="F428" s="409" t="s">
        <v>295</v>
      </c>
      <c r="G428" s="96"/>
    </row>
    <row r="429" spans="1:7" ht="21" x14ac:dyDescent="0.4">
      <c r="A429" s="406"/>
      <c r="B429" s="100" t="s">
        <v>32</v>
      </c>
      <c r="C429" s="100" t="s">
        <v>31</v>
      </c>
      <c r="D429" s="408"/>
      <c r="E429" s="409"/>
      <c r="F429" s="409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54" t="s">
        <v>304</v>
      </c>
      <c r="B459" s="454"/>
      <c r="C459" s="454"/>
      <c r="D459" s="454"/>
      <c r="E459" s="454"/>
      <c r="F459" s="454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55" t="s">
        <v>405</v>
      </c>
      <c r="B473" s="455"/>
      <c r="C473" s="455"/>
      <c r="D473" s="455"/>
      <c r="E473" s="455"/>
      <c r="F473" s="455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40" t="s">
        <v>28</v>
      </c>
      <c r="B475" s="441" t="s">
        <v>29</v>
      </c>
      <c r="C475" s="441"/>
      <c r="D475" s="441" t="s">
        <v>42</v>
      </c>
      <c r="E475" s="442" t="s">
        <v>264</v>
      </c>
      <c r="F475" s="442" t="s">
        <v>295</v>
      </c>
      <c r="G475" s="96"/>
    </row>
    <row r="476" spans="1:7" ht="21" x14ac:dyDescent="0.4">
      <c r="A476" s="440"/>
      <c r="B476" s="254" t="s">
        <v>32</v>
      </c>
      <c r="C476" s="254" t="s">
        <v>31</v>
      </c>
      <c r="D476" s="441"/>
      <c r="E476" s="442"/>
      <c r="F476" s="442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515" t="s">
        <v>52</v>
      </c>
      <c r="B478" s="515"/>
      <c r="C478" s="515"/>
      <c r="D478" s="515"/>
      <c r="E478" s="515"/>
      <c r="F478" s="515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516" t="s">
        <v>443</v>
      </c>
      <c r="B484" s="517"/>
      <c r="C484" s="517"/>
      <c r="D484" s="517"/>
      <c r="E484" s="517"/>
      <c r="F484" s="517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518" t="s">
        <v>23</v>
      </c>
      <c r="B495" s="519"/>
      <c r="C495" s="519"/>
      <c r="D495" s="519"/>
      <c r="E495" s="519"/>
      <c r="F495" s="520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25"/>
      <c r="B507" s="425"/>
      <c r="C507" s="425"/>
      <c r="D507" s="425"/>
      <c r="E507" s="425"/>
      <c r="F507" s="425"/>
      <c r="G507" s="425"/>
    </row>
    <row r="508" spans="1:7" ht="26.25" customHeight="1" x14ac:dyDescent="0.5">
      <c r="A508" s="288" t="s">
        <v>304</v>
      </c>
      <c r="B508" s="452"/>
      <c r="C508" s="452"/>
      <c r="D508" s="452"/>
      <c r="E508" s="452"/>
      <c r="F508" s="452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53" t="s">
        <v>97</v>
      </c>
      <c r="B520" s="453"/>
      <c r="C520" s="453"/>
      <c r="D520" s="453"/>
      <c r="E520" s="453"/>
      <c r="F520" s="453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47" t="s">
        <v>28</v>
      </c>
      <c r="B522" s="407" t="s">
        <v>29</v>
      </c>
      <c r="C522" s="449"/>
      <c r="D522" s="408" t="s">
        <v>42</v>
      </c>
      <c r="E522" s="409" t="s">
        <v>264</v>
      </c>
      <c r="F522" s="409" t="s">
        <v>295</v>
      </c>
      <c r="G522" s="96"/>
    </row>
    <row r="523" spans="1:7" ht="21" x14ac:dyDescent="0.4">
      <c r="A523" s="448"/>
      <c r="B523" s="249" t="s">
        <v>32</v>
      </c>
      <c r="C523" s="250" t="s">
        <v>31</v>
      </c>
      <c r="D523" s="408"/>
      <c r="E523" s="409"/>
      <c r="F523" s="409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50"/>
      <c r="D525" s="450"/>
      <c r="E525" s="450"/>
      <c r="F525" s="451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413" t="s">
        <v>34</v>
      </c>
      <c r="B532" s="414"/>
      <c r="C532" s="415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413" t="s">
        <v>33</v>
      </c>
      <c r="B533" s="414"/>
      <c r="C533" s="415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39"/>
      <c r="B534" s="439"/>
      <c r="C534" s="439"/>
      <c r="D534" s="439"/>
      <c r="E534" s="439"/>
      <c r="F534" s="439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43"/>
      <c r="B546" s="444"/>
      <c r="C546" s="444"/>
      <c r="D546" s="444"/>
      <c r="E546" s="444"/>
      <c r="F546" s="444"/>
      <c r="G546" s="444"/>
    </row>
    <row r="547" spans="1:7" ht="35.25" customHeight="1" x14ac:dyDescent="0.4">
      <c r="A547" s="290" t="s">
        <v>304</v>
      </c>
      <c r="B547" s="265"/>
      <c r="C547" s="445"/>
      <c r="D547" s="445"/>
      <c r="E547" s="445"/>
      <c r="F547" s="446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21" t="s">
        <v>34</v>
      </c>
      <c r="B556" s="421"/>
      <c r="C556" s="433"/>
      <c r="D556" s="345">
        <f>SUM(B548:C555,B536:C545)</f>
        <v>0</v>
      </c>
      <c r="E556" s="90"/>
      <c r="F556" s="96"/>
      <c r="G556" s="96"/>
    </row>
    <row r="557" spans="1:7" ht="21" x14ac:dyDescent="0.4">
      <c r="A557" s="421" t="s">
        <v>33</v>
      </c>
      <c r="B557" s="421"/>
      <c r="C557" s="421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39"/>
      <c r="B562" s="439"/>
      <c r="C562" s="439"/>
      <c r="D562" s="439"/>
      <c r="E562" s="439"/>
      <c r="F562" s="439"/>
      <c r="G562" s="96"/>
    </row>
    <row r="563" spans="1:7" ht="22.5" x14ac:dyDescent="0.45">
      <c r="A563" s="420" t="s">
        <v>19</v>
      </c>
      <c r="B563" s="420"/>
      <c r="C563" s="420"/>
      <c r="D563" s="420"/>
      <c r="E563" s="420"/>
      <c r="F563" s="420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40" t="s">
        <v>28</v>
      </c>
      <c r="B565" s="441" t="s">
        <v>29</v>
      </c>
      <c r="C565" s="441"/>
      <c r="D565" s="441" t="s">
        <v>42</v>
      </c>
      <c r="E565" s="442" t="s">
        <v>264</v>
      </c>
      <c r="F565" s="442" t="s">
        <v>295</v>
      </c>
      <c r="G565" s="96"/>
    </row>
    <row r="566" spans="1:7" ht="21" x14ac:dyDescent="0.4">
      <c r="A566" s="440"/>
      <c r="B566" s="254" t="s">
        <v>32</v>
      </c>
      <c r="C566" s="254" t="s">
        <v>31</v>
      </c>
      <c r="D566" s="441"/>
      <c r="E566" s="442"/>
      <c r="F566" s="442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30" t="s">
        <v>10</v>
      </c>
      <c r="B568" s="431"/>
      <c r="C568" s="431"/>
      <c r="D568" s="431"/>
      <c r="E568" s="431"/>
      <c r="F568" s="432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21" t="s">
        <v>34</v>
      </c>
      <c r="B578" s="421"/>
      <c r="C578" s="433"/>
      <c r="D578" s="345">
        <f>SUM(B569:C577)</f>
        <v>0</v>
      </c>
      <c r="E578" s="90"/>
      <c r="F578" s="96"/>
      <c r="G578" s="96"/>
    </row>
    <row r="579" spans="1:7" ht="21" x14ac:dyDescent="0.4">
      <c r="A579" s="421" t="s">
        <v>33</v>
      </c>
      <c r="B579" s="421"/>
      <c r="C579" s="421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34" t="s">
        <v>23</v>
      </c>
      <c r="B581" s="435"/>
      <c r="C581" s="435"/>
      <c r="D581" s="435"/>
      <c r="E581" s="435"/>
      <c r="F581" s="436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37" t="s">
        <v>370</v>
      </c>
      <c r="B588" s="438"/>
      <c r="C588" s="438"/>
      <c r="D588" s="438"/>
      <c r="E588" s="438"/>
      <c r="F588" s="438"/>
      <c r="G588" s="438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421" t="s">
        <v>34</v>
      </c>
      <c r="B596" s="421"/>
      <c r="C596" s="433"/>
      <c r="D596" s="345">
        <f>SUM(B589:C595,B582:C587)</f>
        <v>0</v>
      </c>
      <c r="E596" s="90"/>
      <c r="F596" s="96"/>
      <c r="G596" s="96"/>
    </row>
    <row r="597" spans="1:7" ht="21" x14ac:dyDescent="0.4">
      <c r="A597" s="421" t="s">
        <v>33</v>
      </c>
      <c r="B597" s="421"/>
      <c r="C597" s="421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27" t="s">
        <v>168</v>
      </c>
      <c r="B600" s="428"/>
      <c r="C600" s="429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20" t="s">
        <v>8</v>
      </c>
      <c r="B602" s="420"/>
      <c r="C602" s="420"/>
      <c r="D602" s="420"/>
      <c r="E602" s="420"/>
      <c r="F602" s="420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406" t="s">
        <v>28</v>
      </c>
      <c r="B604" s="408" t="s">
        <v>29</v>
      </c>
      <c r="C604" s="408"/>
      <c r="D604" s="408" t="s">
        <v>42</v>
      </c>
      <c r="E604" s="409" t="s">
        <v>264</v>
      </c>
      <c r="F604" s="409" t="s">
        <v>295</v>
      </c>
      <c r="G604" s="96"/>
    </row>
    <row r="605" spans="1:7" ht="18.75" customHeight="1" x14ac:dyDescent="0.4">
      <c r="A605" s="406"/>
      <c r="B605" s="100" t="s">
        <v>32</v>
      </c>
      <c r="C605" s="100" t="s">
        <v>31</v>
      </c>
      <c r="D605" s="408"/>
      <c r="E605" s="409"/>
      <c r="F605" s="409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411"/>
      <c r="D607" s="411"/>
      <c r="E607" s="411"/>
      <c r="F607" s="412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21" t="s">
        <v>34</v>
      </c>
      <c r="B616" s="421"/>
      <c r="C616" s="421"/>
      <c r="D616" s="345">
        <f>SUM(B608:C615)</f>
        <v>0</v>
      </c>
      <c r="E616" s="422"/>
      <c r="F616" s="423"/>
      <c r="G616" s="96"/>
    </row>
    <row r="617" spans="1:7" ht="21" x14ac:dyDescent="0.4">
      <c r="A617" s="421" t="s">
        <v>33</v>
      </c>
      <c r="B617" s="421"/>
      <c r="C617" s="421"/>
      <c r="D617" s="298" t="e">
        <f>D616/(COUNT(B608:C615)*2)</f>
        <v>#DIV/0!</v>
      </c>
      <c r="E617" s="424"/>
      <c r="F617" s="425"/>
      <c r="G617" s="96"/>
    </row>
    <row r="618" spans="1:7" ht="21" x14ac:dyDescent="0.4">
      <c r="A618" s="128"/>
      <c r="B618" s="96"/>
      <c r="C618" s="426"/>
      <c r="D618" s="426"/>
      <c r="E618" s="426"/>
      <c r="F618" s="426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413" t="s">
        <v>34</v>
      </c>
      <c r="B629" s="414"/>
      <c r="C629" s="415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11"/>
      <c r="D632" s="411"/>
      <c r="E632" s="411"/>
      <c r="F632" s="412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413" t="s">
        <v>34</v>
      </c>
      <c r="B639" s="414"/>
      <c r="C639" s="415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416"/>
      <c r="B641" s="416"/>
      <c r="C641" s="416"/>
      <c r="D641" s="416"/>
      <c r="E641" s="416"/>
      <c r="F641" s="416"/>
      <c r="G641" s="416"/>
    </row>
    <row r="642" spans="1:7" ht="24.75" x14ac:dyDescent="0.4">
      <c r="A642" s="284" t="s">
        <v>26</v>
      </c>
      <c r="B642" s="411"/>
      <c r="C642" s="411"/>
      <c r="D642" s="411"/>
      <c r="E642" s="411"/>
      <c r="F642" s="412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17" t="s">
        <v>304</v>
      </c>
      <c r="B650" s="418"/>
      <c r="C650" s="418"/>
      <c r="D650" s="418"/>
      <c r="E650" s="418"/>
      <c r="F650" s="419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20" t="s">
        <v>346</v>
      </c>
      <c r="B665" s="420"/>
      <c r="C665" s="420"/>
      <c r="D665" s="420"/>
      <c r="E665" s="420"/>
      <c r="F665" s="420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406" t="s">
        <v>28</v>
      </c>
      <c r="B667" s="408" t="s">
        <v>29</v>
      </c>
      <c r="C667" s="408"/>
      <c r="D667" s="408" t="s">
        <v>42</v>
      </c>
      <c r="E667" s="409" t="s">
        <v>264</v>
      </c>
      <c r="F667" s="409" t="s">
        <v>295</v>
      </c>
      <c r="G667" s="96"/>
    </row>
    <row r="668" spans="1:7" ht="21" x14ac:dyDescent="0.4">
      <c r="A668" s="406"/>
      <c r="B668" s="100" t="s">
        <v>32</v>
      </c>
      <c r="C668" s="100" t="s">
        <v>31</v>
      </c>
      <c r="D668" s="408"/>
      <c r="E668" s="409"/>
      <c r="F668" s="409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10" t="s">
        <v>439</v>
      </c>
      <c r="B693" s="410"/>
      <c r="C693" s="410"/>
      <c r="D693" s="410"/>
      <c r="E693" s="410"/>
      <c r="F693" s="410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405" t="s">
        <v>28</v>
      </c>
      <c r="B695" s="407" t="s">
        <v>29</v>
      </c>
      <c r="C695" s="407"/>
      <c r="D695" s="408" t="s">
        <v>42</v>
      </c>
      <c r="E695" s="409" t="s">
        <v>264</v>
      </c>
      <c r="F695" s="409" t="s">
        <v>295</v>
      </c>
      <c r="G695" s="215"/>
    </row>
    <row r="696" spans="1:7" ht="21" x14ac:dyDescent="0.4">
      <c r="A696" s="406"/>
      <c r="B696" s="100" t="s">
        <v>32</v>
      </c>
      <c r="C696" s="100" t="s">
        <v>31</v>
      </c>
      <c r="D696" s="408"/>
      <c r="E696" s="409"/>
      <c r="F696" s="409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402" t="s">
        <v>299</v>
      </c>
      <c r="B698" s="403"/>
      <c r="C698" s="403"/>
      <c r="D698" s="403"/>
      <c r="E698" s="403"/>
      <c r="F698" s="404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00"/>
      <c r="C704" s="401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400"/>
      <c r="C705" s="401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02" t="s">
        <v>300</v>
      </c>
      <c r="B707" s="403"/>
      <c r="C707" s="403"/>
      <c r="D707" s="403"/>
      <c r="E707" s="403"/>
      <c r="F707" s="404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510"/>
      <c r="E1" s="510"/>
      <c r="F1" s="510"/>
      <c r="G1" s="510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511" t="s">
        <v>46</v>
      </c>
      <c r="B6" s="511"/>
      <c r="C6" s="511"/>
      <c r="D6" s="511"/>
      <c r="E6" s="511"/>
      <c r="F6" s="511"/>
      <c r="G6" s="79"/>
    </row>
    <row r="7" spans="1:7" s="2" customFormat="1" ht="21.75" customHeight="1" x14ac:dyDescent="0.45">
      <c r="A7" s="512" t="str">
        <f>'Page de garde'!D18</f>
        <v>KSAR SAID</v>
      </c>
      <c r="B7" s="512"/>
      <c r="C7" s="512"/>
      <c r="D7" s="512"/>
      <c r="E7" s="512"/>
      <c r="F7" s="512"/>
      <c r="G7" s="79"/>
    </row>
    <row r="8" spans="1:7" s="2" customFormat="1" ht="24" x14ac:dyDescent="0.45">
      <c r="A8" s="4" t="s">
        <v>39</v>
      </c>
      <c r="B8" s="513">
        <f>'A4 Exploitation'!B9:F9</f>
        <v>0</v>
      </c>
      <c r="C8" s="513"/>
      <c r="D8" s="513"/>
      <c r="E8" s="513"/>
      <c r="F8" s="513"/>
      <c r="G8" s="79"/>
    </row>
    <row r="9" spans="1:7" s="2" customFormat="1" ht="24" x14ac:dyDescent="0.45">
      <c r="A9" s="5" t="s">
        <v>41</v>
      </c>
      <c r="B9" s="514">
        <f>'A4 Exploitation'!B10:F10</f>
        <v>0</v>
      </c>
      <c r="C9" s="514"/>
      <c r="D9" s="514"/>
      <c r="E9" s="514"/>
      <c r="F9" s="514"/>
      <c r="G9" s="79"/>
    </row>
    <row r="10" spans="1:7" s="2" customFormat="1" ht="24" x14ac:dyDescent="0.45">
      <c r="A10" s="4" t="s">
        <v>40</v>
      </c>
      <c r="B10" s="509">
        <f>'A4 Exploitation'!B11:F11</f>
        <v>0</v>
      </c>
      <c r="C10" s="509"/>
      <c r="D10" s="509"/>
      <c r="E10" s="509"/>
      <c r="F10" s="509"/>
      <c r="G10" s="79"/>
    </row>
    <row r="11" spans="1:7" s="2" customFormat="1" ht="24" x14ac:dyDescent="0.45">
      <c r="A11" s="4" t="s">
        <v>248</v>
      </c>
      <c r="B11" s="501" t="e">
        <f>D215</f>
        <v>#DIV/0!</v>
      </c>
      <c r="C11" s="501"/>
      <c r="D11" s="501"/>
      <c r="E11" s="501"/>
      <c r="F11" s="501"/>
      <c r="G11" s="79"/>
    </row>
    <row r="12" spans="1:7" s="2" customFormat="1" ht="22.5" x14ac:dyDescent="0.45">
      <c r="A12" s="1"/>
      <c r="D12" s="480"/>
      <c r="E12" s="480"/>
      <c r="F12" s="480"/>
      <c r="G12" s="480"/>
    </row>
    <row r="13" spans="1:7" s="2" customFormat="1" ht="11.25" customHeight="1" x14ac:dyDescent="0.3">
      <c r="A13" s="502" t="s">
        <v>28</v>
      </c>
      <c r="B13" s="503" t="s">
        <v>29</v>
      </c>
      <c r="C13" s="503"/>
      <c r="D13" s="503" t="s">
        <v>42</v>
      </c>
      <c r="E13" s="503" t="s">
        <v>158</v>
      </c>
      <c r="F13" s="503" t="s">
        <v>159</v>
      </c>
    </row>
    <row r="14" spans="1:7" s="2" customFormat="1" ht="12.75" customHeight="1" x14ac:dyDescent="0.3">
      <c r="A14" s="502"/>
      <c r="B14" s="18" t="s">
        <v>32</v>
      </c>
      <c r="C14" s="18" t="s">
        <v>31</v>
      </c>
      <c r="D14" s="503"/>
      <c r="E14" s="503"/>
      <c r="F14" s="503"/>
      <c r="G14" s="78"/>
    </row>
    <row r="15" spans="1:7" x14ac:dyDescent="0.3">
      <c r="A15" s="504"/>
      <c r="B15" s="505"/>
      <c r="C15" s="505"/>
      <c r="D15" s="505"/>
      <c r="E15" s="505"/>
      <c r="F15" s="505"/>
    </row>
    <row r="16" spans="1:7" ht="19.5" x14ac:dyDescent="0.4">
      <c r="A16" s="506" t="s">
        <v>0</v>
      </c>
      <c r="B16" s="507"/>
      <c r="C16" s="507"/>
      <c r="D16" s="507"/>
      <c r="E16" s="507"/>
      <c r="F16" s="507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508" t="s">
        <v>34</v>
      </c>
      <c r="B22" s="492"/>
      <c r="C22" s="493"/>
      <c r="D22" s="330">
        <f>SUM(B17:C21)</f>
        <v>0</v>
      </c>
    </row>
    <row r="23" spans="1:7" x14ac:dyDescent="0.3">
      <c r="A23" s="487" t="s">
        <v>249</v>
      </c>
      <c r="B23" s="488"/>
      <c r="C23" s="489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90" t="s">
        <v>4</v>
      </c>
      <c r="B25" s="491"/>
      <c r="C25" s="491"/>
      <c r="D25" s="491"/>
      <c r="E25" s="491"/>
      <c r="F25" s="491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87" t="s">
        <v>34</v>
      </c>
      <c r="B33" s="488"/>
      <c r="C33" s="489"/>
      <c r="D33" s="329">
        <f>SUM(B26:C32)</f>
        <v>0</v>
      </c>
    </row>
    <row r="34" spans="1:6" x14ac:dyDescent="0.3">
      <c r="A34" s="487" t="s">
        <v>249</v>
      </c>
      <c r="B34" s="488"/>
      <c r="C34" s="489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90" t="s">
        <v>178</v>
      </c>
      <c r="B36" s="491"/>
      <c r="C36" s="491"/>
      <c r="D36" s="491"/>
      <c r="E36" s="491"/>
      <c r="F36" s="491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87" t="s">
        <v>34</v>
      </c>
      <c r="B42" s="488"/>
      <c r="C42" s="489"/>
      <c r="D42" s="329">
        <f>SUM(B37:C41)</f>
        <v>0</v>
      </c>
    </row>
    <row r="43" spans="1:6" x14ac:dyDescent="0.3">
      <c r="A43" s="487" t="s">
        <v>249</v>
      </c>
      <c r="B43" s="488"/>
      <c r="C43" s="489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96" t="s">
        <v>405</v>
      </c>
      <c r="B45" s="497"/>
      <c r="C45" s="497"/>
      <c r="D45" s="497"/>
      <c r="E45" s="497"/>
      <c r="F45" s="498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87" t="s">
        <v>34</v>
      </c>
      <c r="B58" s="488"/>
      <c r="C58" s="489"/>
      <c r="D58" s="341">
        <f>SUM(B46:C57)</f>
        <v>0</v>
      </c>
    </row>
    <row r="59" spans="1:6" x14ac:dyDescent="0.3">
      <c r="A59" s="487" t="s">
        <v>249</v>
      </c>
      <c r="B59" s="488"/>
      <c r="C59" s="489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99" t="s">
        <v>19</v>
      </c>
      <c r="B61" s="500"/>
      <c r="C61" s="500"/>
      <c r="D61" s="500"/>
      <c r="E61" s="500"/>
      <c r="F61" s="500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87" t="s">
        <v>34</v>
      </c>
      <c r="B68" s="488"/>
      <c r="C68" s="489"/>
      <c r="D68" s="329">
        <f>SUM(B62:C67)</f>
        <v>0</v>
      </c>
    </row>
    <row r="69" spans="1:6" x14ac:dyDescent="0.3">
      <c r="A69" s="487" t="s">
        <v>249</v>
      </c>
      <c r="B69" s="488"/>
      <c r="C69" s="489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90" t="s">
        <v>8</v>
      </c>
      <c r="B71" s="491"/>
      <c r="C71" s="491"/>
      <c r="D71" s="491"/>
      <c r="E71" s="491"/>
      <c r="F71" s="491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87" t="s">
        <v>34</v>
      </c>
      <c r="B79" s="488"/>
      <c r="C79" s="489"/>
      <c r="D79" s="329">
        <f>SUM(B72:C78)</f>
        <v>0</v>
      </c>
    </row>
    <row r="80" spans="1:6" x14ac:dyDescent="0.3">
      <c r="A80" s="487" t="s">
        <v>249</v>
      </c>
      <c r="B80" s="488"/>
      <c r="C80" s="489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90" t="s">
        <v>463</v>
      </c>
      <c r="B82" s="491"/>
      <c r="C82" s="491"/>
      <c r="D82" s="491"/>
      <c r="E82" s="491"/>
      <c r="F82" s="491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87" t="s">
        <v>34</v>
      </c>
      <c r="B100" s="488"/>
      <c r="C100" s="489"/>
      <c r="D100" s="329">
        <f>SUM(B83:C99)</f>
        <v>0</v>
      </c>
    </row>
    <row r="101" spans="1:6" x14ac:dyDescent="0.3">
      <c r="A101" s="487" t="s">
        <v>249</v>
      </c>
      <c r="B101" s="488"/>
      <c r="C101" s="489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90" t="s">
        <v>170</v>
      </c>
      <c r="B103" s="491"/>
      <c r="C103" s="491"/>
      <c r="D103" s="491"/>
      <c r="E103" s="491"/>
      <c r="F103" s="491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87" t="s">
        <v>34</v>
      </c>
      <c r="B118" s="488"/>
      <c r="C118" s="489"/>
      <c r="D118" s="329">
        <f>SUM(B104:C117)</f>
        <v>0</v>
      </c>
    </row>
    <row r="119" spans="1:6" x14ac:dyDescent="0.3">
      <c r="A119" s="487" t="s">
        <v>249</v>
      </c>
      <c r="B119" s="488"/>
      <c r="C119" s="489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90" t="s">
        <v>171</v>
      </c>
      <c r="B122" s="491"/>
      <c r="C122" s="491"/>
      <c r="D122" s="491"/>
      <c r="E122" s="491"/>
      <c r="F122" s="491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87" t="s">
        <v>34</v>
      </c>
      <c r="B134" s="488"/>
      <c r="C134" s="489"/>
      <c r="D134" s="329">
        <f>SUM(B123:C133)</f>
        <v>0</v>
      </c>
    </row>
    <row r="135" spans="1:6" x14ac:dyDescent="0.3">
      <c r="A135" s="487" t="s">
        <v>249</v>
      </c>
      <c r="B135" s="488"/>
      <c r="C135" s="489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90" t="s">
        <v>154</v>
      </c>
      <c r="B137" s="491"/>
      <c r="C137" s="491"/>
      <c r="D137" s="491"/>
      <c r="E137" s="491"/>
      <c r="F137" s="491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87" t="s">
        <v>34</v>
      </c>
      <c r="B149" s="488"/>
      <c r="C149" s="489"/>
      <c r="D149" s="329">
        <f>SUM(B138:C148)</f>
        <v>0</v>
      </c>
    </row>
    <row r="150" spans="1:6" x14ac:dyDescent="0.3">
      <c r="A150" s="487" t="s">
        <v>249</v>
      </c>
      <c r="B150" s="488"/>
      <c r="C150" s="489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90" t="s">
        <v>61</v>
      </c>
      <c r="B152" s="491"/>
      <c r="C152" s="491"/>
      <c r="D152" s="491"/>
      <c r="E152" s="491"/>
      <c r="F152" s="491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87" t="s">
        <v>34</v>
      </c>
      <c r="B165" s="488"/>
      <c r="C165" s="489"/>
      <c r="D165" s="329">
        <f>SUM(B153:C164)</f>
        <v>0</v>
      </c>
    </row>
    <row r="166" spans="1:6" x14ac:dyDescent="0.3">
      <c r="A166" s="487" t="s">
        <v>249</v>
      </c>
      <c r="B166" s="488"/>
      <c r="C166" s="489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90" t="s">
        <v>176</v>
      </c>
      <c r="B168" s="491"/>
      <c r="C168" s="491"/>
      <c r="D168" s="491"/>
      <c r="E168" s="491"/>
      <c r="F168" s="491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87" t="s">
        <v>34</v>
      </c>
      <c r="B177" s="492"/>
      <c r="C177" s="493"/>
      <c r="D177" s="330">
        <f>SUM(B169:C176)</f>
        <v>0</v>
      </c>
    </row>
    <row r="178" spans="1:6" x14ac:dyDescent="0.3">
      <c r="A178" s="487" t="s">
        <v>249</v>
      </c>
      <c r="B178" s="488"/>
      <c r="C178" s="489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90" t="s">
        <v>64</v>
      </c>
      <c r="B180" s="491"/>
      <c r="C180" s="491"/>
      <c r="D180" s="491"/>
      <c r="E180" s="491"/>
      <c r="F180" s="491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87" t="s">
        <v>34</v>
      </c>
      <c r="B185" s="488"/>
      <c r="C185" s="489"/>
      <c r="D185" s="329">
        <f>SUM(B181:C184)</f>
        <v>0</v>
      </c>
    </row>
    <row r="186" spans="1:6" x14ac:dyDescent="0.3">
      <c r="A186" s="487" t="s">
        <v>249</v>
      </c>
      <c r="B186" s="488"/>
      <c r="C186" s="489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94" t="s">
        <v>15</v>
      </c>
      <c r="B188" s="495"/>
      <c r="C188" s="495"/>
      <c r="D188" s="495"/>
      <c r="E188" s="495"/>
      <c r="F188" s="495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87" t="s">
        <v>34</v>
      </c>
      <c r="B193" s="488"/>
      <c r="C193" s="489"/>
      <c r="D193" s="329">
        <f>SUM(B189:C192)</f>
        <v>0</v>
      </c>
    </row>
    <row r="194" spans="1:7" x14ac:dyDescent="0.3">
      <c r="A194" s="487" t="s">
        <v>249</v>
      </c>
      <c r="B194" s="488"/>
      <c r="C194" s="489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90" t="s">
        <v>65</v>
      </c>
      <c r="B196" s="491"/>
      <c r="C196" s="491"/>
      <c r="D196" s="491"/>
      <c r="E196" s="491"/>
      <c r="F196" s="491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87" t="s">
        <v>34</v>
      </c>
      <c r="B202" s="488"/>
      <c r="C202" s="489"/>
      <c r="D202" s="329">
        <f>SUM(B197:C201)</f>
        <v>0</v>
      </c>
    </row>
    <row r="203" spans="1:7" x14ac:dyDescent="0.3">
      <c r="A203" s="487" t="s">
        <v>249</v>
      </c>
      <c r="B203" s="488"/>
      <c r="C203" s="489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90" t="s">
        <v>175</v>
      </c>
      <c r="B205" s="491"/>
      <c r="C205" s="491"/>
      <c r="D205" s="491"/>
      <c r="E205" s="491"/>
      <c r="F205" s="491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87" t="s">
        <v>34</v>
      </c>
      <c r="B210" s="488"/>
      <c r="C210" s="489"/>
      <c r="D210" s="34">
        <f>SUM(B206:C209)</f>
        <v>0</v>
      </c>
    </row>
    <row r="211" spans="1:6" x14ac:dyDescent="0.3">
      <c r="A211" s="487" t="s">
        <v>249</v>
      </c>
      <c r="B211" s="488"/>
      <c r="C211" s="489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2019-01-11T11:00:47Z</cp:lastPrinted>
  <dcterms:created xsi:type="dcterms:W3CDTF">2015-10-03T07:44:26Z</dcterms:created>
  <dcterms:modified xsi:type="dcterms:W3CDTF">2019-10-05T21:55:38Z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