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E:\hend kammoun\"/>
    </mc:Choice>
  </mc:AlternateContent>
  <xr:revisionPtr revIDLastSave="0" documentId="13_ncr:1_{00722596-5C7A-47BD-A7F0-96D746739537}" xr6:coauthVersionLast="28" xr6:coauthVersionMax="28" xr10:uidLastSave="{00000000-0000-0000-0000-000000000000}"/>
  <bookViews>
    <workbookView xWindow="0" yWindow="0" windowWidth="20130" windowHeight="5610" tabRatio="916" activeTab="1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31"/>
  <c r="B476" i="33"/>
  <c r="B476" i="43"/>
  <c r="D477" i="43" s="1"/>
  <c r="D476" i="40"/>
  <c r="B476" i="40" s="1"/>
  <c r="D222" i="40"/>
  <c r="D223" i="40" s="1"/>
  <c r="D99" i="40"/>
  <c r="B99" i="40" s="1"/>
  <c r="D100" i="40" s="1"/>
  <c r="D101" i="40" s="1"/>
  <c r="D25" i="40"/>
  <c r="D26" i="40" s="1"/>
  <c r="D476" i="38"/>
  <c r="B476" i="38" s="1"/>
  <c r="D477" i="38" s="1"/>
  <c r="D313" i="38"/>
  <c r="B313" i="38" s="1"/>
  <c r="D314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98" i="33"/>
  <c r="B498" i="33" s="1"/>
  <c r="D499" i="33" s="1"/>
  <c r="D476" i="33"/>
  <c r="D457" i="33"/>
  <c r="D458" i="33" s="1"/>
  <c r="D406" i="33"/>
  <c r="D407" i="33" s="1"/>
  <c r="D261" i="33"/>
  <c r="B261" i="33" s="1"/>
  <c r="D262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D532" i="40" s="1"/>
  <c r="B532" i="40" s="1"/>
  <c r="D533" i="40" s="1"/>
  <c r="D534" i="40" s="1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D439" i="40" s="1"/>
  <c r="B439" i="40" s="1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D261" i="40" s="1"/>
  <c r="B261" i="40" s="1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F543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40" l="1"/>
  <c r="B41" i="40"/>
  <c r="D42" i="40" s="1"/>
  <c r="D45" i="40" s="1"/>
  <c r="D46" i="40" s="1"/>
  <c r="D547" i="38"/>
  <c r="B99" i="38"/>
  <c r="D100" i="38" s="1"/>
  <c r="D101" i="38" s="1"/>
  <c r="B512" i="38"/>
  <c r="D513" i="38" s="1"/>
  <c r="D514" i="38" s="1"/>
  <c r="D513" i="40"/>
  <c r="D514" i="40" s="1"/>
  <c r="B512" i="40"/>
  <c r="B99" i="33"/>
  <c r="D100" i="33" s="1"/>
  <c r="D440" i="38"/>
  <c r="D441" i="38" s="1"/>
  <c r="B439" i="38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2" i="33" l="1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D63" i="39" s="1"/>
  <c r="D64" i="39" s="1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61" i="39" l="1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D548" i="40"/>
  <c r="D549" i="40" s="1"/>
  <c r="D548" i="38"/>
  <c r="D549" i="38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2" i="31" l="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194" i="25"/>
  <c r="D186" i="25"/>
  <c r="D187" i="25" s="1"/>
  <c r="D177" i="25"/>
  <c r="D178" i="25" s="1"/>
  <c r="D169" i="25"/>
  <c r="D170" i="25" s="1"/>
  <c r="D42" i="25"/>
  <c r="D43" i="25" s="1"/>
  <c r="C26" i="25"/>
  <c r="D33" i="25" s="1"/>
  <c r="D34" i="25" s="1"/>
  <c r="D22" i="25"/>
  <c r="D23" i="25" s="1"/>
  <c r="D102" i="25"/>
  <c r="D103" i="25" s="1"/>
  <c r="D149" i="25"/>
  <c r="D150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<sst xmlns="http://schemas.openxmlformats.org/spreadsheetml/2006/main" count="5189" uniqueCount="436">
  <si>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</si>
  <si>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</si>
  <si>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</si>
  <si>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</si>
  <si>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</si>
  <si>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</si>
  <si>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</si>
  <si>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</si>
  <si>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</si>
  <si>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</si>
  <si>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</si>
  <si>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</si>
  <si>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</si>
  <si>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</si>
  <si>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</si>
  <si>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</si>
  <si>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</si>
  <si>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</si>
  <si>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</si>
  <si>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</si>
  <si>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</si>
  <si>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</si>
  <si>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</si>
  <si>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</si>
  <si>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</si>
  <si>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</si>
  <si>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</si>
  <si>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</si>
  <si>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</si>
  <si>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</si>
  <si>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</si>
  <si>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</si>
  <si>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</si>
  <si>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</si>
  <si>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</si>
  <si>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</si>
  <si>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</si>
  <si>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</si>
  <si>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</si>
  <si>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</si>
  <si>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</si>
  <si>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</si>
  <si>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</si>
  <si>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</si>
  <si>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</si>
  <si>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</si>
  <si>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</si>
  <si>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</si>
  <si>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</si>
  <si>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</si>
  <si>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</si>
  <si>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</si>
  <si>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</si>
  <si>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</si>
  <si>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</si>
  <si>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</si>
  <si>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</si>
  <si>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</si>
  <si>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</si>
  <si>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</si>
  <si>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</si>
  <si>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</si>
  <si>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</si>
  <si>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</si>
  <si>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</si>
  <si>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</si>
  <si>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</si>
  <si>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</si>
  <si>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</si>
  <si>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</si>
  <si>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</si>
  <si>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</si>
  <si>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</si>
  <si>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</si>
  <si>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</si>
  <si>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</si>
  <si>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</si>
  <si>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</si>
  <si>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</si>
  <si>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</si>
  <si>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</si>
  <si>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</si>
  <si>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</si>
  <si>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</si>
  <si>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</si>
  <si>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</si>
  <si>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</si>
  <si>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</si>
  <si>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</si>
  <si>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</si>
  <si>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</si>
  <si>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</si>
  <si>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</si>
  <si>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</si>
  <si>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</si>
  <si>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</si>
  <si>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</si>
  <si>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</si>
  <si>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</si>
  <si>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</si>
  <si>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</si>
  <si>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</si>
  <si>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</si>
  <si>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</si>
  <si>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</si>
  <si>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</si>
  <si>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</si>
  <si>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</si>
  <si>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</si>
  <si>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</si>
  <si>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</si>
  <si>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</si>
  <si>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</si>
  <si>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</si>
  <si>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</si>
  <si>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</si>
  <si>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</si>
  <si>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</si>
  <si>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</si>
  <si>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</si>
  <si>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</si>
  <si>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</si>
  <si>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</si>
  <si>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</si>
  <si>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</si>
  <si>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</si>
  <si>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</si>
  <si>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</si>
  <si>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</si>
  <si>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</si>
  <si>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</si>
  <si>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</si>
  <si>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</si>
  <si>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</si>
  <si>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</si>
  <si>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</si>
  <si>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</si>
  <si>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</si>
  <si>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</si>
  <si>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</si>
  <si>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</si>
  <si>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</si>
  <si>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</si>
  <si>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</si>
  <si>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</si>
  <si>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</si>
  <si>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</si>
  <si>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</si>
  <si>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</si>
  <si>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</si>
  <si>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</si>
  <si>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</si>
  <si>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</si>
  <si>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</si>
  <si>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</si>
  <si>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</si>
  <si>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</si>
  <si>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</si>
  <si>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</si>
  <si>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</si>
  <si>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</si>
  <si>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</si>
  <si>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</si>
  <si>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</si>
  <si>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</si>
  <si>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</si>
  <si>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</si>
  <si>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</si>
  <si>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</si>
  <si>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</si>
  <si>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</si>
  <si>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</si>
  <si>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</si>
  <si>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</si>
  <si>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</si>
  <si>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</si>
  <si>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</si>
  <si>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</si>
  <si>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</si>
  <si>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</si>
  <si>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</si>
  <si>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</si>
  <si>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</si>
  <si>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</si>
  <si>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</si>
  <si>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</si>
  <si>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</si>
  <si>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</si>
  <si>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</si>
  <si>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</si>
  <si>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</si>
  <si>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</si>
  <si>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</si>
  <si>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</si>
  <si>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</si>
  <si>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</si>
  <si>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</si>
  <si>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</si>
  <si>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</si>
  <si>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</si>
  <si>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</si>
  <si>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</si>
  <si>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</si>
  <si>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</si>
  <si>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</si>
  <si>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</si>
  <si>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</si>
  <si>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</si>
  <si>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</si>
  <si>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</si>
  <si>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</si>
  <si>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</si>
  <si>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</si>
  <si>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</si>
  <si>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</si>
  <si>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</si>
  <si>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</si>
  <si>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</si>
  <si>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</si>
  <si>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</si>
  <si>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</si>
  <si>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</si>
  <si>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</si>
  <si>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</si>
  <si>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</si>
  <si>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</si>
  <si>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</si>
  <si>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</si>
  <si>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</si>
  <si>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</si>
  <si>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</si>
  <si>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</si>
  <si>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</si>
  <si>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</si>
  <si>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</si>
  <si>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</si>
  <si>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</si>
  <si>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</si>
  <si>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</si>
  <si>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</si>
  <si>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</si>
  <si>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</si>
  <si>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</si>
  <si>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</si>
  <si>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</si>
  <si>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</si>
  <si>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</si>
  <si>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</si>
  <si>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</si>
  <si>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</si>
  <si>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</si>
  <si>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</si>
  <si>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</si>
  <si>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</si>
  <si>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</si>
  <si>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</si>
  <si>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</si>
  <si>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</si>
  <si>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</si>
  <si>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</si>
  <si>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</si>
  <si>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</si>
  <si>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</si>
  <si>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</si>
  <si>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</si>
  <si>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</si>
  <si>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</si>
  <si>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</si>
  <si>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</si>
  <si>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</si>
  <si>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</si>
  <si>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</si>
  <si>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</si>
  <si>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</si>
  <si>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</si>
  <si>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</si>
  <si>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</si>
  <si>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</si>
  <si>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</si>
  <si>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</si>
  <si>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</si>
  <si>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</si>
  <si>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</si>
  <si>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</si>
  <si>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</si>
  <si>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</si>
  <si>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</si>
  <si>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</si>
  <si>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</si>
  <si>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</si>
  <si>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</si>
  <si>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</si>
  <si>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</si>
  <si>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</si>
  <si>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</si>
  <si>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</si>
  <si>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</si>
  <si>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</si>
  <si>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</si>
  <si>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</si>
  <si>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</si>
  <si>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</si>
  <si>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</si>
  <si>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</si>
  <si>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</si>
  <si>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</si>
  <si>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</si>
  <si>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</si>
  <si>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</si>
  <si>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</si>
  <si>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</si>
  <si>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</si>
  <si>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</si>
  <si>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</si>
  <si>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</si>
  <si>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</si>
  <si>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</si>
  <si>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</si>
  <si>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</si>
  <si>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</si>
  <si>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</si>
  <si>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</si>
  <si>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</si>
  <si>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</si>
  <si>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</si>
  <si>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</si>
  <si>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</si>
  <si>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</si>
  <si>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</si>
  <si>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</si>
  <si>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</si>
  <si>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</si>
  <si>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</si>
  <si>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</si>
  <si>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</si>
  <si>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</si>
  <si>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</si>
  <si>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</si>
  <si>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</si>
  <si>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</si>
  <si>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</si>
  <si>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</si>
  <si>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</si>
  <si>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</si>
  <si>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</si>
  <si>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</si>
  <si>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</si>
  <si>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</si>
  <si>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</si>
  <si>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</si>
  <si>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</si>
  <si>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</si>
  <si>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</si>
  <si>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</si>
  <si>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</si>
  <si>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</si>
  <si>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</si>
  <si>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</si>
  <si>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</si>
  <si>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</si>
  <si>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</si>
  <si>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</si>
  <si>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</si>
  <si>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</si>
  <si>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</si>
  <si>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</si>
  <si>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</si>
  <si>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</si>
  <si>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</si>
  <si>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</si>
  <si>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</si>
  <si>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</si>
  <si>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</si>
  <si>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</si>
  <si>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</si>
  <si>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</si>
  <si>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</si>
  <si>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</si>
  <si>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</si>
  <si>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</si>
  <si>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</si>
  <si>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</si>
  <si>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</si>
  <si>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</si>
  <si>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</si>
  <si>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</si>
  <si>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</si>
  <si>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</si>
  <si>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</si>
  <si>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</si>
  <si>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</si>
  <si>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</si>
  <si>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</si>
  <si>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</si>
  <si>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</si>
  <si>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</si>
  <si>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</si>
  <si>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</si>
  <si>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</si>
  <si>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</si>
  <si>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</si>
  <si>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</si>
  <si>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</si>
  <si>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</si>
  <si>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</si>
  <si>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</si>
  <si>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</si>
  <si>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</si>
  <si>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KSAR SAID</t>
  </si>
  <si>
    <t>Dr Hend KAMOUN</t>
  </si>
  <si>
    <t>Chefs rayons et directeur magasin</t>
  </si>
  <si>
    <t>manque d’indication de la mention décongelé à ne pas recongeler sur l’étiquette tarte aux fruits, la durée  de vie du produit creme au beurre pistache est 7 j&gt; durée indiquée par le fournisseur 5j</t>
  </si>
  <si>
    <t>mur du coté rotissoire est sale</t>
  </si>
  <si>
    <t>manque de conservation des certificats sanitaires pour 2018</t>
  </si>
  <si>
    <t>attente des viandes a decouper au niveau du laboratoire</t>
  </si>
  <si>
    <t>manque d'indication des quantités de viande hachées sur la fiche de tracabilité</t>
  </si>
  <si>
    <t>caisses sales</t>
  </si>
  <si>
    <t>présence de 2 canetttes d'original orange périmées DLC 01/03/2018</t>
  </si>
  <si>
    <t>Autocontroles</t>
  </si>
  <si>
    <t>présence de produits non retirés ; 6 yaourts mami nova DLC 03/03/2018 et une danette liegeois DLC 03/03/18</t>
  </si>
  <si>
    <t>Renforcer le contrôle de DLC</t>
  </si>
  <si>
    <t xml:space="preserve">traces de rouille sur les étagères </t>
  </si>
  <si>
    <t>Température du meuble surgelés mesurée est -18,8°C</t>
  </si>
  <si>
    <t>Chambre froide négative: le revêtement de l’entrée de la chambre est ébréché et cassé</t>
  </si>
  <si>
    <t>décollement de la peinture du sol</t>
  </si>
  <si>
    <t>vitre brisé du meuble surgelés</t>
  </si>
  <si>
    <t>le support de produit d’entretien est à moitié fixé en boucherie</t>
  </si>
  <si>
    <t>sol de la chambre froide négative sale</t>
  </si>
  <si>
    <t>température affichée au meuble sandwich est 7,8°C et celle mesurée 5°C</t>
  </si>
  <si>
    <t>Température mesurée à cœur de l'escalope de dinde 1,6°C</t>
  </si>
  <si>
    <t>Traces de rouille au sol du laboratoire</t>
  </si>
  <si>
    <t>température mesurée au meubles surgelés est -27°C et température affichée -21°C</t>
  </si>
  <si>
    <t>présence de traces de rouille au niveau du sol patisserie et boucherie</t>
  </si>
  <si>
    <t>manque d'etancheité au niveau des escaliers menant au bureau de direction (d’où la presence de traces de rongeurs dans le bureau)</t>
  </si>
  <si>
    <t>la fermeture de la porte du local poubelles n’est pas étanche</t>
  </si>
  <si>
    <t>présence de plusieurs caisses de produits frais en attente à température ambiante dans la surface de ventes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</si>
</sst>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2528000"/>
        <c:axId val="112542080"/>
      </c:barChart>
      <c:catAx>
        <c:axId val="11252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542080"/>
        <c:crosses val="autoZero"/>
        <c:auto val="1"/>
        <c:lblAlgn val="ctr"/>
        <c:lblOffset val="100"/>
        <c:noMultiLvlLbl val="0"/>
      </c:catAx>
      <c:valAx>
        <c:axId val="11254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252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617536"/>
        <c:axId val="113623424"/>
      </c:barChart>
      <c:catAx>
        <c:axId val="11361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623424"/>
        <c:crosses val="autoZero"/>
        <c:auto val="1"/>
        <c:lblAlgn val="ctr"/>
        <c:lblOffset val="100"/>
        <c:noMultiLvlLbl val="0"/>
      </c:catAx>
      <c:valAx>
        <c:axId val="11362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61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993984"/>
        <c:axId val="114012160"/>
      </c:barChart>
      <c:catAx>
        <c:axId val="11399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012160"/>
        <c:crosses val="autoZero"/>
        <c:auto val="1"/>
        <c:lblAlgn val="ctr"/>
        <c:lblOffset val="100"/>
        <c:noMultiLvlLbl val="0"/>
      </c:catAx>
      <c:valAx>
        <c:axId val="11401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99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715072"/>
        <c:axId val="113716608"/>
      </c:barChart>
      <c:catAx>
        <c:axId val="11371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716608"/>
        <c:crosses val="autoZero"/>
        <c:auto val="1"/>
        <c:lblAlgn val="ctr"/>
        <c:lblOffset val="100"/>
        <c:noMultiLvlLbl val="0"/>
      </c:catAx>
      <c:valAx>
        <c:axId val="11371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71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767936"/>
        <c:axId val="113769472"/>
      </c:barChart>
      <c:catAx>
        <c:axId val="11376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769472"/>
        <c:crosses val="autoZero"/>
        <c:auto val="1"/>
        <c:lblAlgn val="ctr"/>
        <c:lblOffset val="100"/>
        <c:noMultiLvlLbl val="0"/>
      </c:catAx>
      <c:valAx>
        <c:axId val="11376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76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874048"/>
        <c:axId val="113875584"/>
      </c:barChart>
      <c:catAx>
        <c:axId val="11387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875584"/>
        <c:crosses val="autoZero"/>
        <c:auto val="1"/>
        <c:lblAlgn val="ctr"/>
        <c:lblOffset val="100"/>
        <c:noMultiLvlLbl val="0"/>
      </c:catAx>
      <c:valAx>
        <c:axId val="11387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87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0.94396551724137934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926912"/>
        <c:axId val="113928448"/>
      </c:barChart>
      <c:catAx>
        <c:axId val="11392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928448"/>
        <c:crosses val="autoZero"/>
        <c:auto val="1"/>
        <c:lblAlgn val="ctr"/>
        <c:lblOffset val="100"/>
        <c:noMultiLvlLbl val="0"/>
      </c:catAx>
      <c:valAx>
        <c:axId val="11392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92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0.96655518394648832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307456"/>
        <c:axId val="114308992"/>
      </c:barChart>
      <c:catAx>
        <c:axId val="11430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308992"/>
        <c:crosses val="autoZero"/>
        <c:auto val="1"/>
        <c:lblAlgn val="ctr"/>
        <c:lblOffset val="100"/>
        <c:noMultiLvlLbl val="0"/>
      </c:catAx>
      <c:valAx>
        <c:axId val="11430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30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0.95526035059393388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4347392"/>
        <c:axId val="114353280"/>
        <c:extLst/>
      </c:barChart>
      <c:catAx>
        <c:axId val="1143473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353280"/>
        <c:crosses val="autoZero"/>
        <c:auto val="1"/>
        <c:lblAlgn val="ctr"/>
        <c:lblOffset val="100"/>
        <c:noMultiLvlLbl val="0"/>
      </c:catAx>
      <c:valAx>
        <c:axId val="1143532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34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4066944"/>
        <c:axId val="114068480"/>
        <c:extLst/>
      </c:barChart>
      <c:catAx>
        <c:axId val="11406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068480"/>
        <c:crosses val="autoZero"/>
        <c:auto val="1"/>
        <c:lblAlgn val="ctr"/>
        <c:lblOffset val="100"/>
        <c:noMultiLvlLbl val="0"/>
      </c:catAx>
      <c:valAx>
        <c:axId val="11406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06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2580864"/>
        <c:axId val="112586752"/>
      </c:barChart>
      <c:catAx>
        <c:axId val="1125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2586752"/>
        <c:crosses val="autoZero"/>
        <c:auto val="1"/>
        <c:lblAlgn val="ctr"/>
        <c:lblOffset val="100"/>
        <c:noMultiLvlLbl val="0"/>
      </c:catAx>
      <c:valAx>
        <c:axId val="11258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25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219456"/>
        <c:axId val="113220992"/>
      </c:barChart>
      <c:catAx>
        <c:axId val="11321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220992"/>
        <c:crosses val="autoZero"/>
        <c:auto val="1"/>
        <c:lblAlgn val="ctr"/>
        <c:lblOffset val="100"/>
        <c:noMultiLvlLbl val="0"/>
      </c:catAx>
      <c:valAx>
        <c:axId val="11322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21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261568"/>
        <c:axId val="113271552"/>
      </c:barChart>
      <c:catAx>
        <c:axId val="11326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271552"/>
        <c:crosses val="autoZero"/>
        <c:auto val="1"/>
        <c:lblAlgn val="ctr"/>
        <c:lblOffset val="100"/>
        <c:noMultiLvlLbl val="0"/>
      </c:catAx>
      <c:valAx>
        <c:axId val="1132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26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646592"/>
        <c:axId val="113652480"/>
      </c:barChart>
      <c:catAx>
        <c:axId val="11364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652480"/>
        <c:crosses val="autoZero"/>
        <c:auto val="1"/>
        <c:lblAlgn val="ctr"/>
        <c:lblOffset val="100"/>
        <c:noMultiLvlLbl val="0"/>
      </c:catAx>
      <c:valAx>
        <c:axId val="11365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64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703552"/>
        <c:axId val="113377664"/>
      </c:barChart>
      <c:catAx>
        <c:axId val="11370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377664"/>
        <c:crosses val="autoZero"/>
        <c:auto val="1"/>
        <c:lblAlgn val="ctr"/>
        <c:lblOffset val="100"/>
        <c:noMultiLvlLbl val="0"/>
      </c:catAx>
      <c:valAx>
        <c:axId val="11337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70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422720"/>
        <c:axId val="113424256"/>
      </c:barChart>
      <c:catAx>
        <c:axId val="11342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424256"/>
        <c:crosses val="autoZero"/>
        <c:auto val="1"/>
        <c:lblAlgn val="ctr"/>
        <c:lblOffset val="100"/>
        <c:noMultiLvlLbl val="0"/>
      </c:catAx>
      <c:valAx>
        <c:axId val="11342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42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0.76470588235294112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520640"/>
        <c:axId val="113522176"/>
      </c:barChart>
      <c:catAx>
        <c:axId val="1135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522176"/>
        <c:crosses val="autoZero"/>
        <c:auto val="1"/>
        <c:lblAlgn val="ctr"/>
        <c:lblOffset val="100"/>
        <c:noMultiLvlLbl val="0"/>
      </c:catAx>
      <c:valAx>
        <c:axId val="11352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52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581056"/>
        <c:axId val="113586944"/>
      </c:barChart>
      <c:catAx>
        <c:axId val="11358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586944"/>
        <c:crosses val="autoZero"/>
        <c:auto val="1"/>
        <c:lblAlgn val="ctr"/>
        <c:lblOffset val="100"/>
        <c:noMultiLvlLbl val="0"/>
      </c:catAx>
      <c:valAx>
        <c:axId val="1135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58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zoomScaleSheetLayoutView="100" workbookViewId="0">
      <selection activeCell="J4" sqref="J4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5" t="s">
        <v>324</v>
      </c>
      <c r="B18" s="295"/>
      <c r="C18" s="295"/>
      <c r="D18" s="296" t="s">
        <v>408</v>
      </c>
      <c r="E18" s="296"/>
      <c r="F18" s="296"/>
      <c r="G18" s="296"/>
      <c r="H18" s="296"/>
      <c r="I18" s="296"/>
      <c r="J18" s="296"/>
      <c r="K18" s="29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7" t="s">
        <v>325</v>
      </c>
      <c r="B21" s="297"/>
      <c r="C21" s="297"/>
      <c r="D21" s="297"/>
      <c r="E21" s="297"/>
      <c r="F21" s="297"/>
      <c r="G21" s="297"/>
      <c r="H21" s="297"/>
      <c r="I21" s="297"/>
      <c r="J21" s="297"/>
      <c r="K21" s="29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8" t="s">
        <v>327</v>
      </c>
      <c r="C23" s="298"/>
      <c r="D23" s="78"/>
      <c r="E23" s="78"/>
      <c r="F23" s="78"/>
      <c r="G23" s="78"/>
      <c r="H23" s="78"/>
      <c r="I23" s="78"/>
      <c r="J23" s="77" t="str">
        <f>D18</f>
        <v>KSAR SAID</v>
      </c>
    </row>
    <row r="24" spans="1:11" ht="33" customHeight="1" x14ac:dyDescent="0.25">
      <c r="A24" s="86" t="s">
        <v>328</v>
      </c>
      <c r="B24" s="299">
        <f>AVERAGE('A1 Exploitation'!D549,'A1 Technique'!D199)</f>
        <v>0.95526035059393388</v>
      </c>
      <c r="C24" s="29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9">
        <f>AVERAGE('A2 Exploitation'!D549,'A2 Technique'!D199)</f>
        <v>0</v>
      </c>
      <c r="C25" s="29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9">
        <f>AVERAGE('A3 Exploitation'!D549,'A3 Technique'!D199)</f>
        <v>0</v>
      </c>
      <c r="C26" s="29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9">
        <f>AVERAGE('A4 Exploitation'!D549,'A4 Technique'!D199)</f>
        <v>0</v>
      </c>
      <c r="C27" s="29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9">
        <f>AVERAGE('A5 Exploitation'!D549,'A5 Technique'!D199)</f>
        <v>0</v>
      </c>
      <c r="C28" s="29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9">
        <f>AVERAGE('A6 Exploitation'!D549,'A6 Technique'!D199)</f>
        <v>0</v>
      </c>
      <c r="C29" s="29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8" t="s">
        <v>334</v>
      </c>
      <c r="C33" s="298"/>
      <c r="D33" s="78"/>
      <c r="E33" s="78"/>
      <c r="F33" s="78"/>
      <c r="G33" s="78"/>
      <c r="H33" s="78"/>
      <c r="I33" s="78"/>
      <c r="J33" s="77" t="str">
        <f>D18</f>
        <v>KSAR SAID</v>
      </c>
    </row>
    <row r="34" spans="1:10" ht="33" customHeight="1" x14ac:dyDescent="0.25">
      <c r="A34" s="86" t="s">
        <v>328</v>
      </c>
      <c r="B34" s="299">
        <f>'A1 Exploitation'!D549</f>
        <v>0.96655518394648832</v>
      </c>
      <c r="C34" s="29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9">
        <f>'A2 Exploitation'!D549</f>
        <v>0</v>
      </c>
      <c r="C35" s="29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9">
        <f>'A3 Exploitation'!D549</f>
        <v>0</v>
      </c>
      <c r="C36" s="29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9">
        <f>'A4 Exploitation'!D549</f>
        <v>0</v>
      </c>
      <c r="C37" s="29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9">
        <f>'A5 Exploitation'!D549</f>
        <v>0</v>
      </c>
      <c r="C38" s="29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9">
        <f>'A6 Exploitation'!D549</f>
        <v>0</v>
      </c>
      <c r="C39" s="29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KSAR SAID</v>
      </c>
    </row>
    <row r="43" spans="1:10" ht="33" customHeight="1" x14ac:dyDescent="0.25">
      <c r="A43" s="86" t="s">
        <v>328</v>
      </c>
      <c r="B43" s="299">
        <f>AVERAGE('A1 Exploitation'!D547, 'A1 Technique'!D197)</f>
        <v>1</v>
      </c>
      <c r="C43" s="29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9" t="e">
        <f>AVERAGE('A2 Exploitation'!D547, 'A2 Technique'!D197)</f>
        <v>#DIV/0!</v>
      </c>
      <c r="C44" s="29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9" t="e">
        <f>AVERAGE('A3 Exploitation'!D547, 'A3 Technique'!D197)</f>
        <v>#DIV/0!</v>
      </c>
      <c r="C45" s="29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9" t="e">
        <f>AVERAGE('A4 Exploitation'!D547, 'A4 Technique'!D197)</f>
        <v>#DIV/0!</v>
      </c>
      <c r="C46" s="29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9" t="e">
        <f>AVERAGE('A5 Exploitation'!D547, 'A5 Technique'!D197)</f>
        <v>#DIV/0!</v>
      </c>
      <c r="C47" s="29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9" t="e">
        <f>AVERAGE('A6 Exploitation'!D547, 'A6 Technique'!D197)</f>
        <v>#DIV/0!</v>
      </c>
      <c r="C48" s="29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8" t="s">
        <v>336</v>
      </c>
      <c r="C51" s="298"/>
      <c r="D51" s="78"/>
      <c r="E51" s="78"/>
      <c r="F51" s="78"/>
      <c r="G51" s="78"/>
      <c r="H51" s="78"/>
      <c r="I51" s="78"/>
      <c r="J51" s="77" t="str">
        <f>D18</f>
        <v>KSAR SAID</v>
      </c>
    </row>
    <row r="52" spans="1:10" ht="33" customHeight="1" x14ac:dyDescent="0.25">
      <c r="A52" s="86" t="s">
        <v>328</v>
      </c>
      <c r="B52" s="301">
        <f>'A1 Exploitation'!D46</f>
        <v>1</v>
      </c>
      <c r="C52" s="30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1">
        <f>'A2 Exploitation'!D46</f>
        <v>0</v>
      </c>
      <c r="C53" s="30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1">
        <f>'A3 Exploitation'!D46</f>
        <v>0</v>
      </c>
      <c r="C54" s="30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1">
        <f>'A4 Exploitation'!D46</f>
        <v>0</v>
      </c>
      <c r="C55" s="30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1">
        <f>'A5 Exploitation'!D46</f>
        <v>0</v>
      </c>
      <c r="C56" s="30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1">
        <f>'A6 Exploitation'!D46</f>
        <v>0</v>
      </c>
      <c r="C57" s="30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8" t="s">
        <v>337</v>
      </c>
      <c r="C60" s="298"/>
      <c r="D60" s="78"/>
      <c r="E60" s="78"/>
      <c r="F60" s="78"/>
      <c r="G60" s="78"/>
      <c r="H60" s="78"/>
      <c r="I60" s="78"/>
      <c r="J60" s="77" t="str">
        <f>D18</f>
        <v>KSAR SAID</v>
      </c>
    </row>
    <row r="61" spans="1:10" ht="33" customHeight="1" x14ac:dyDescent="0.25">
      <c r="A61" s="86" t="s">
        <v>328</v>
      </c>
      <c r="B61" s="299">
        <f>'A1 Exploitation'!D103</f>
        <v>0.97142857142857142</v>
      </c>
      <c r="C61" s="29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9">
        <f>'A2 Exploitation'!D103</f>
        <v>0</v>
      </c>
      <c r="C62" s="29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9">
        <f>'A3 Exploitation'!D103</f>
        <v>0</v>
      </c>
      <c r="C63" s="29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9">
        <f>'A4 Exploitation'!D103</f>
        <v>0</v>
      </c>
      <c r="C64" s="29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9">
        <f>'A5 Exploitation'!D103</f>
        <v>0</v>
      </c>
      <c r="C65" s="29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9">
        <f>'A6 Exploitation'!D103</f>
        <v>0</v>
      </c>
      <c r="C66" s="29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8" t="s">
        <v>338</v>
      </c>
      <c r="C69" s="298"/>
      <c r="D69" s="78"/>
      <c r="E69" s="78"/>
      <c r="F69" s="78"/>
      <c r="G69" s="78"/>
      <c r="H69" s="78"/>
      <c r="I69" s="78"/>
      <c r="J69" s="77" t="str">
        <f>D18</f>
        <v>KSAR SAID</v>
      </c>
    </row>
    <row r="70" spans="1:10" ht="33" customHeight="1" x14ac:dyDescent="0.25">
      <c r="A70" s="86" t="s">
        <v>328</v>
      </c>
      <c r="B70" s="299">
        <f>'A1 Exploitation'!D158</f>
        <v>0.97058823529411764</v>
      </c>
      <c r="C70" s="29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9">
        <f>'A2 Exploitation'!D158</f>
        <v>0</v>
      </c>
      <c r="C71" s="29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9">
        <f>'A3 Exploitation'!D158</f>
        <v>0</v>
      </c>
      <c r="C72" s="29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9">
        <f>'A4 Exploitation'!D158</f>
        <v>0</v>
      </c>
      <c r="C73" s="29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9">
        <f>'A5 Exploitation'!D158</f>
        <v>0</v>
      </c>
      <c r="C74" s="29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9">
        <f>'A6 Exploitation'!D158</f>
        <v>0</v>
      </c>
      <c r="C75" s="29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8" t="s">
        <v>339</v>
      </c>
      <c r="C78" s="298"/>
      <c r="D78" s="78"/>
      <c r="E78" s="78"/>
      <c r="F78" s="78"/>
      <c r="G78" s="78"/>
      <c r="H78" s="78"/>
      <c r="I78" s="78"/>
      <c r="J78" s="77" t="str">
        <f>D18</f>
        <v>KSAR SAID</v>
      </c>
    </row>
    <row r="79" spans="1:10" ht="33" customHeight="1" x14ac:dyDescent="0.25">
      <c r="A79" s="86" t="s">
        <v>328</v>
      </c>
      <c r="B79" s="299">
        <f>'A1 Exploitation'!D205</f>
        <v>1</v>
      </c>
      <c r="C79" s="29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9">
        <f>'A2 Exploitation'!D205</f>
        <v>0</v>
      </c>
      <c r="C80" s="29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9">
        <f>'A3 Exploitation'!D205</f>
        <v>0</v>
      </c>
      <c r="C81" s="29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9">
        <f>'A4 Exploitation'!D205</f>
        <v>0</v>
      </c>
      <c r="C82" s="29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9">
        <f>'A5 Exploitation'!D205</f>
        <v>0</v>
      </c>
      <c r="C83" s="29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9">
        <f>'A6 Exploitation'!D205</f>
        <v>0</v>
      </c>
      <c r="C84" s="29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8" t="s">
        <v>340</v>
      </c>
      <c r="C87" s="298"/>
      <c r="D87" s="78"/>
      <c r="E87" s="78"/>
      <c r="F87" s="78"/>
      <c r="G87" s="78"/>
      <c r="H87" s="78"/>
      <c r="I87" s="78"/>
      <c r="J87" s="77" t="str">
        <f>D18</f>
        <v>KSAR SAID</v>
      </c>
    </row>
    <row r="88" spans="1:10" ht="33" customHeight="1" x14ac:dyDescent="0.25">
      <c r="A88" s="86" t="s">
        <v>328</v>
      </c>
      <c r="B88" s="299">
        <f>'A1 Exploitation'!D266</f>
        <v>0.97499999999999998</v>
      </c>
      <c r="C88" s="29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9">
        <f>'A2 Exploitation'!D266</f>
        <v>0</v>
      </c>
      <c r="C89" s="29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9">
        <f>'A3 Exploitation'!D266</f>
        <v>0</v>
      </c>
      <c r="C90" s="29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9">
        <f>'A4 Exploitation'!D266</f>
        <v>0</v>
      </c>
      <c r="C91" s="29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9">
        <f>'A5 Exploitation'!D266</f>
        <v>0</v>
      </c>
      <c r="C92" s="29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9">
        <f>'A6 Exploitation'!D266</f>
        <v>0</v>
      </c>
      <c r="C93" s="29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8" t="s">
        <v>341</v>
      </c>
      <c r="C96" s="298"/>
      <c r="D96" s="78"/>
      <c r="E96" s="78"/>
      <c r="F96" s="78"/>
      <c r="G96" s="78"/>
      <c r="H96" s="78"/>
      <c r="I96" s="78"/>
      <c r="J96" s="77" t="str">
        <f>D18</f>
        <v>KSAR SAID</v>
      </c>
    </row>
    <row r="97" spans="1:10" ht="33" customHeight="1" x14ac:dyDescent="0.25">
      <c r="A97" s="86" t="s">
        <v>328</v>
      </c>
      <c r="B97" s="299">
        <f>'A1 Exploitation'!D318</f>
        <v>0.98571428571428577</v>
      </c>
      <c r="C97" s="29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9">
        <f>'A2 Exploitation'!D318</f>
        <v>0</v>
      </c>
      <c r="C98" s="29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9">
        <f>'A3 Exploitation'!D318</f>
        <v>0</v>
      </c>
      <c r="C99" s="29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9">
        <f>'A4 Exploitation'!D318</f>
        <v>0</v>
      </c>
      <c r="C100" s="29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9">
        <f>'A5 Exploitation'!D318</f>
        <v>0</v>
      </c>
      <c r="C101" s="29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9">
        <f>'A6 Exploitation'!D318</f>
        <v>0</v>
      </c>
      <c r="C102" s="29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8" t="s">
        <v>342</v>
      </c>
      <c r="C105" s="298"/>
      <c r="D105" s="78"/>
      <c r="E105" s="78"/>
      <c r="F105" s="78"/>
      <c r="G105" s="78"/>
      <c r="H105" s="78"/>
      <c r="I105" s="78"/>
      <c r="J105" s="77" t="str">
        <f>D18</f>
        <v>KSAR SAID</v>
      </c>
    </row>
    <row r="106" spans="1:10" ht="33" customHeight="1" x14ac:dyDescent="0.25">
      <c r="A106" s="86" t="s">
        <v>328</v>
      </c>
      <c r="B106" s="299">
        <f>'A1 Exploitation'!D358</f>
        <v>0.97826086956521741</v>
      </c>
      <c r="C106" s="29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9">
        <f>'A2 Exploitation'!D358</f>
        <v>0</v>
      </c>
      <c r="C107" s="29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9">
        <f>'A3 Exploitation'!D358</f>
        <v>0</v>
      </c>
      <c r="C108" s="29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9">
        <f>'A4 Exploitation'!D358</f>
        <v>0</v>
      </c>
      <c r="C109" s="29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9">
        <f>'A5 Exploitation'!D358</f>
        <v>0</v>
      </c>
      <c r="C110" s="29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9">
        <f>'A6 Exploitation'!D358</f>
        <v>0</v>
      </c>
      <c r="C111" s="29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8" t="s">
        <v>343</v>
      </c>
      <c r="C114" s="298"/>
      <c r="D114" s="78"/>
      <c r="E114" s="78"/>
      <c r="F114" s="78"/>
      <c r="G114" s="78"/>
      <c r="H114" s="78"/>
      <c r="I114" s="78"/>
      <c r="J114" s="77" t="str">
        <f>D18</f>
        <v>KSAR SAID</v>
      </c>
    </row>
    <row r="115" spans="1:10" ht="33" customHeight="1" x14ac:dyDescent="0.25">
      <c r="A115" s="86" t="s">
        <v>328</v>
      </c>
      <c r="B115" s="299">
        <f>'A1 Exploitation'!D391</f>
        <v>0.76470588235294112</v>
      </c>
      <c r="C115" s="29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9">
        <f>'A2 Exploitation'!D391</f>
        <v>0</v>
      </c>
      <c r="C116" s="29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9">
        <f>'A3 Exploitation'!D391</f>
        <v>0</v>
      </c>
      <c r="C117" s="29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9">
        <f>'A4 Exploitation'!D391</f>
        <v>0</v>
      </c>
      <c r="C118" s="29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9">
        <f>'A5 Exploitation'!D391</f>
        <v>0</v>
      </c>
      <c r="C119" s="29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9">
        <f>'A6 Exploitation'!D391</f>
        <v>0</v>
      </c>
      <c r="C120" s="29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8" t="s">
        <v>344</v>
      </c>
      <c r="C123" s="298"/>
      <c r="D123" s="78"/>
      <c r="E123" s="78"/>
      <c r="F123" s="78"/>
      <c r="G123" s="78"/>
      <c r="H123" s="78"/>
      <c r="I123" s="78"/>
      <c r="J123" s="77" t="str">
        <f>D18</f>
        <v>KSAR SAID</v>
      </c>
    </row>
    <row r="124" spans="1:10" ht="33" customHeight="1" x14ac:dyDescent="0.25">
      <c r="A124" s="86" t="s">
        <v>328</v>
      </c>
      <c r="B124" s="299">
        <f>'A1 Exploitation'!D444</f>
        <v>0.93103448275862066</v>
      </c>
      <c r="C124" s="29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9">
        <f>'A2 Exploitation'!D444</f>
        <v>0</v>
      </c>
      <c r="C125" s="29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9">
        <f>'A3 Exploitation'!D444</f>
        <v>0</v>
      </c>
      <c r="C126" s="29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9">
        <f>'A4 Exploitation'!D444</f>
        <v>0</v>
      </c>
      <c r="C127" s="29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9">
        <f>'A5 Exploitation'!D444</f>
        <v>0</v>
      </c>
      <c r="C128" s="29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9">
        <f>'A6 Exploitation'!D444</f>
        <v>0</v>
      </c>
      <c r="C129" s="29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8" t="s">
        <v>345</v>
      </c>
      <c r="C132" s="298"/>
      <c r="D132" s="78"/>
      <c r="E132" s="78"/>
      <c r="F132" s="78"/>
      <c r="G132" s="78"/>
      <c r="H132" s="78"/>
      <c r="I132" s="78"/>
      <c r="J132" s="77" t="str">
        <f>D18</f>
        <v>KSAR SAID</v>
      </c>
    </row>
    <row r="133" spans="1:10" ht="33" customHeight="1" x14ac:dyDescent="0.25">
      <c r="A133" s="86" t="s">
        <v>328</v>
      </c>
      <c r="B133" s="299">
        <f>'A1 Exploitation'!D481</f>
        <v>1</v>
      </c>
      <c r="C133" s="29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9">
        <f>'A2 Exploitation'!D481</f>
        <v>0</v>
      </c>
      <c r="C134" s="29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9">
        <f>'A3 Exploitation'!D481</f>
        <v>0</v>
      </c>
      <c r="C135" s="29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9">
        <f>'A4 Exploitation'!D481</f>
        <v>0</v>
      </c>
      <c r="C136" s="29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9">
        <f>'A5 Exploitation'!D481</f>
        <v>0</v>
      </c>
      <c r="C137" s="29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9">
        <f>'A6 Exploitation'!D481</f>
        <v>0</v>
      </c>
      <c r="C138" s="29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8" t="s">
        <v>346</v>
      </c>
      <c r="C141" s="298"/>
      <c r="D141" s="78"/>
      <c r="E141" s="78"/>
      <c r="F141" s="78"/>
      <c r="G141" s="78"/>
      <c r="H141" s="78"/>
      <c r="I141" s="78"/>
      <c r="J141" s="77" t="str">
        <f>D18</f>
        <v>KSAR SAID</v>
      </c>
    </row>
    <row r="142" spans="1:10" ht="33" customHeight="1" x14ac:dyDescent="0.25">
      <c r="A142" s="86" t="s">
        <v>328</v>
      </c>
      <c r="B142" s="299">
        <f>'A1 Exploitation'!D503</f>
        <v>1</v>
      </c>
      <c r="C142" s="29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9">
        <f>'A2 Exploitation'!D503</f>
        <v>0</v>
      </c>
      <c r="C143" s="29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9">
        <f>'A3 Exploitation'!D503</f>
        <v>0</v>
      </c>
      <c r="C144" s="29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9">
        <f>'A4 Exploitation'!D503</f>
        <v>0</v>
      </c>
      <c r="C145" s="29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9">
        <f>'A5 Exploitation'!D503</f>
        <v>0</v>
      </c>
      <c r="C146" s="29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9">
        <f>'A6 Exploitation'!D503</f>
        <v>0</v>
      </c>
      <c r="C147" s="29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8" t="s">
        <v>347</v>
      </c>
      <c r="C150" s="298"/>
      <c r="D150" s="78"/>
      <c r="E150" s="78"/>
      <c r="F150" s="78"/>
      <c r="G150" s="78"/>
      <c r="H150" s="78"/>
      <c r="I150" s="78"/>
      <c r="J150" s="77" t="str">
        <f>D18</f>
        <v>KSAR SAID</v>
      </c>
    </row>
    <row r="151" spans="1:10" ht="33" customHeight="1" x14ac:dyDescent="0.25">
      <c r="A151" s="86" t="s">
        <v>328</v>
      </c>
      <c r="B151" s="299">
        <f>'A1 Exploitation'!D514</f>
        <v>1</v>
      </c>
      <c r="C151" s="29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9">
        <f>'A2 Exploitation'!D514</f>
        <v>0</v>
      </c>
      <c r="C152" s="29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9">
        <f>'A3 Exploitation'!D514</f>
        <v>0</v>
      </c>
      <c r="C153" s="29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9">
        <f>'A4 Exploitation'!D514</f>
        <v>0</v>
      </c>
      <c r="C154" s="29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9">
        <f>'A5 Exploitation'!D514</f>
        <v>0</v>
      </c>
      <c r="C155" s="29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9">
        <f>'A6 Exploitation'!D514</f>
        <v>0</v>
      </c>
      <c r="C156" s="29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2"/>
      <c r="C159" s="30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8" t="s">
        <v>348</v>
      </c>
      <c r="C160" s="298"/>
      <c r="D160" s="78"/>
      <c r="E160" s="78"/>
      <c r="F160" s="78"/>
      <c r="G160" s="78"/>
      <c r="H160" s="78"/>
      <c r="I160" s="78"/>
      <c r="J160" s="77" t="str">
        <f>D18</f>
        <v>KSAR SAID</v>
      </c>
    </row>
    <row r="161" spans="1:10" ht="33" customHeight="1" x14ac:dyDescent="0.25">
      <c r="A161" s="86" t="s">
        <v>328</v>
      </c>
      <c r="B161" s="299">
        <f>'A1 Exploitation'!D534</f>
        <v>1</v>
      </c>
      <c r="C161" s="29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9">
        <f>'A2 Exploitation'!D534</f>
        <v>0</v>
      </c>
      <c r="C162" s="29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9">
        <f>'A3 Exploitation'!D534</f>
        <v>0</v>
      </c>
      <c r="C163" s="29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9">
        <f>'A4 Exploitation'!D534</f>
        <v>0</v>
      </c>
      <c r="C164" s="299"/>
    </row>
    <row r="165" spans="1:10" ht="33" customHeight="1" x14ac:dyDescent="0.25">
      <c r="A165" s="85" t="s">
        <v>332</v>
      </c>
      <c r="B165" s="299">
        <f>'A5 Exploitation'!D534</f>
        <v>0</v>
      </c>
      <c r="C165" s="299"/>
    </row>
    <row r="166" spans="1:10" ht="18" x14ac:dyDescent="0.25">
      <c r="A166" s="85" t="s">
        <v>333</v>
      </c>
      <c r="B166" s="299">
        <f>'A6 Exploitation'!D534</f>
        <v>0</v>
      </c>
      <c r="C166" s="29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8" t="s">
        <v>349</v>
      </c>
      <c r="C169" s="298"/>
      <c r="J169" s="77" t="str">
        <f>D18</f>
        <v>KSAR SAID</v>
      </c>
    </row>
    <row r="170" spans="1:10" ht="33" customHeight="1" x14ac:dyDescent="0.25">
      <c r="A170" s="86" t="s">
        <v>328</v>
      </c>
      <c r="B170" s="299">
        <f>'A1 Exploitation'!D545</f>
        <v>1</v>
      </c>
      <c r="C170" s="299"/>
    </row>
    <row r="171" spans="1:10" ht="33" customHeight="1" x14ac:dyDescent="0.25">
      <c r="A171" s="85" t="s">
        <v>329</v>
      </c>
      <c r="B171" s="299">
        <f>'A2 Exploitation'!D545</f>
        <v>0</v>
      </c>
      <c r="C171" s="299"/>
    </row>
    <row r="172" spans="1:10" ht="33" customHeight="1" x14ac:dyDescent="0.25">
      <c r="A172" s="86" t="s">
        <v>330</v>
      </c>
      <c r="B172" s="299">
        <f>'A3 Exploitation'!D545</f>
        <v>0</v>
      </c>
      <c r="C172" s="299"/>
    </row>
    <row r="173" spans="1:10" ht="33" customHeight="1" x14ac:dyDescent="0.25">
      <c r="A173" s="86" t="s">
        <v>331</v>
      </c>
      <c r="B173" s="299">
        <f>'A4 Exploitation'!D545</f>
        <v>0</v>
      </c>
      <c r="C173" s="299"/>
    </row>
    <row r="174" spans="1:10" ht="33" customHeight="1" x14ac:dyDescent="0.25">
      <c r="A174" s="85" t="s">
        <v>332</v>
      </c>
      <c r="B174" s="299">
        <f>'A5 Exploitation'!D545</f>
        <v>0</v>
      </c>
      <c r="C174" s="299"/>
    </row>
    <row r="175" spans="1:10" ht="18" x14ac:dyDescent="0.25">
      <c r="A175" s="85" t="s">
        <v>333</v>
      </c>
      <c r="B175" s="299">
        <f>'A6 Exploitation'!D545</f>
        <v>0</v>
      </c>
      <c r="C175" s="29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8" t="s">
        <v>350</v>
      </c>
      <c r="C178" s="298"/>
      <c r="J178" s="77" t="str">
        <f>D18</f>
        <v>KSAR SAID</v>
      </c>
    </row>
    <row r="179" spans="1:10" ht="33" customHeight="1" x14ac:dyDescent="0.25">
      <c r="A179" s="86" t="s">
        <v>328</v>
      </c>
      <c r="B179" s="299">
        <f>'A1 Technique'!D199</f>
        <v>0.94396551724137934</v>
      </c>
      <c r="C179" s="299"/>
    </row>
    <row r="180" spans="1:10" ht="33" customHeight="1" x14ac:dyDescent="0.25">
      <c r="A180" s="85" t="s">
        <v>329</v>
      </c>
      <c r="B180" s="299">
        <f>'A2 Technique'!D199</f>
        <v>0</v>
      </c>
      <c r="C180" s="299"/>
    </row>
    <row r="181" spans="1:10" ht="33" customHeight="1" x14ac:dyDescent="0.25">
      <c r="A181" s="86" t="s">
        <v>330</v>
      </c>
      <c r="B181" s="299">
        <f>'A3 Technique'!D199</f>
        <v>0</v>
      </c>
      <c r="C181" s="299"/>
    </row>
    <row r="182" spans="1:10" ht="33" customHeight="1" x14ac:dyDescent="0.25">
      <c r="A182" s="86" t="s">
        <v>331</v>
      </c>
      <c r="B182" s="299">
        <f>'A4 Technique'!D199</f>
        <v>0</v>
      </c>
      <c r="C182" s="299"/>
    </row>
    <row r="183" spans="1:10" ht="33" customHeight="1" x14ac:dyDescent="0.25">
      <c r="A183" s="85" t="s">
        <v>332</v>
      </c>
      <c r="B183" s="299">
        <f>'A5 Technique'!D199</f>
        <v>0</v>
      </c>
      <c r="C183" s="299"/>
    </row>
    <row r="184" spans="1:10" ht="18" x14ac:dyDescent="0.25">
      <c r="A184" s="85" t="s">
        <v>333</v>
      </c>
      <c r="B184" s="299">
        <f>'A6 Technique'!D199</f>
        <v>0</v>
      </c>
      <c r="C184" s="29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/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/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/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str">
        <f>'A5 Exploitation'!A8:F8</f>
        <v>KSAR SAID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>
        <f>'A5 Exploitation'!B9:F9</f>
        <v>0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>
        <f>'A5 Exploitation'!B10:F10</f>
        <v>0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'A5 Exploitation'!B11:F11</f>
        <v>0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48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/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/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/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str">
        <f>'A6 Exploitation'!A8:F8</f>
        <v>KSAR SAID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>
        <f>'A6 Exploitation'!B9:F9</f>
        <v>0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>
        <f>'A6 Exploitation'!B10:F10</f>
        <v>0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'A6 Exploitation'!B11:F11</f>
        <v>0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258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57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57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57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57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57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57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57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57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258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57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57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57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48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tabSelected="1" view="pageBreakPreview" zoomScale="84" zoomScaleSheetLayoutView="84" workbookViewId="0">
      <selection activeCell="E546" sqref="E54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 t="s">
        <v>409</v>
      </c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 t="s">
        <v>410</v>
      </c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>
        <v>43161</v>
      </c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0.96655518394648832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43161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43161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1</v>
      </c>
      <c r="C54" s="130"/>
      <c r="D54" s="95" t="s">
        <v>427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411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0.97142857142857142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43161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1</v>
      </c>
      <c r="C111" s="130"/>
      <c r="D111" s="95" t="s">
        <v>427</v>
      </c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1</v>
      </c>
      <c r="C122" s="130"/>
      <c r="D122" s="113" t="s">
        <v>412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0.97058823529411764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43161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43161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413</v>
      </c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1</v>
      </c>
      <c r="C230" s="136" t="str">
        <f>IF(B230=0, -10, "0")</f>
        <v>0</v>
      </c>
      <c r="D230" s="156" t="s">
        <v>414</v>
      </c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2</v>
      </c>
      <c r="C238" s="150" t="str">
        <f>IF(B238=0, -5, "0")</f>
        <v>0</v>
      </c>
      <c r="D238" s="292" t="s">
        <v>415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0.94117647058823528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0.97499999999999998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43161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1</v>
      </c>
      <c r="C274" s="130"/>
      <c r="D274" s="138" t="s">
        <v>427</v>
      </c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43161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1</v>
      </c>
      <c r="C328" s="130"/>
      <c r="D328" s="95" t="s">
        <v>416</v>
      </c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0.97826086956521741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43161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417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418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0.55555555555555558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26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0.76470588235294112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43161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1</v>
      </c>
      <c r="C398" s="130"/>
      <c r="D398" s="294" t="s">
        <v>427</v>
      </c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49.5" x14ac:dyDescent="0.3">
      <c r="A405" s="272" t="s">
        <v>406</v>
      </c>
      <c r="B405" s="130">
        <v>1</v>
      </c>
      <c r="C405" s="136" t="str">
        <f>IF(B405=0, -10, "0")</f>
        <v>0</v>
      </c>
      <c r="D405" s="116" t="s">
        <v>435</v>
      </c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ht="49.5" x14ac:dyDescent="0.3">
      <c r="A412" s="4" t="s">
        <v>225</v>
      </c>
      <c r="B412" s="130">
        <v>0</v>
      </c>
      <c r="C412" s="130"/>
      <c r="D412" s="95" t="s">
        <v>419</v>
      </c>
      <c r="E412" s="94" t="s">
        <v>420</v>
      </c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0.93103448275862066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43161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43161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43161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43161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43161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0.96655518394648832</v>
      </c>
    </row>
  </sheetData>
  <sheetProtection algorithmName="SHA-512" hashValue="l699lsHJ/+G0K8cFycfVqGrLHLZvoAP8rV6ZvItTQ/aRwKIr6PcY9sULnrDvf5LhdrWMcIzNiPOQWpfWfxTAQQ==" saltValue="eN3iS3YpxAxhEYO9Q6hM8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 xr:uid="{00000000-0002-0000-01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75" zoomScale="64" zoomScaleNormal="90" zoomScaleSheetLayoutView="64" workbookViewId="0">
      <selection activeCell="E196" sqref="E19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str">
        <f>'A1 Exploitation'!A8:F8</f>
        <v>KSAR SAID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 t="str">
        <f>'A1 Exploitation'!B9:F9</f>
        <v>Dr Hend KAMOUN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 t="str">
        <f>'A1 Exploitation'!B10:F10</f>
        <v>Chefs rayons et directeur magasin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'A1 Exploitation'!B11:F11</f>
        <v>43161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0.94396551724137934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250">
        <f>SUM(B17:C21)</f>
        <v>10</v>
      </c>
    </row>
    <row r="23" spans="1:7" x14ac:dyDescent="0.3">
      <c r="A23" s="332" t="s">
        <v>295</v>
      </c>
      <c r="B23" s="333"/>
      <c r="C23" s="33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12</v>
      </c>
    </row>
    <row r="34" spans="1:7" x14ac:dyDescent="0.3">
      <c r="A34" s="332" t="s">
        <v>295</v>
      </c>
      <c r="B34" s="333"/>
      <c r="C34" s="33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>
        <v>1</v>
      </c>
      <c r="C37" s="120" t="str">
        <f>IF(B37=0, -5, "0")</f>
        <v>0</v>
      </c>
      <c r="D37" s="95" t="s">
        <v>421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9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12</v>
      </c>
    </row>
    <row r="53" spans="1:7" x14ac:dyDescent="0.3">
      <c r="A53" s="332" t="s">
        <v>295</v>
      </c>
      <c r="B53" s="333"/>
      <c r="C53" s="33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8" t="s">
        <v>423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13</v>
      </c>
    </row>
    <row r="64" spans="1:7" x14ac:dyDescent="0.3">
      <c r="A64" s="332" t="s">
        <v>295</v>
      </c>
      <c r="B64" s="333"/>
      <c r="C64" s="33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30" x14ac:dyDescent="0.4">
      <c r="A67" s="17" t="s">
        <v>271</v>
      </c>
      <c r="B67" s="100">
        <v>1</v>
      </c>
      <c r="C67" s="101"/>
      <c r="D67" s="102" t="s">
        <v>423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27</v>
      </c>
    </row>
    <row r="85" spans="1:7" x14ac:dyDescent="0.3">
      <c r="A85" s="332" t="s">
        <v>295</v>
      </c>
      <c r="B85" s="333"/>
      <c r="C85" s="334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1</v>
      </c>
      <c r="C88" s="101"/>
      <c r="D88" s="102" t="s">
        <v>423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428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27</v>
      </c>
    </row>
    <row r="103" spans="1:7" x14ac:dyDescent="0.3">
      <c r="A103" s="332" t="s">
        <v>295</v>
      </c>
      <c r="B103" s="333"/>
      <c r="C103" s="334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430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429</v>
      </c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21</v>
      </c>
    </row>
    <row r="134" spans="1:7" x14ac:dyDescent="0.3">
      <c r="A134" s="332" t="s">
        <v>295</v>
      </c>
      <c r="B134" s="333"/>
      <c r="C134" s="334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1</v>
      </c>
      <c r="C139" s="95"/>
      <c r="D139" s="103" t="s">
        <v>424</v>
      </c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423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1</v>
      </c>
      <c r="C143" s="122"/>
      <c r="D143" s="98" t="s">
        <v>425</v>
      </c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50.2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431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21</v>
      </c>
    </row>
    <row r="150" spans="1:7" x14ac:dyDescent="0.3">
      <c r="A150" s="332" t="s">
        <v>295</v>
      </c>
      <c r="B150" s="333"/>
      <c r="C150" s="334"/>
      <c r="D150" s="33">
        <f>D149/(COUNT(B137:C148)*2)</f>
        <v>0.875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250">
        <f>SUM(B153:C160)</f>
        <v>16</v>
      </c>
    </row>
    <row r="162" spans="1:7" x14ac:dyDescent="0.3">
      <c r="A162" s="332" t="s">
        <v>295</v>
      </c>
      <c r="B162" s="333"/>
      <c r="C162" s="334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426</v>
      </c>
      <c r="E166" s="94"/>
      <c r="F166" s="94"/>
    </row>
    <row r="167" spans="1:7" ht="33" x14ac:dyDescent="0.3">
      <c r="A167" s="44" t="s">
        <v>215</v>
      </c>
      <c r="B167" s="94">
        <v>1</v>
      </c>
      <c r="C167" s="94"/>
      <c r="D167" s="95" t="s">
        <v>432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6</v>
      </c>
    </row>
    <row r="170" spans="1:7" x14ac:dyDescent="0.3">
      <c r="A170" s="332" t="s">
        <v>295</v>
      </c>
      <c r="B170" s="333"/>
      <c r="C170" s="334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ht="60.75" x14ac:dyDescent="0.3">
      <c r="A174" s="17" t="s">
        <v>87</v>
      </c>
      <c r="B174" s="94">
        <v>0</v>
      </c>
      <c r="C174" s="94"/>
      <c r="D174" s="119" t="s">
        <v>433</v>
      </c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6</v>
      </c>
    </row>
    <row r="178" spans="1:7" x14ac:dyDescent="0.3">
      <c r="A178" s="332" t="s">
        <v>295</v>
      </c>
      <c r="B178" s="333"/>
      <c r="C178" s="334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ht="33" x14ac:dyDescent="0.3">
      <c r="A181" s="44" t="s">
        <v>315</v>
      </c>
      <c r="B181" s="94">
        <v>1</v>
      </c>
      <c r="C181" s="94"/>
      <c r="D181" s="95" t="s">
        <v>434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9</v>
      </c>
    </row>
    <row r="187" spans="1:7" x14ac:dyDescent="0.3">
      <c r="A187" s="332" t="s">
        <v>295</v>
      </c>
      <c r="B187" s="333"/>
      <c r="C187" s="33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8</v>
      </c>
    </row>
    <row r="195" spans="1:6" x14ac:dyDescent="0.3">
      <c r="A195" s="332" t="s">
        <v>295</v>
      </c>
      <c r="B195" s="333"/>
      <c r="C195" s="33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47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219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0.94396551724137934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/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/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/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46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46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46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str">
        <f>'A2 Exploitation'!A8:F8</f>
        <v>KSAR SAID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>
        <f>'A2 Exploitation'!B9:F9</f>
        <v>0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>
        <f>'A2 Exploitation'!B10:F10</f>
        <v>0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'A2 Exploitation'!B11:F11</f>
        <v>0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250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8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8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8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8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8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8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8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8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250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8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8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8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48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/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/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/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str">
        <f>'A3 Exploitation'!A8:F8</f>
        <v>KSAR SAID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>
        <f>'A3 Exploitation'!B9:F9</f>
        <v>0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>
        <f>'A3 Exploitation'!B10:F10</f>
        <v>0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'A3 Exploitation'!B11:F11</f>
        <v>0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92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91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91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91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91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91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91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91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91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92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91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91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91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48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4"/>
      <c r="E1" s="304"/>
      <c r="F1" s="304"/>
      <c r="G1" s="30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5" t="s">
        <v>179</v>
      </c>
      <c r="B7" s="305"/>
      <c r="C7" s="305"/>
      <c r="D7" s="305"/>
      <c r="E7" s="305"/>
      <c r="F7" s="305"/>
      <c r="G7" s="125"/>
    </row>
    <row r="8" spans="1:7" ht="29.25" x14ac:dyDescent="0.45">
      <c r="A8" s="306" t="str">
        <f>'Page de garde'!D18</f>
        <v>KSAR SAID</v>
      </c>
      <c r="B8" s="306"/>
      <c r="C8" s="306"/>
      <c r="D8" s="306"/>
      <c r="E8" s="306"/>
      <c r="F8" s="306"/>
      <c r="G8" s="125"/>
    </row>
    <row r="9" spans="1:7" ht="24" x14ac:dyDescent="0.45">
      <c r="A9" s="14" t="s">
        <v>42</v>
      </c>
      <c r="B9" s="307"/>
      <c r="C9" s="307"/>
      <c r="D9" s="307"/>
      <c r="E9" s="307"/>
      <c r="F9" s="307"/>
      <c r="G9" s="125"/>
    </row>
    <row r="10" spans="1:7" ht="24" x14ac:dyDescent="0.45">
      <c r="A10" s="15" t="s">
        <v>44</v>
      </c>
      <c r="B10" s="308"/>
      <c r="C10" s="308"/>
      <c r="D10" s="308"/>
      <c r="E10" s="308"/>
      <c r="F10" s="308"/>
      <c r="G10" s="125"/>
    </row>
    <row r="11" spans="1:7" ht="24" x14ac:dyDescent="0.45">
      <c r="A11" s="14" t="s">
        <v>43</v>
      </c>
      <c r="B11" s="303"/>
      <c r="C11" s="303"/>
      <c r="D11" s="303"/>
      <c r="E11" s="303"/>
      <c r="F11" s="303"/>
      <c r="G11" s="125"/>
    </row>
    <row r="12" spans="1:7" ht="24" x14ac:dyDescent="0.45">
      <c r="A12" s="14" t="s">
        <v>239</v>
      </c>
      <c r="B12" s="309">
        <f>D549</f>
        <v>0</v>
      </c>
      <c r="C12" s="309"/>
      <c r="D12" s="309"/>
      <c r="E12" s="309"/>
      <c r="F12" s="309"/>
      <c r="G12" s="125"/>
    </row>
    <row r="13" spans="1:7" ht="22.5" x14ac:dyDescent="0.45">
      <c r="D13" s="310"/>
      <c r="E13" s="310"/>
      <c r="F13" s="310"/>
      <c r="G13" s="31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0" t="s">
        <v>379</v>
      </c>
      <c r="B195" s="320"/>
      <c r="C195" s="320"/>
      <c r="D195" s="320"/>
      <c r="E195" s="320"/>
      <c r="F195" s="32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0" t="s">
        <v>379</v>
      </c>
      <c r="B256" s="320"/>
      <c r="C256" s="320"/>
      <c r="D256" s="320"/>
      <c r="E256" s="320"/>
      <c r="F256" s="32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1" t="s">
        <v>396</v>
      </c>
      <c r="B308" s="322"/>
      <c r="C308" s="322"/>
      <c r="D308" s="322"/>
      <c r="E308" s="322"/>
      <c r="F308" s="32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1" t="s">
        <v>379</v>
      </c>
      <c r="B349" s="322"/>
      <c r="C349" s="322"/>
      <c r="D349" s="322"/>
      <c r="E349" s="322"/>
      <c r="F349" s="32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0" t="s">
        <v>379</v>
      </c>
      <c r="B383" s="320"/>
      <c r="C383" s="320"/>
      <c r="D383" s="320"/>
      <c r="E383" s="320"/>
      <c r="F383" s="32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0" t="s">
        <v>379</v>
      </c>
      <c r="B435" s="320"/>
      <c r="C435" s="320"/>
      <c r="D435" s="320"/>
      <c r="E435" s="320"/>
      <c r="F435" s="32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4"/>
      <c r="E1" s="304"/>
      <c r="F1" s="304"/>
      <c r="G1" s="30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28" t="s">
        <v>50</v>
      </c>
      <c r="B6" s="328"/>
      <c r="C6" s="328"/>
      <c r="D6" s="328"/>
      <c r="E6" s="328"/>
      <c r="F6" s="328"/>
      <c r="G6" s="125"/>
    </row>
    <row r="7" spans="1:7" s="12" customFormat="1" ht="21.75" customHeight="1" x14ac:dyDescent="0.45">
      <c r="A7" s="306" t="e">
        <f>#REF!</f>
        <v>#REF!</v>
      </c>
      <c r="B7" s="306"/>
      <c r="C7" s="306"/>
      <c r="D7" s="306"/>
      <c r="E7" s="306"/>
      <c r="F7" s="306"/>
      <c r="G7" s="125"/>
    </row>
    <row r="8" spans="1:7" s="12" customFormat="1" ht="24" x14ac:dyDescent="0.45">
      <c r="A8" s="14" t="s">
        <v>42</v>
      </c>
      <c r="B8" s="329">
        <f>'A4 Exploitation'!B9:F9</f>
        <v>0</v>
      </c>
      <c r="C8" s="329"/>
      <c r="D8" s="329"/>
      <c r="E8" s="329"/>
      <c r="F8" s="329"/>
      <c r="G8" s="125"/>
    </row>
    <row r="9" spans="1:7" s="12" customFormat="1" ht="24" x14ac:dyDescent="0.45">
      <c r="A9" s="15" t="s">
        <v>44</v>
      </c>
      <c r="B9" s="330">
        <f>'A4 Exploitation'!B10:F10</f>
        <v>0</v>
      </c>
      <c r="C9" s="330"/>
      <c r="D9" s="330"/>
      <c r="E9" s="330"/>
      <c r="F9" s="330"/>
      <c r="G9" s="125"/>
    </row>
    <row r="10" spans="1:7" s="12" customFormat="1" ht="24" x14ac:dyDescent="0.45">
      <c r="A10" s="14" t="s">
        <v>43</v>
      </c>
      <c r="B10" s="327">
        <f>'A4 Exploitation'!A8:F8</f>
        <v>0</v>
      </c>
      <c r="C10" s="327"/>
      <c r="D10" s="327"/>
      <c r="E10" s="327"/>
      <c r="F10" s="327"/>
      <c r="G10" s="125"/>
    </row>
    <row r="11" spans="1:7" s="12" customFormat="1" ht="24" x14ac:dyDescent="0.45">
      <c r="A11" s="14" t="s">
        <v>294</v>
      </c>
      <c r="B11" s="331">
        <f>D199</f>
        <v>0</v>
      </c>
      <c r="C11" s="331"/>
      <c r="D11" s="331"/>
      <c r="E11" s="331"/>
      <c r="F11" s="331"/>
      <c r="G11" s="125"/>
    </row>
    <row r="12" spans="1:7" s="12" customFormat="1" ht="22.5" x14ac:dyDescent="0.45">
      <c r="A12" s="11"/>
      <c r="D12" s="310"/>
      <c r="E12" s="310"/>
      <c r="F12" s="310"/>
      <c r="G12" s="310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5" t="s">
        <v>0</v>
      </c>
      <c r="B16" s="336"/>
      <c r="C16" s="336"/>
      <c r="D16" s="336"/>
      <c r="E16" s="336"/>
      <c r="F16" s="33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7" t="s">
        <v>36</v>
      </c>
      <c r="B22" s="338"/>
      <c r="C22" s="339"/>
      <c r="D22" s="245">
        <f>SUM(B17:C21)</f>
        <v>0</v>
      </c>
    </row>
    <row r="23" spans="1:7" x14ac:dyDescent="0.3">
      <c r="A23" s="332" t="s">
        <v>295</v>
      </c>
      <c r="B23" s="333"/>
      <c r="C23" s="33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0" t="s">
        <v>4</v>
      </c>
      <c r="B25" s="341"/>
      <c r="C25" s="341"/>
      <c r="D25" s="341"/>
      <c r="E25" s="341"/>
      <c r="F25" s="34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2" t="s">
        <v>36</v>
      </c>
      <c r="B33" s="333"/>
      <c r="C33" s="334"/>
      <c r="D33" s="244">
        <f>SUM(B26:C32)</f>
        <v>0</v>
      </c>
    </row>
    <row r="34" spans="1:7" x14ac:dyDescent="0.3">
      <c r="A34" s="332" t="s">
        <v>295</v>
      </c>
      <c r="B34" s="333"/>
      <c r="C34" s="33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0" t="s">
        <v>219</v>
      </c>
      <c r="B36" s="341"/>
      <c r="C36" s="341"/>
      <c r="D36" s="341"/>
      <c r="E36" s="341"/>
      <c r="F36" s="34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2" t="s">
        <v>36</v>
      </c>
      <c r="B42" s="333"/>
      <c r="C42" s="334"/>
      <c r="D42" s="244">
        <f>SUM(B37:C41)</f>
        <v>0</v>
      </c>
      <c r="E42" s="13"/>
      <c r="F42" s="13"/>
      <c r="G42" s="126"/>
    </row>
    <row r="43" spans="1:7" s="22" customFormat="1" x14ac:dyDescent="0.3">
      <c r="A43" s="332" t="s">
        <v>295</v>
      </c>
      <c r="B43" s="333"/>
      <c r="C43" s="33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2" t="s">
        <v>21</v>
      </c>
      <c r="B45" s="343"/>
      <c r="C45" s="343"/>
      <c r="D45" s="343"/>
      <c r="E45" s="343"/>
      <c r="F45" s="34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2" t="s">
        <v>36</v>
      </c>
      <c r="B52" s="333"/>
      <c r="C52" s="334"/>
      <c r="D52" s="244">
        <f>SUM(B46:C51)</f>
        <v>0</v>
      </c>
    </row>
    <row r="53" spans="1:7" x14ac:dyDescent="0.3">
      <c r="A53" s="332" t="s">
        <v>295</v>
      </c>
      <c r="B53" s="333"/>
      <c r="C53" s="33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0" t="s">
        <v>8</v>
      </c>
      <c r="B55" s="341"/>
      <c r="C55" s="341"/>
      <c r="D55" s="341"/>
      <c r="E55" s="341"/>
      <c r="F55" s="34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2" t="s">
        <v>36</v>
      </c>
      <c r="B63" s="333"/>
      <c r="C63" s="334"/>
      <c r="D63" s="244">
        <f>SUM(B56:C62)</f>
        <v>0</v>
      </c>
    </row>
    <row r="64" spans="1:7" x14ac:dyDescent="0.3">
      <c r="A64" s="332" t="s">
        <v>295</v>
      </c>
      <c r="B64" s="333"/>
      <c r="C64" s="33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0" t="s">
        <v>130</v>
      </c>
      <c r="B66" s="341"/>
      <c r="C66" s="341"/>
      <c r="D66" s="341"/>
      <c r="E66" s="341"/>
      <c r="F66" s="34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2" t="s">
        <v>36</v>
      </c>
      <c r="B84" s="333"/>
      <c r="C84" s="334"/>
      <c r="D84" s="244">
        <f>SUM(B67:C83)</f>
        <v>0</v>
      </c>
    </row>
    <row r="85" spans="1:7" x14ac:dyDescent="0.3">
      <c r="A85" s="332" t="s">
        <v>295</v>
      </c>
      <c r="B85" s="333"/>
      <c r="C85" s="33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0" t="s">
        <v>211</v>
      </c>
      <c r="B87" s="341"/>
      <c r="C87" s="341"/>
      <c r="D87" s="341"/>
      <c r="E87" s="341"/>
      <c r="F87" s="34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2" t="s">
        <v>36</v>
      </c>
      <c r="B102" s="333"/>
      <c r="C102" s="334"/>
      <c r="D102" s="244">
        <f>SUM(B88:C101)</f>
        <v>0</v>
      </c>
    </row>
    <row r="103" spans="1:7" x14ac:dyDescent="0.3">
      <c r="A103" s="332" t="s">
        <v>295</v>
      </c>
      <c r="B103" s="333"/>
      <c r="C103" s="33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0" t="s">
        <v>212</v>
      </c>
      <c r="B106" s="341"/>
      <c r="C106" s="341"/>
      <c r="D106" s="341"/>
      <c r="E106" s="341"/>
      <c r="F106" s="34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2" t="s">
        <v>36</v>
      </c>
      <c r="B118" s="333"/>
      <c r="C118" s="334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2" t="s">
        <v>295</v>
      </c>
      <c r="B119" s="333"/>
      <c r="C119" s="33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0" t="s">
        <v>185</v>
      </c>
      <c r="B121" s="341"/>
      <c r="C121" s="341"/>
      <c r="D121" s="341"/>
      <c r="E121" s="341"/>
      <c r="F121" s="34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2" t="s">
        <v>36</v>
      </c>
      <c r="B133" s="333"/>
      <c r="C133" s="334"/>
      <c r="D133" s="244">
        <f>SUM(B122:C132)</f>
        <v>0</v>
      </c>
    </row>
    <row r="134" spans="1:7" x14ac:dyDescent="0.3">
      <c r="A134" s="332" t="s">
        <v>295</v>
      </c>
      <c r="B134" s="333"/>
      <c r="C134" s="33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0" t="s">
        <v>71</v>
      </c>
      <c r="B136" s="341"/>
      <c r="C136" s="341"/>
      <c r="D136" s="341"/>
      <c r="E136" s="341"/>
      <c r="F136" s="34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2" t="s">
        <v>36</v>
      </c>
      <c r="B149" s="333"/>
      <c r="C149" s="334"/>
      <c r="D149" s="244">
        <f>SUM(B137:C148)</f>
        <v>0</v>
      </c>
    </row>
    <row r="150" spans="1:7" x14ac:dyDescent="0.3">
      <c r="A150" s="332" t="s">
        <v>295</v>
      </c>
      <c r="B150" s="333"/>
      <c r="C150" s="33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0" t="s">
        <v>217</v>
      </c>
      <c r="B152" s="341"/>
      <c r="C152" s="341"/>
      <c r="D152" s="341"/>
      <c r="E152" s="341"/>
      <c r="F152" s="34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2" t="s">
        <v>36</v>
      </c>
      <c r="B161" s="338"/>
      <c r="C161" s="339"/>
      <c r="D161" s="245">
        <f>SUM(B153:C160)</f>
        <v>0</v>
      </c>
    </row>
    <row r="162" spans="1:7" x14ac:dyDescent="0.3">
      <c r="A162" s="332" t="s">
        <v>295</v>
      </c>
      <c r="B162" s="333"/>
      <c r="C162" s="33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0" t="s">
        <v>77</v>
      </c>
      <c r="B164" s="341"/>
      <c r="C164" s="341"/>
      <c r="D164" s="341"/>
      <c r="E164" s="341"/>
      <c r="F164" s="34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2" t="s">
        <v>36</v>
      </c>
      <c r="B169" s="333"/>
      <c r="C169" s="334"/>
      <c r="D169" s="244">
        <f>SUM(B165:C168)</f>
        <v>0</v>
      </c>
    </row>
    <row r="170" spans="1:7" x14ac:dyDescent="0.3">
      <c r="A170" s="332" t="s">
        <v>295</v>
      </c>
      <c r="B170" s="333"/>
      <c r="C170" s="33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2" t="s">
        <v>36</v>
      </c>
      <c r="B177" s="333"/>
      <c r="C177" s="334"/>
      <c r="D177" s="244">
        <f>SUM(B173:C176)</f>
        <v>0</v>
      </c>
    </row>
    <row r="178" spans="1:7" x14ac:dyDescent="0.3">
      <c r="A178" s="332" t="s">
        <v>295</v>
      </c>
      <c r="B178" s="333"/>
      <c r="C178" s="33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0" t="s">
        <v>78</v>
      </c>
      <c r="B180" s="341"/>
      <c r="C180" s="341"/>
      <c r="D180" s="341"/>
      <c r="E180" s="341"/>
      <c r="F180" s="34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2" t="s">
        <v>36</v>
      </c>
      <c r="B186" s="333"/>
      <c r="C186" s="334"/>
      <c r="D186" s="244">
        <f>SUM(B181:C185)</f>
        <v>0</v>
      </c>
    </row>
    <row r="187" spans="1:7" x14ac:dyDescent="0.3">
      <c r="A187" s="332" t="s">
        <v>295</v>
      </c>
      <c r="B187" s="333"/>
      <c r="C187" s="33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0" t="s">
        <v>216</v>
      </c>
      <c r="B189" s="341"/>
      <c r="C189" s="341"/>
      <c r="D189" s="341"/>
      <c r="E189" s="341"/>
      <c r="F189" s="34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2" t="s">
        <v>36</v>
      </c>
      <c r="B194" s="333"/>
      <c r="C194" s="334"/>
      <c r="D194" s="54">
        <f>SUM(B190:C193)</f>
        <v>0</v>
      </c>
    </row>
    <row r="195" spans="1:6" x14ac:dyDescent="0.3">
      <c r="A195" s="332" t="s">
        <v>295</v>
      </c>
      <c r="B195" s="333"/>
      <c r="C195" s="33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48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2018-03-05T09:07:20Z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