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Ksar Hellal\03-Mars\"/>
    </mc:Choice>
  </mc:AlternateContent>
  <bookViews>
    <workbookView xWindow="0" yWindow="0" windowWidth="20400" windowHeight="7620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D588" i="42" l="1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725" i="38" l="1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B11" i="39"/>
  <c r="B180" i="29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<sst xmlns="http://schemas.openxmlformats.org/spreadsheetml/2006/main" count="5571" uniqueCount="528">
  <si>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</si>
  <si>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</si>
  <si>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</si>
  <si>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</si>
  <si>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</si>
  <si>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</si>
  <si>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</si>
  <si>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</si>
  <si>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</si>
  <si>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</si>
  <si>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</si>
  <si>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</si>
  <si>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</si>
  <si>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</si>
  <si>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</si>
  <si>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</si>
  <si>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</si>
  <si>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</si>
  <si>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</si>
  <si>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</si>
  <si>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</si>
  <si>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</si>
  <si>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</si>
  <si>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</si>
  <si>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</si>
  <si>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</si>
  <si>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</si>
  <si>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</si>
  <si>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</si>
  <si>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</si>
  <si>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</si>
  <si>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</si>
  <si>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</si>
  <si>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</si>
  <si>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</si>
  <si>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</si>
  <si>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</si>
  <si>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</si>
  <si>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</si>
  <si>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</si>
  <si>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</si>
  <si>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</si>
  <si>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</si>
  <si>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</si>
  <si>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</si>
  <si>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</si>
  <si>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</si>
  <si>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</si>
  <si>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</si>
  <si>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</si>
  <si>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</si>
  <si>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</si>
  <si>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</si>
  <si>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</si>
  <si>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</si>
  <si>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</si>
  <si>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</si>
  <si>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</si>
  <si>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</si>
  <si>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</si>
  <si>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</si>
  <si>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</si>
  <si>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</si>
  <si>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</si>
  <si>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</si>
  <si>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</si>
  <si>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</si>
  <si>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</si>
  <si>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</si>
  <si>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</si>
  <si>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</si>
  <si>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</si>
  <si>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</si>
  <si>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</si>
  <si>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</si>
  <si>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</si>
  <si>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</si>
  <si>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</si>
  <si>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</si>
  <si>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</si>
  <si>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</si>
  <si>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</si>
  <si>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</si>
  <si>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</si>
  <si>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</si>
  <si>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</si>
  <si>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</si>
  <si>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</si>
  <si>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</si>
  <si>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</si>
  <si>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</si>
  <si>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</si>
  <si>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</si>
  <si>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</si>
  <si>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</si>
  <si>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</si>
  <si>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</si>
  <si>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</si>
  <si>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</si>
  <si>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</si>
  <si>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</si>
  <si>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</si>
  <si>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</si>
  <si>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</si>
  <si>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</si>
  <si>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</si>
  <si>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</si>
  <si>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</si>
  <si>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</si>
  <si>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</si>
  <si>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</si>
  <si>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</si>
  <si>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</si>
  <si>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</si>
  <si>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</si>
  <si>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</si>
  <si>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</si>
  <si>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</si>
  <si>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</si>
  <si>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</si>
  <si>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</si>
  <si>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</si>
  <si>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</si>
  <si>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</si>
  <si>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</si>
  <si>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</si>
  <si>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</si>
  <si>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</si>
  <si>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</si>
  <si>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</si>
  <si>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</si>
  <si>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</si>
  <si>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</si>
  <si>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</si>
  <si>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</si>
  <si>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</si>
  <si>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</si>
  <si>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</si>
  <si>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</si>
  <si>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</si>
  <si>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</si>
  <si>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</si>
  <si>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</si>
  <si>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</si>
  <si>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</si>
  <si>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</si>
  <si>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</si>
  <si>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</si>
  <si>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</si>
  <si>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</si>
  <si>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</si>
  <si>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</si>
  <si>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</si>
  <si>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</si>
  <si>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</si>
  <si>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</si>
  <si>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</si>
  <si>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</si>
  <si>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</si>
  <si>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</si>
  <si>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</si>
  <si>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</si>
  <si>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</si>
  <si>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</si>
  <si>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</si>
  <si>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</si>
  <si>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</si>
  <si>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</si>
  <si>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</si>
  <si>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</si>
  <si>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</si>
  <si>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</si>
  <si>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</si>
  <si>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</si>
  <si>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</si>
  <si>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</si>
  <si>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</si>
  <si>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</si>
  <si>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</si>
  <si>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</si>
  <si>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</si>
  <si>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</si>
  <si>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</si>
  <si>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</si>
  <si>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</si>
  <si>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</si>
  <si>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</si>
  <si>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</si>
  <si>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</si>
  <si>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</si>
  <si>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</si>
  <si>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</si>
  <si>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</si>
  <si>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</si>
  <si>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</si>
  <si>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</si>
  <si>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</si>
  <si>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</si>
  <si>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</si>
  <si>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</si>
  <si>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</si>
  <si>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</si>
  <si>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</si>
  <si>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</si>
  <si>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</si>
  <si>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</si>
  <si>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</si>
  <si>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</si>
  <si>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</si>
  <si>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</si>
  <si>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</si>
  <si>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</si>
  <si>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</si>
  <si>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</si>
  <si>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</si>
  <si>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</si>
  <si>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</si>
  <si>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</si>
  <si>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</si>
  <si>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</si>
  <si>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</si>
  <si>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</si>
  <si>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</si>
  <si>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</si>
  <si>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</si>
  <si>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</si>
  <si>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</si>
  <si>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</si>
  <si>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</si>
  <si>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</si>
  <si>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</si>
  <si>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</si>
  <si>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</si>
  <si>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</si>
  <si>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</si>
  <si>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</si>
  <si>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</si>
  <si>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</si>
  <si>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</si>
  <si>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</si>
  <si>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</si>
  <si>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</si>
  <si>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</si>
  <si>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</si>
  <si>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</si>
  <si>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</si>
  <si>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</si>
  <si>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</si>
  <si>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</si>
  <si>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</si>
  <si>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</si>
  <si>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</si>
  <si>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</si>
  <si>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</si>
  <si>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</si>
  <si>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</si>
  <si>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</si>
  <si>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</si>
  <si>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</si>
  <si>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</si>
  <si>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</si>
  <si>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</si>
  <si>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</si>
  <si>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</si>
  <si>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</si>
  <si>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</si>
  <si>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</si>
  <si>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</si>
  <si>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</si>
  <si>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</si>
  <si>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</si>
  <si>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</si>
  <si>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</si>
  <si>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</si>
  <si>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</si>
  <si>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</si>
  <si>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</si>
  <si>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</si>
  <si>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</si>
  <si>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</si>
  <si>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</si>
  <si>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</si>
  <si>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</si>
  <si>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</si>
  <si>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</si>
  <si>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</si>
  <si>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</si>
  <si>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</si>
  <si>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</si>
  <si>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</si>
  <si>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</si>
  <si>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</si>
  <si>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</si>
  <si>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</si>
  <si>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</si>
  <si>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</si>
  <si>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</si>
  <si>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</si>
  <si>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</si>
  <si>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</si>
  <si>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</si>
  <si>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</si>
  <si>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</si>
  <si>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</si>
  <si>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</si>
  <si>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</si>
  <si>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</si>
  <si>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</si>
  <si>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</si>
  <si>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</si>
  <si>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</si>
  <si>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</si>
  <si>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</si>
  <si>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</si>
  <si>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</si>
  <si>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</si>
  <si>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</si>
  <si>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</si>
  <si>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</si>
  <si>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</si>
  <si>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</si>
  <si>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</si>
  <si>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</si>
  <si>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</si>
  <si>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</si>
  <si>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</si>
  <si>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</si>
  <si>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</si>
  <si>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</si>
  <si>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</si>
  <si>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</si>
  <si>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</si>
  <si>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</si>
  <si>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</si>
  <si>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</si>
  <si>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</si>
  <si>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</si>
  <si>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</si>
  <si>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</si>
  <si>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</si>
  <si>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</si>
  <si>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</si>
  <si>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</si>
  <si>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</si>
  <si>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</si>
  <si>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</si>
  <si>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</si>
  <si>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</si>
  <si>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</si>
  <si>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</si>
  <si>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</si>
  <si>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</si>
  <si>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</si>
  <si>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</si>
  <si>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</si>
  <si>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</si>
  <si>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</si>
  <si>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</si>
  <si>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</si>
  <si>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</si>
  <si>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</si>
  <si>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</si>
  <si>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</si>
  <si>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</si>
  <si>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</si>
  <si>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</si>
  <si>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</si>
  <si>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</si>
  <si>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</si>
  <si>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</si>
  <si>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</si>
  <si>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</si>
  <si>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</si>
  <si>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</si>
  <si>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</si>
  <si>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</si>
  <si>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</si>
  <si>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</si>
  <si>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</si>
  <si>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</si>
  <si>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</si>
  <si>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</si>
  <si>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</si>
  <si>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</si>
  <si>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</si>
  <si>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</si>
  <si>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</si>
  <si>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</si>
  <si>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</si>
  <si>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</si>
  <si>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</si>
  <si>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</si>
  <si>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</si>
  <si>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</si>
  <si>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</si>
  <si>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</si>
  <si>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</si>
  <si>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</si>
  <si>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</si>
  <si>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</si>
  <si>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</si>
  <si>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</si>
  <si>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</si>
  <si>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</si>
  <si>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</si>
  <si>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</si>
  <si>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</si>
  <si>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</si>
  <si>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</si>
  <si>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</si>
  <si>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</si>
  <si>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</si>
  <si>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</si>
  <si>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</si>
  <si>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</si>
  <si>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</si>
  <si>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</si>
  <si>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</si>
  <si>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</si>
  <si>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</si>
  <si>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</si>
  <si>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</si>
  <si>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</si>
  <si>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</si>
  <si>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</si>
  <si>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</si>
  <si>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</si>
  <si>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</si>
  <si>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</si>
  <si>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</si>
  <si>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</si>
  <si>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</si>
  <si>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</si>
  <si>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</si>
  <si>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</si>
  <si>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</si>
  <si>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</si>
  <si>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</si>
  <si>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</si>
  <si>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</si>
  <si>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</si>
  <si>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</si>
  <si>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</si>
  <si>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</si>
  <si>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</si>
  <si>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</si>
  <si>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</si>
  <si>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</si>
  <si>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</si>
  <si>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</si>
  <si>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</si>
  <si>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</si>
  <si>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</si>
  <si>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</si>
  <si>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</si>
  <si>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</si>
  <si>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</si>
  <si>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</si>
  <si>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</si>
  <si>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</si>
  <si>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</si>
  <si>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</si>
  <si>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</si>
  <si>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</si>
  <si>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</si>
  <si>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</si>
  <si>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</si>
  <si>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</si>
  <si>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</si>
  <si>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</si>
  <si>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</si>
  <si>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</si>
  <si>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</si>
  <si>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</si>
  <si>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</si>
  <si>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</si>
  <si>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</si>
  <si>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</si>
  <si>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KSAR HELLAL</t>
  </si>
  <si>
    <t>manque d'enregistrement du contrôle à la réception des produits laitiers (fromages et yaourts)</t>
  </si>
  <si>
    <t xml:space="preserve">assurer l'enregistrement du contrôle à la réception des produits laitiers </t>
  </si>
  <si>
    <t>le certificat de salubrité du fournisseur fromagerie le fermier est non conforme, il est signé par un hygiéniste
absence de certificat de salubrité pour la mozarella filone livrée le 01/03 et le 08/03/19</t>
  </si>
  <si>
    <t xml:space="preserve">toutes les denrées d'origine animale doivent etre accompagnées de documents sanitaires </t>
  </si>
  <si>
    <t xml:space="preserve">2 jours après l’emballage des produits viennoiseries, il y a réétiquetage des mêmes produits avec une étiquette N°1
</t>
  </si>
  <si>
    <t>le réétiquetage doit etre fait 1 jour apres la cuisson</t>
  </si>
  <si>
    <t>poids pain au son non conforme poids vérifié 186,25g&lt; 200g</t>
  </si>
  <si>
    <t>revoir le poids des pains</t>
  </si>
  <si>
    <t>température du linéaire vérifiée 4,5°C et celle affichée 5°C</t>
  </si>
  <si>
    <t>Chambre froide négative sale</t>
  </si>
  <si>
    <t>préparation des sandwichs dans le laboratoire alors que l'évaporateur du laboratoire est non mis en marche depuis la veille suite à l'opération de nettoyage réalisée</t>
  </si>
  <si>
    <t>barbe non rasée</t>
  </si>
  <si>
    <t>le laboratoire doit etre climatisé pour assurer le refroidissement du local</t>
  </si>
  <si>
    <t>sensibiliser le personnel</t>
  </si>
  <si>
    <t>température du linéaire vérifiée 2,5°C et celle affichée 4°C</t>
  </si>
  <si>
    <t>température à cœur de la salade mechouia est 6,5°C</t>
  </si>
  <si>
    <t xml:space="preserve">manque de poignée pour la rotissoire </t>
  </si>
  <si>
    <t>Le meuble d'exposition des pizzas est partiellement protégé.</t>
  </si>
  <si>
    <t>renforcer le contrôle de DLC</t>
  </si>
  <si>
    <t>dépassement des durées de vie des MP et des produits entamés (charcuterie et fromage) ex: fromage majesté gouda entamée depuis le 27/01/19, jambon de poulet fumé entamé depuis le 21/02/19</t>
  </si>
  <si>
    <t>renforcer le controle de DLC</t>
  </si>
  <si>
    <t>renforcer le contrôle de durées de vie</t>
  </si>
  <si>
    <t>température du linéaire vérifiée 6,4°C et celle affichée 5,8°C</t>
  </si>
  <si>
    <t>poste lave main encombré par le paquet de gants</t>
  </si>
  <si>
    <t xml:space="preserve">absence de séparation entre volailles et viandes rouges dans la chambre froide </t>
  </si>
  <si>
    <t>Utilisation du parage de la veille pour la préparation de  viande hachée</t>
  </si>
  <si>
    <t>la viande de parage du jour meme doit etre utilisée pour la préparation de viandes hachées</t>
  </si>
  <si>
    <t>dépassement de DLC fournisseur pour les produits volailles ex: dinde scitron DLC carrefour 15/03/19 &gt;DLC fournisseur 14/03/19, Brochettes dindes DLC carrefour 16/03/19 &gt;DLC fournisseur 15/03/19</t>
  </si>
  <si>
    <t>1/le parage utilisé pour la préparation de viandes hachées et merguez n'est pas tracé sur la fiche de tracabilité
2/sur la fiche de tracabilité des produits LS: les PF enregistrées devant la MP ne correspondent pas à cette MP</t>
  </si>
  <si>
    <t xml:space="preserve">étiquetage des viandes hachées non conforme: étiquette portant le pourcentage de Matieres grasses  15% et 5% 
Les étiquettes conformes sont utilisées uniquement sur la fiche de tracabilité
</t>
  </si>
  <si>
    <t>revoir l'etiquetage de viandes hachées</t>
  </si>
  <si>
    <t>assurer la tracabilité du parage de viandes</t>
  </si>
  <si>
    <t>température du linéaire vérifiée 5,4°C et celle affichée 4,8°C</t>
  </si>
  <si>
    <t>température de viandes rouges 4,3°C</t>
  </si>
  <si>
    <t>Ecaillement du meuble froid  LS &amp; Trad. et développement de rouille sur les vis.</t>
  </si>
  <si>
    <t>présence de calamar nettoyé et surgelé emballé par le fournisseur et ne portant aucun étiquetage</t>
  </si>
  <si>
    <t>la date de fin d'utilisation des cartons correspond à la date de fin de vente de la dernière barquette (une formation sur place a été faite au personnel)</t>
  </si>
  <si>
    <t>assurer l'indication de la date de fin de carton</t>
  </si>
  <si>
    <t>température de la chambre froide négative -16,4°C</t>
  </si>
  <si>
    <t>Présence de 5 paquets de boulettes dinde périmés dont la DLC MARS 19 et 2 paquets dont la DLC décembre 2018</t>
  </si>
  <si>
    <t>Analyses en cours de réalisation</t>
  </si>
  <si>
    <t>manque de dossier médical pour le personnel chahia</t>
  </si>
  <si>
    <t>Le revêtement mural et du sol est crevassé à plusieurs niveaux.</t>
  </si>
  <si>
    <t>Absence de dispositif d'eau sous pression au niveau de la zone de réception.</t>
  </si>
  <si>
    <t>Absence de DEIV au laboratoire pâtisserie.</t>
  </si>
  <si>
    <t>Porte du Local poubelles est cassée
Absence de système de climatisation au niveau du local déchets.</t>
  </si>
  <si>
    <t>pédale cassée au niveau poubelle fleg et boucherie</t>
  </si>
  <si>
    <t>1/présence dans la chambre de froide boudin de mozarella non entamé dont la DLC est 17/03/19 durée restante &lt;11j
2/présence dans le linéaire de 7 boudins de salami dinde chahia non entamés dont la DLC est 19/03/19 durée restante &lt;10j</t>
  </si>
  <si>
    <t>Non respect du FIFO: mozarella entaméé a une DLC 02/04/19 alors que la DLC de  mozarella non entamée et entreposée dans la chambre froide est 17/03/19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</si>
</sst>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0" fontId="35" fillId="0" borderId="1" xfId="1" applyFont="1" applyBorder="1" applyAlignment="1" applyProtection="1">
      <alignment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0.55000000000000004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9173072"/>
        <c:axId val="519169152"/>
      </c:barChart>
      <c:catAx>
        <c:axId val="51917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9169152"/>
        <c:crosses val="autoZero"/>
        <c:auto val="1"/>
        <c:lblAlgn val="ctr"/>
        <c:lblOffset val="100"/>
        <c:noMultiLvlLbl val="0"/>
      </c:catAx>
      <c:valAx>
        <c:axId val="519169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917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23484112"/>
        <c:axId val="323484672"/>
      </c:barChart>
      <c:catAx>
        <c:axId val="32348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3484672"/>
        <c:crosses val="autoZero"/>
        <c:auto val="1"/>
        <c:lblAlgn val="ctr"/>
        <c:lblOffset val="100"/>
        <c:noMultiLvlLbl val="0"/>
      </c:catAx>
      <c:valAx>
        <c:axId val="32348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2348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896496"/>
        <c:axId val="208897056"/>
      </c:barChart>
      <c:catAx>
        <c:axId val="20889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897056"/>
        <c:crosses val="autoZero"/>
        <c:auto val="1"/>
        <c:lblAlgn val="ctr"/>
        <c:lblOffset val="100"/>
        <c:noMultiLvlLbl val="0"/>
      </c:catAx>
      <c:valAx>
        <c:axId val="20889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89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0.81578947368421051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8711968"/>
        <c:axId val="318712528"/>
      </c:barChart>
      <c:catAx>
        <c:axId val="31871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8712528"/>
        <c:crosses val="autoZero"/>
        <c:auto val="1"/>
        <c:lblAlgn val="ctr"/>
        <c:lblOffset val="100"/>
        <c:noMultiLvlLbl val="0"/>
      </c:catAx>
      <c:valAx>
        <c:axId val="318712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871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0.89473684210526316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911008"/>
        <c:axId val="210911568"/>
      </c:barChart>
      <c:catAx>
        <c:axId val="21091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911568"/>
        <c:crosses val="autoZero"/>
        <c:auto val="1"/>
        <c:lblAlgn val="ctr"/>
        <c:lblOffset val="100"/>
        <c:noMultiLvlLbl val="0"/>
      </c:catAx>
      <c:valAx>
        <c:axId val="21091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91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75104"/>
        <c:axId val="210375664"/>
      </c:barChart>
      <c:catAx>
        <c:axId val="21037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75664"/>
        <c:crosses val="autoZero"/>
        <c:auto val="1"/>
        <c:lblAlgn val="ctr"/>
        <c:lblOffset val="100"/>
        <c:noMultiLvlLbl val="0"/>
      </c:catAx>
      <c:valAx>
        <c:axId val="21037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7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0.96250000000000002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7074016"/>
        <c:axId val="437074576"/>
      </c:barChart>
      <c:catAx>
        <c:axId val="43707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7074576"/>
        <c:crosses val="autoZero"/>
        <c:auto val="1"/>
        <c:lblAlgn val="ctr"/>
        <c:lblOffset val="100"/>
        <c:noMultiLvlLbl val="0"/>
      </c:catAx>
      <c:valAx>
        <c:axId val="437074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707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0.84959349593495936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7077376"/>
        <c:axId val="509630528"/>
      </c:barChart>
      <c:catAx>
        <c:axId val="4370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9630528"/>
        <c:crosses val="autoZero"/>
        <c:auto val="1"/>
        <c:lblAlgn val="ctr"/>
        <c:lblOffset val="100"/>
        <c:noMultiLvlLbl val="0"/>
      </c:catAx>
      <c:valAx>
        <c:axId val="50963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70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0.90604674796747964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09633328"/>
        <c:axId val="509633888"/>
        <c:extLst xmlns:c16r2="http://schemas.microsoft.com/office/drawing/2015/06/chart"/>
      </c:barChart>
      <c:catAx>
        <c:axId val="5096333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9633888"/>
        <c:crosses val="autoZero"/>
        <c:auto val="1"/>
        <c:lblAlgn val="ctr"/>
        <c:lblOffset val="100"/>
        <c:noMultiLvlLbl val="0"/>
      </c:catAx>
      <c:valAx>
        <c:axId val="5096338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0963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0.5755555555555556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39316752"/>
        <c:axId val="439317312"/>
        <c:extLst xmlns:c16r2="http://schemas.microsoft.com/office/drawing/2015/06/chart"/>
      </c:barChart>
      <c:catAx>
        <c:axId val="43931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317312"/>
        <c:crosses val="autoZero"/>
        <c:auto val="1"/>
        <c:lblAlgn val="ctr"/>
        <c:lblOffset val="100"/>
        <c:noMultiLvlLbl val="0"/>
      </c:catAx>
      <c:valAx>
        <c:axId val="43931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31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7466032"/>
        <c:axId val="437391728"/>
      </c:barChart>
      <c:catAx>
        <c:axId val="43746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7391728"/>
        <c:crosses val="autoZero"/>
        <c:auto val="1"/>
        <c:lblAlgn val="ctr"/>
        <c:lblOffset val="100"/>
        <c:noMultiLvlLbl val="0"/>
      </c:catAx>
      <c:valAx>
        <c:axId val="437391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746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7394528"/>
        <c:axId val="437395088"/>
      </c:barChart>
      <c:catAx>
        <c:axId val="43739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7395088"/>
        <c:crosses val="autoZero"/>
        <c:auto val="1"/>
        <c:lblAlgn val="ctr"/>
        <c:lblOffset val="100"/>
        <c:noMultiLvlLbl val="0"/>
      </c:catAx>
      <c:valAx>
        <c:axId val="437395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739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0.7558139534883721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705664"/>
        <c:axId val="208706224"/>
      </c:barChart>
      <c:catAx>
        <c:axId val="20870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706224"/>
        <c:crosses val="autoZero"/>
        <c:auto val="1"/>
        <c:lblAlgn val="ctr"/>
        <c:lblOffset val="100"/>
        <c:noMultiLvlLbl val="0"/>
      </c:catAx>
      <c:valAx>
        <c:axId val="208706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705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0.86842105263157898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8277136"/>
        <c:axId val="438277696"/>
      </c:barChart>
      <c:catAx>
        <c:axId val="43827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8277696"/>
        <c:crosses val="autoZero"/>
        <c:auto val="1"/>
        <c:lblAlgn val="ctr"/>
        <c:lblOffset val="100"/>
        <c:noMultiLvlLbl val="0"/>
      </c:catAx>
      <c:valAx>
        <c:axId val="438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827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0.69791666666666663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674208"/>
        <c:axId val="317674768"/>
      </c:barChart>
      <c:catAx>
        <c:axId val="31767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7674768"/>
        <c:crosses val="autoZero"/>
        <c:auto val="1"/>
        <c:lblAlgn val="ctr"/>
        <c:lblOffset val="100"/>
        <c:noMultiLvlLbl val="0"/>
      </c:catAx>
      <c:valAx>
        <c:axId val="31767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67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0.86585365853658536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8050880"/>
        <c:axId val="318051440"/>
      </c:barChart>
      <c:catAx>
        <c:axId val="31805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8051440"/>
        <c:crosses val="autoZero"/>
        <c:auto val="1"/>
        <c:lblAlgn val="ctr"/>
        <c:lblOffset val="100"/>
        <c:noMultiLvlLbl val="0"/>
      </c:catAx>
      <c:valAx>
        <c:axId val="31805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805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6699552"/>
        <c:axId val="436700112"/>
      </c:barChart>
      <c:catAx>
        <c:axId val="43669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6700112"/>
        <c:crosses val="autoZero"/>
        <c:auto val="1"/>
        <c:lblAlgn val="ctr"/>
        <c:lblOffset val="100"/>
        <c:noMultiLvlLbl val="0"/>
      </c:catAx>
      <c:valAx>
        <c:axId val="436700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669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6702912"/>
        <c:axId val="323481312"/>
      </c:barChart>
      <c:catAx>
        <c:axId val="43670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23481312"/>
        <c:crosses val="autoZero"/>
        <c:auto val="1"/>
        <c:lblAlgn val="ctr"/>
        <c:lblOffset val="100"/>
        <c:noMultiLvlLbl val="0"/>
      </c:catAx>
      <c:valAx>
        <c:axId val="32348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670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9" zoomScaleSheetLayoutView="100" workbookViewId="0">
      <selection activeCell="N33" sqref="N33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6" t="s">
        <v>277</v>
      </c>
      <c r="B18" s="426"/>
      <c r="C18" s="426"/>
      <c r="D18" s="427" t="s">
        <v>478</v>
      </c>
      <c r="E18" s="427"/>
      <c r="F18" s="427"/>
      <c r="G18" s="427"/>
      <c r="H18" s="427"/>
      <c r="I18" s="427"/>
      <c r="J18" s="427"/>
      <c r="K18" s="427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8" t="s">
        <v>278</v>
      </c>
      <c r="B21" s="428"/>
      <c r="C21" s="428"/>
      <c r="D21" s="428"/>
      <c r="E21" s="428"/>
      <c r="F21" s="428"/>
      <c r="G21" s="428"/>
      <c r="H21" s="428"/>
      <c r="I21" s="428"/>
      <c r="J21" s="428"/>
      <c r="K21" s="428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2" t="s">
        <v>280</v>
      </c>
      <c r="C23" s="422"/>
      <c r="D23" s="49"/>
      <c r="E23" s="49"/>
      <c r="F23" s="49"/>
      <c r="G23" s="49"/>
      <c r="H23" s="49"/>
      <c r="I23" s="49"/>
      <c r="J23" s="48" t="str">
        <f>D18</f>
        <v>KSAR HELLAL</v>
      </c>
    </row>
    <row r="24" spans="1:11" ht="33" customHeight="1" x14ac:dyDescent="0.25">
      <c r="A24" s="57" t="s">
        <v>281</v>
      </c>
      <c r="B24" s="421">
        <f>AVERAGE('A1 Exploitation'!D730,'A1 Technique'!D199)</f>
        <v>0.90604674796747964</v>
      </c>
      <c r="C24" s="421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1" t="e">
        <f>AVERAGE('A2 Exploitation'!D730,'A2 Technique'!D199)</f>
        <v>#DIV/0!</v>
      </c>
      <c r="C25" s="421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1" t="e">
        <f>AVERAGE('A3 Exploitation'!D730,'A3 Technique'!D199)</f>
        <v>#DIV/0!</v>
      </c>
      <c r="C26" s="421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1" t="e">
        <f>AVERAGE('A4 Exploitation'!D730,'A4 Technique'!D199)</f>
        <v>#DIV/0!</v>
      </c>
      <c r="C27" s="421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1"/>
      <c r="C28" s="421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1"/>
      <c r="C29" s="421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2" t="s">
        <v>287</v>
      </c>
      <c r="C33" s="422"/>
      <c r="D33" s="49"/>
      <c r="E33" s="49"/>
      <c r="F33" s="49"/>
      <c r="G33" s="49"/>
      <c r="H33" s="49"/>
      <c r="I33" s="49"/>
      <c r="J33" s="48" t="str">
        <f>D18</f>
        <v>KSAR HELLAL</v>
      </c>
    </row>
    <row r="34" spans="1:10" ht="33" customHeight="1" x14ac:dyDescent="0.25">
      <c r="A34" s="57" t="s">
        <v>281</v>
      </c>
      <c r="B34" s="421">
        <f>'A1 Exploitation'!D730</f>
        <v>0.84959349593495936</v>
      </c>
      <c r="C34" s="421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1">
        <f>'A2 Exploitation'!D730</f>
        <v>-0.5</v>
      </c>
      <c r="C35" s="421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1" t="e">
        <f>'A3 Exploitation'!D730</f>
        <v>#DIV/0!</v>
      </c>
      <c r="C36" s="421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1">
        <f>'A4 Exploitation'!D730</f>
        <v>-0.5</v>
      </c>
      <c r="C37" s="421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1"/>
      <c r="C38" s="421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1"/>
      <c r="C39" s="421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5" t="s">
        <v>288</v>
      </c>
      <c r="C42" s="425"/>
      <c r="D42" s="49"/>
      <c r="E42" s="49"/>
      <c r="F42" s="49"/>
      <c r="G42" s="49"/>
      <c r="H42" s="49"/>
      <c r="I42" s="49"/>
      <c r="J42" s="48" t="str">
        <f>D18</f>
        <v>KSAR HELLAL</v>
      </c>
    </row>
    <row r="43" spans="1:10" ht="33" customHeight="1" x14ac:dyDescent="0.25">
      <c r="A43" s="57" t="s">
        <v>281</v>
      </c>
      <c r="B43" s="421">
        <f>AVERAGE('A1 Exploitation'!D728, 'A1 Technique'!D197)</f>
        <v>0.5755555555555556</v>
      </c>
      <c r="C43" s="421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1" t="e">
        <f>AVERAGE('A2 Exploitation'!D728, 'A2 Technique'!D197)</f>
        <v>#DIV/0!</v>
      </c>
      <c r="C44" s="421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1" t="e">
        <f>AVERAGE('A3 Exploitation'!D728, 'A3 Technique'!D197)</f>
        <v>#DIV/0!</v>
      </c>
      <c r="C45" s="421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1" t="e">
        <f>AVERAGE('A4 Exploitation'!D728, 'A4 Technique'!D197)</f>
        <v>#DIV/0!</v>
      </c>
      <c r="C46" s="421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1"/>
      <c r="C47" s="421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1"/>
      <c r="C48" s="421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2" t="s">
        <v>289</v>
      </c>
      <c r="C51" s="422"/>
      <c r="D51" s="49"/>
      <c r="E51" s="49"/>
      <c r="F51" s="49"/>
      <c r="G51" s="49"/>
      <c r="H51" s="49"/>
      <c r="I51" s="49"/>
      <c r="J51" s="48" t="str">
        <f>D18</f>
        <v>KSAR HELLAL</v>
      </c>
    </row>
    <row r="52" spans="1:10" ht="33" customHeight="1" x14ac:dyDescent="0.25">
      <c r="A52" s="57" t="s">
        <v>281</v>
      </c>
      <c r="B52" s="424">
        <f>'A1 Exploitation'!D48</f>
        <v>0.55000000000000004</v>
      </c>
      <c r="C52" s="424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4" t="e">
        <f>'A2 Exploitation'!D48</f>
        <v>#DIV/0!</v>
      </c>
      <c r="C53" s="424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4" t="e">
        <f>'A3 Exploitation'!D48</f>
        <v>#DIV/0!</v>
      </c>
      <c r="C54" s="424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4" t="e">
        <f>'A4 Exploitation'!D48</f>
        <v>#DIV/0!</v>
      </c>
      <c r="C55" s="424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4"/>
      <c r="C56" s="424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4"/>
      <c r="C57" s="424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2" t="s">
        <v>290</v>
      </c>
      <c r="C60" s="422"/>
      <c r="D60" s="49"/>
      <c r="E60" s="49"/>
      <c r="F60" s="49"/>
      <c r="G60" s="49"/>
      <c r="H60" s="49"/>
      <c r="I60" s="49"/>
      <c r="J60" s="48" t="str">
        <f>D18</f>
        <v>KSAR HELLAL</v>
      </c>
    </row>
    <row r="61" spans="1:10" ht="33" customHeight="1" x14ac:dyDescent="0.25">
      <c r="A61" s="57" t="s">
        <v>281</v>
      </c>
      <c r="B61" s="421" t="e">
        <f>'A1 Exploitation'!D131</f>
        <v>#DIV/0!</v>
      </c>
      <c r="C61" s="421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1">
        <f>'A2 Exploitation'!D131</f>
        <v>-0.5</v>
      </c>
      <c r="C62" s="421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1" t="e">
        <f>'A3 Exploitation'!D131</f>
        <v>#DIV/0!</v>
      </c>
      <c r="C63" s="421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1">
        <f>'A4 Exploitation'!D131</f>
        <v>-0.5</v>
      </c>
      <c r="C64" s="421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1"/>
      <c r="C65" s="421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1"/>
      <c r="C66" s="421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2" t="s">
        <v>464</v>
      </c>
      <c r="C69" s="422"/>
      <c r="D69" s="49"/>
      <c r="E69" s="49"/>
      <c r="F69" s="49"/>
      <c r="G69" s="49"/>
      <c r="H69" s="49"/>
      <c r="I69" s="49"/>
      <c r="J69" s="48" t="str">
        <f>D18</f>
        <v>KSAR HELLAL</v>
      </c>
    </row>
    <row r="70" spans="1:10" ht="33" customHeight="1" x14ac:dyDescent="0.25">
      <c r="A70" s="57" t="s">
        <v>281</v>
      </c>
      <c r="B70" s="421">
        <f>'A1 Exploitation'!D187</f>
        <v>0.95</v>
      </c>
      <c r="C70" s="421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1" t="e">
        <f>'A2 Exploitation'!D187</f>
        <v>#DIV/0!</v>
      </c>
      <c r="C71" s="421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1" t="e">
        <f>'A3 Exploitation'!D187</f>
        <v>#DIV/0!</v>
      </c>
      <c r="C72" s="421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1" t="e">
        <f>'A4 Exploitation'!D187</f>
        <v>#DIV/0!</v>
      </c>
      <c r="C73" s="421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1"/>
      <c r="C74" s="421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1"/>
      <c r="C75" s="421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2" t="s">
        <v>465</v>
      </c>
      <c r="C78" s="422"/>
      <c r="D78" s="49"/>
      <c r="E78" s="49"/>
      <c r="F78" s="49"/>
      <c r="G78" s="49"/>
      <c r="H78" s="49"/>
      <c r="I78" s="49"/>
      <c r="J78" s="48" t="str">
        <f>D18</f>
        <v>KSAR HELLAL</v>
      </c>
    </row>
    <row r="79" spans="1:10" ht="33" customHeight="1" x14ac:dyDescent="0.25">
      <c r="A79" s="57" t="s">
        <v>281</v>
      </c>
      <c r="B79" s="421">
        <f>'A1 Exploitation'!D249</f>
        <v>0.7558139534883721</v>
      </c>
      <c r="C79" s="421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1" t="e">
        <f>'A2 Exploitation'!D249</f>
        <v>#DIV/0!</v>
      </c>
      <c r="C80" s="421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1" t="e">
        <f>'A3 Exploitation'!D249</f>
        <v>#DIV/0!</v>
      </c>
      <c r="C81" s="421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1" t="e">
        <f>'A4 Exploitation'!D249</f>
        <v>#DIV/0!</v>
      </c>
      <c r="C82" s="421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1"/>
      <c r="C83" s="421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1"/>
      <c r="C84" s="421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2" t="s">
        <v>466</v>
      </c>
      <c r="C87" s="422"/>
      <c r="D87" s="49"/>
      <c r="E87" s="49"/>
      <c r="F87" s="49"/>
      <c r="G87" s="49"/>
      <c r="H87" s="49"/>
      <c r="I87" s="49"/>
      <c r="J87" s="48" t="str">
        <f>D18</f>
        <v>KSAR HELLAL</v>
      </c>
    </row>
    <row r="88" spans="1:10" ht="33" customHeight="1" x14ac:dyDescent="0.25">
      <c r="A88" s="57" t="s">
        <v>281</v>
      </c>
      <c r="B88" s="421">
        <f>'A1 Exploitation'!D304</f>
        <v>0.86842105263157898</v>
      </c>
      <c r="C88" s="421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1" t="e">
        <f>'A2 Exploitation'!D304</f>
        <v>#DIV/0!</v>
      </c>
      <c r="C89" s="421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1" t="e">
        <f>'A3 Exploitation'!D304</f>
        <v>#DIV/0!</v>
      </c>
      <c r="C90" s="421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1" t="e">
        <f>'A4 Exploitation'!D304</f>
        <v>#DIV/0!</v>
      </c>
      <c r="C91" s="421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1"/>
      <c r="C92" s="421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1"/>
      <c r="C93" s="421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2" t="s">
        <v>467</v>
      </c>
      <c r="C96" s="422"/>
      <c r="D96" s="49"/>
      <c r="E96" s="49"/>
      <c r="F96" s="49"/>
      <c r="G96" s="49"/>
      <c r="H96" s="49"/>
      <c r="I96" s="49"/>
      <c r="J96" s="48" t="str">
        <f>D18</f>
        <v>KSAR HELLAL</v>
      </c>
    </row>
    <row r="97" spans="1:10" ht="33" customHeight="1" x14ac:dyDescent="0.25">
      <c r="A97" s="57" t="s">
        <v>281</v>
      </c>
      <c r="B97" s="421">
        <f>'A1 Exploitation'!D371</f>
        <v>0.69791666666666663</v>
      </c>
      <c r="C97" s="421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1" t="e">
        <f>'A2 Exploitation'!D371</f>
        <v>#DIV/0!</v>
      </c>
      <c r="C98" s="421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1" t="e">
        <f>'A3 Exploitation'!D371</f>
        <v>#DIV/0!</v>
      </c>
      <c r="C99" s="421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1" t="e">
        <f>'A4 Exploitation'!D371</f>
        <v>#DIV/0!</v>
      </c>
      <c r="C100" s="421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1"/>
      <c r="C101" s="421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1"/>
      <c r="C102" s="421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2" t="s">
        <v>468</v>
      </c>
      <c r="C105" s="422"/>
      <c r="D105" s="49"/>
      <c r="E105" s="49"/>
      <c r="F105" s="49"/>
      <c r="G105" s="49"/>
      <c r="H105" s="49"/>
      <c r="I105" s="49"/>
      <c r="J105" s="48" t="str">
        <f>D18</f>
        <v>KSAR HELLAL</v>
      </c>
    </row>
    <row r="106" spans="1:10" ht="33" customHeight="1" x14ac:dyDescent="0.25">
      <c r="A106" s="57" t="s">
        <v>281</v>
      </c>
      <c r="B106" s="421">
        <f>'A1 Exploitation'!D429</f>
        <v>0.86585365853658536</v>
      </c>
      <c r="C106" s="421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1" t="e">
        <f>'A2 Exploitation'!D429</f>
        <v>#DIV/0!</v>
      </c>
      <c r="C107" s="421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1" t="e">
        <f>'A3 Exploitation'!D429</f>
        <v>#DIV/0!</v>
      </c>
      <c r="C108" s="421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1" t="e">
        <f>'A4 Exploitation'!D429</f>
        <v>#DIV/0!</v>
      </c>
      <c r="C109" s="421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1"/>
      <c r="C110" s="421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1"/>
      <c r="C111" s="421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2" t="s">
        <v>469</v>
      </c>
      <c r="C114" s="422"/>
      <c r="D114" s="49"/>
      <c r="E114" s="49"/>
      <c r="F114" s="49"/>
      <c r="G114" s="49"/>
      <c r="H114" s="49"/>
      <c r="I114" s="49"/>
      <c r="J114" s="48" t="str">
        <f>D18</f>
        <v>KSAR HELLAL</v>
      </c>
    </row>
    <row r="115" spans="1:10" ht="33" customHeight="1" x14ac:dyDescent="0.25">
      <c r="A115" s="57" t="s">
        <v>281</v>
      </c>
      <c r="B115" s="421">
        <f>'A1 Exploitation'!D476</f>
        <v>1</v>
      </c>
      <c r="C115" s="421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1" t="e">
        <f>'A2 Exploitation'!D476</f>
        <v>#DIV/0!</v>
      </c>
      <c r="C116" s="421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1" t="e">
        <f>'A3 Exploitation'!D476</f>
        <v>#DIV/0!</v>
      </c>
      <c r="C117" s="421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1" t="e">
        <f>'A4 Exploitation'!D476</f>
        <v>#DIV/0!</v>
      </c>
      <c r="C118" s="421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1"/>
      <c r="C119" s="421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1"/>
      <c r="C120" s="421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2" t="s">
        <v>470</v>
      </c>
      <c r="C123" s="422"/>
      <c r="D123" s="49"/>
      <c r="E123" s="49"/>
      <c r="F123" s="49"/>
      <c r="G123" s="49"/>
      <c r="H123" s="49"/>
      <c r="I123" s="49"/>
      <c r="J123" s="48" t="str">
        <f>D18</f>
        <v>KSAR HELLAL</v>
      </c>
    </row>
    <row r="124" spans="1:10" ht="33" customHeight="1" x14ac:dyDescent="0.25">
      <c r="A124" s="57" t="s">
        <v>281</v>
      </c>
      <c r="B124" s="421" t="e">
        <f>'A1 Exploitation'!D527</f>
        <v>#DIV/0!</v>
      </c>
      <c r="C124" s="421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1" t="e">
        <f>'A2 Exploitation'!D527</f>
        <v>#DIV/0!</v>
      </c>
      <c r="C125" s="421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1" t="e">
        <f>'A3 Exploitation'!D527</f>
        <v>#DIV/0!</v>
      </c>
      <c r="C126" s="421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1" t="e">
        <f>'A4 Exploitation'!D527</f>
        <v>#DIV/0!</v>
      </c>
      <c r="C127" s="421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1"/>
      <c r="C128" s="421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1"/>
      <c r="C129" s="421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2" t="s">
        <v>471</v>
      </c>
      <c r="C132" s="422"/>
      <c r="D132" s="49"/>
      <c r="E132" s="49"/>
      <c r="F132" s="49"/>
      <c r="G132" s="49"/>
      <c r="H132" s="49"/>
      <c r="I132" s="49"/>
      <c r="J132" s="48" t="str">
        <f>D18</f>
        <v>KSAR HELLAL</v>
      </c>
    </row>
    <row r="133" spans="1:10" ht="33" customHeight="1" x14ac:dyDescent="0.25">
      <c r="A133" s="57" t="s">
        <v>281</v>
      </c>
      <c r="B133" s="421">
        <f>'A1 Exploitation'!D570</f>
        <v>1</v>
      </c>
      <c r="C133" s="421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1" t="e">
        <f>'A2 Exploitation'!D570</f>
        <v>#DIV/0!</v>
      </c>
      <c r="C134" s="421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1" t="e">
        <f>'A3 Exploitation'!D570</f>
        <v>#DIV/0!</v>
      </c>
      <c r="C135" s="421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1" t="e">
        <f>'A4 Exploitation'!D570</f>
        <v>#DIV/0!</v>
      </c>
      <c r="C136" s="421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1"/>
      <c r="C137" s="421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1"/>
      <c r="C138" s="421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2" t="s">
        <v>291</v>
      </c>
      <c r="C141" s="422"/>
      <c r="D141" s="49"/>
      <c r="E141" s="49"/>
      <c r="F141" s="49"/>
      <c r="G141" s="49"/>
      <c r="H141" s="49"/>
      <c r="I141" s="49"/>
      <c r="J141" s="48" t="str">
        <f>D18</f>
        <v>KSAR HELLAL</v>
      </c>
    </row>
    <row r="142" spans="1:10" ht="33" customHeight="1" x14ac:dyDescent="0.25">
      <c r="A142" s="57" t="s">
        <v>281</v>
      </c>
      <c r="B142" s="421">
        <f>'A1 Exploitation'!D610</f>
        <v>1</v>
      </c>
      <c r="C142" s="421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1" t="e">
        <f>'A2 Exploitation'!D610</f>
        <v>#DIV/0!</v>
      </c>
      <c r="C143" s="421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1" t="e">
        <f>'A3 Exploitation'!D610</f>
        <v>#DIV/0!</v>
      </c>
      <c r="C144" s="421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1" t="e">
        <f>'A4 Exploitation'!D610</f>
        <v>#DIV/0!</v>
      </c>
      <c r="C145" s="421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1"/>
      <c r="C146" s="421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1"/>
      <c r="C147" s="421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2" t="s">
        <v>292</v>
      </c>
      <c r="C150" s="422"/>
      <c r="D150" s="49"/>
      <c r="E150" s="49"/>
      <c r="F150" s="49"/>
      <c r="G150" s="49"/>
      <c r="H150" s="49"/>
      <c r="I150" s="49"/>
      <c r="J150" s="48" t="str">
        <f>D18</f>
        <v>KSAR HELLAL</v>
      </c>
    </row>
    <row r="151" spans="1:10" ht="33" customHeight="1" x14ac:dyDescent="0.25">
      <c r="A151" s="57" t="s">
        <v>281</v>
      </c>
      <c r="B151" s="421">
        <f>'A1 Exploitation'!D673</f>
        <v>0.81578947368421051</v>
      </c>
      <c r="C151" s="421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1" t="e">
        <f>'A2 Exploitation'!D673</f>
        <v>#DIV/0!</v>
      </c>
      <c r="C152" s="421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1" t="e">
        <f>'A3 Exploitation'!D673</f>
        <v>#DIV/0!</v>
      </c>
      <c r="C153" s="421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1" t="e">
        <f>'A4 Exploitation'!D673</f>
        <v>#DIV/0!</v>
      </c>
      <c r="C154" s="421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1"/>
      <c r="C155" s="421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1"/>
      <c r="C156" s="421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3"/>
      <c r="C159" s="423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2" t="s">
        <v>472</v>
      </c>
      <c r="C160" s="422"/>
      <c r="D160" s="49"/>
      <c r="E160" s="49"/>
      <c r="F160" s="49"/>
      <c r="G160" s="49"/>
      <c r="H160" s="49"/>
      <c r="I160" s="49"/>
      <c r="J160" s="48" t="str">
        <f>D18</f>
        <v>KSAR HELLAL</v>
      </c>
    </row>
    <row r="161" spans="1:10" ht="33" customHeight="1" x14ac:dyDescent="0.25">
      <c r="A161" s="57" t="s">
        <v>281</v>
      </c>
      <c r="B161" s="421">
        <f>'A1 Exploitation'!D702</f>
        <v>0.89473684210526316</v>
      </c>
      <c r="C161" s="421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1" t="e">
        <f>'A2 Exploitation'!D702</f>
        <v>#DIV/0!</v>
      </c>
      <c r="C162" s="421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1" t="e">
        <f>'A3 Exploitation'!D702</f>
        <v>#DIV/0!</v>
      </c>
      <c r="C163" s="421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1" t="e">
        <f>'A4 Exploitation'!D702</f>
        <v>#DIV/0!</v>
      </c>
      <c r="C164" s="421"/>
    </row>
    <row r="165" spans="1:10" ht="33" customHeight="1" x14ac:dyDescent="0.25">
      <c r="A165" s="56" t="s">
        <v>285</v>
      </c>
      <c r="B165" s="421"/>
      <c r="C165" s="421"/>
    </row>
    <row r="166" spans="1:10" ht="18" x14ac:dyDescent="0.25">
      <c r="A166" s="56" t="s">
        <v>286</v>
      </c>
      <c r="B166" s="421"/>
      <c r="C166" s="421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2" t="s">
        <v>473</v>
      </c>
      <c r="C169" s="422"/>
      <c r="J169" s="48" t="str">
        <f>D18</f>
        <v>KSAR HELLAL</v>
      </c>
    </row>
    <row r="170" spans="1:10" ht="33" customHeight="1" x14ac:dyDescent="0.25">
      <c r="A170" s="57" t="s">
        <v>281</v>
      </c>
      <c r="B170" s="421">
        <f>'A1 Exploitation'!D726</f>
        <v>1</v>
      </c>
      <c r="C170" s="421"/>
    </row>
    <row r="171" spans="1:10" ht="33" customHeight="1" x14ac:dyDescent="0.25">
      <c r="A171" s="56" t="s">
        <v>282</v>
      </c>
      <c r="B171" s="421" t="e">
        <f>'A2 Exploitation'!D726</f>
        <v>#DIV/0!</v>
      </c>
      <c r="C171" s="421"/>
    </row>
    <row r="172" spans="1:10" ht="33" customHeight="1" x14ac:dyDescent="0.25">
      <c r="A172" s="57" t="s">
        <v>283</v>
      </c>
      <c r="B172" s="421" t="e">
        <f>'A3 Exploitation'!D726</f>
        <v>#DIV/0!</v>
      </c>
      <c r="C172" s="421"/>
    </row>
    <row r="173" spans="1:10" ht="33" customHeight="1" x14ac:dyDescent="0.25">
      <c r="A173" s="57" t="s">
        <v>284</v>
      </c>
      <c r="B173" s="421" t="e">
        <f>'A4 Exploitation'!D726</f>
        <v>#DIV/0!</v>
      </c>
      <c r="C173" s="421"/>
    </row>
    <row r="174" spans="1:10" ht="33" customHeight="1" x14ac:dyDescent="0.25">
      <c r="A174" s="56" t="s">
        <v>285</v>
      </c>
      <c r="B174" s="421"/>
      <c r="C174" s="421"/>
    </row>
    <row r="175" spans="1:10" ht="18" x14ac:dyDescent="0.25">
      <c r="A175" s="56" t="s">
        <v>286</v>
      </c>
      <c r="B175" s="421"/>
      <c r="C175" s="421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2" t="s">
        <v>293</v>
      </c>
      <c r="C178" s="422"/>
      <c r="J178" s="48" t="str">
        <f>D18</f>
        <v>KSAR HELLAL</v>
      </c>
    </row>
    <row r="179" spans="1:10" ht="33" customHeight="1" x14ac:dyDescent="0.25">
      <c r="A179" s="57" t="s">
        <v>281</v>
      </c>
      <c r="B179" s="421">
        <f>'A1 Technique'!D199</f>
        <v>0.96250000000000002</v>
      </c>
      <c r="C179" s="421"/>
    </row>
    <row r="180" spans="1:10" ht="33" customHeight="1" x14ac:dyDescent="0.25">
      <c r="A180" s="56" t="s">
        <v>282</v>
      </c>
      <c r="B180" s="421" t="e">
        <f>'A2 Technique'!D199</f>
        <v>#DIV/0!</v>
      </c>
      <c r="C180" s="421"/>
    </row>
    <row r="181" spans="1:10" ht="33" customHeight="1" x14ac:dyDescent="0.25">
      <c r="A181" s="57" t="s">
        <v>283</v>
      </c>
      <c r="B181" s="421" t="e">
        <f>'A3 Technique'!D199</f>
        <v>#DIV/0!</v>
      </c>
      <c r="C181" s="421"/>
    </row>
    <row r="182" spans="1:10" ht="33" customHeight="1" x14ac:dyDescent="0.25">
      <c r="A182" s="57" t="s">
        <v>284</v>
      </c>
      <c r="B182" s="421" t="e">
        <f>'A4 Technique'!D199</f>
        <v>#DIV/0!</v>
      </c>
      <c r="C182" s="421"/>
    </row>
    <row r="183" spans="1:10" ht="33" customHeight="1" x14ac:dyDescent="0.25">
      <c r="A183" s="56" t="s">
        <v>285</v>
      </c>
      <c r="B183" s="421"/>
      <c r="C183" s="421"/>
    </row>
    <row r="184" spans="1:10" ht="18" x14ac:dyDescent="0.25">
      <c r="A184" s="56" t="s">
        <v>286</v>
      </c>
      <c r="B184" s="421"/>
      <c r="C184" s="42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zoomScale="68" zoomScaleNormal="100" zoomScaleSheetLayoutView="68" workbookViewId="0">
      <selection activeCell="A661" sqref="A661:F66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08"/>
      <c r="E1" s="508"/>
      <c r="F1" s="508"/>
      <c r="G1" s="508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09" t="s">
        <v>151</v>
      </c>
      <c r="B7" s="509"/>
      <c r="C7" s="509"/>
      <c r="D7" s="509"/>
      <c r="E7" s="509"/>
      <c r="F7" s="509"/>
      <c r="G7" s="111"/>
    </row>
    <row r="8" spans="1:7" ht="22.5" x14ac:dyDescent="0.45">
      <c r="A8" s="510" t="str">
        <f>'Page de garde'!D18</f>
        <v>KSAR HELLAL</v>
      </c>
      <c r="B8" s="510"/>
      <c r="C8" s="510"/>
      <c r="D8" s="510"/>
      <c r="E8" s="510"/>
      <c r="F8" s="510"/>
      <c r="G8" s="111"/>
    </row>
    <row r="9" spans="1:7" ht="22.5" x14ac:dyDescent="0.45">
      <c r="A9" s="112" t="s">
        <v>39</v>
      </c>
      <c r="B9" s="511" t="s">
        <v>476</v>
      </c>
      <c r="C9" s="511"/>
      <c r="D9" s="511"/>
      <c r="E9" s="511"/>
      <c r="F9" s="511"/>
      <c r="G9" s="111"/>
    </row>
    <row r="10" spans="1:7" ht="22.5" x14ac:dyDescent="0.45">
      <c r="A10" s="113" t="s">
        <v>41</v>
      </c>
      <c r="B10" s="512" t="s">
        <v>477</v>
      </c>
      <c r="C10" s="512"/>
      <c r="D10" s="512"/>
      <c r="E10" s="512"/>
      <c r="F10" s="512"/>
      <c r="G10" s="111"/>
    </row>
    <row r="11" spans="1:7" ht="22.5" x14ac:dyDescent="0.45">
      <c r="A11" s="112" t="s">
        <v>40</v>
      </c>
      <c r="B11" s="507">
        <v>43536</v>
      </c>
      <c r="C11" s="507"/>
      <c r="D11" s="507"/>
      <c r="E11" s="507"/>
      <c r="F11" s="507"/>
      <c r="G11" s="111"/>
    </row>
    <row r="12" spans="1:7" ht="22.5" x14ac:dyDescent="0.45">
      <c r="A12" s="112" t="s">
        <v>200</v>
      </c>
      <c r="B12" s="513">
        <f>D730</f>
        <v>0.84959349593495936</v>
      </c>
      <c r="C12" s="513"/>
      <c r="D12" s="513"/>
      <c r="E12" s="513"/>
      <c r="F12" s="513"/>
      <c r="G12" s="111"/>
    </row>
    <row r="13" spans="1:7" ht="22.5" x14ac:dyDescent="0.45">
      <c r="A13" s="110"/>
      <c r="B13" s="108"/>
      <c r="C13" s="108"/>
      <c r="D13" s="508"/>
      <c r="E13" s="508"/>
      <c r="F13" s="508"/>
      <c r="G13" s="50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43536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147" x14ac:dyDescent="0.4">
      <c r="A34" s="141" t="s">
        <v>432</v>
      </c>
      <c r="B34" s="122">
        <v>0</v>
      </c>
      <c r="C34" s="142">
        <f>IF(B34=0, -5, "0")</f>
        <v>-5</v>
      </c>
      <c r="D34" s="140" t="s">
        <v>481</v>
      </c>
      <c r="E34" s="140" t="s">
        <v>482</v>
      </c>
      <c r="F34" s="123"/>
      <c r="G34" s="114"/>
    </row>
    <row r="35" spans="1:7" ht="105" x14ac:dyDescent="0.4">
      <c r="A35" s="141" t="s">
        <v>400</v>
      </c>
      <c r="B35" s="122">
        <v>0</v>
      </c>
      <c r="C35" s="142">
        <f>IF(B35=0, -5, "0")</f>
        <v>-5</v>
      </c>
      <c r="D35" s="123" t="s">
        <v>479</v>
      </c>
      <c r="E35" s="123" t="s">
        <v>480</v>
      </c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12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0.4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22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0.55000000000000004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43536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8" t="s">
        <v>351</v>
      </c>
      <c r="B65" s="518"/>
      <c r="C65" s="518"/>
      <c r="D65" s="518"/>
      <c r="E65" s="518"/>
      <c r="F65" s="51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9" t="s">
        <v>352</v>
      </c>
      <c r="B84" s="519"/>
      <c r="C84" s="519"/>
      <c r="D84" s="519"/>
      <c r="E84" s="519"/>
      <c r="F84" s="51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8" t="s">
        <v>353</v>
      </c>
      <c r="B104" s="518"/>
      <c r="C104" s="518"/>
      <c r="D104" s="518"/>
      <c r="E104" s="518"/>
      <c r="F104" s="51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8" t="s">
        <v>390</v>
      </c>
      <c r="B112" s="518"/>
      <c r="C112" s="518"/>
      <c r="D112" s="518"/>
      <c r="E112" s="518"/>
      <c r="F112" s="51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8" t="s">
        <v>311</v>
      </c>
      <c r="B121" s="518"/>
      <c r="C121" s="518"/>
      <c r="D121" s="518"/>
      <c r="E121" s="518"/>
      <c r="F121" s="51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20" t="s">
        <v>424</v>
      </c>
      <c r="B133" s="520"/>
      <c r="C133" s="520"/>
      <c r="D133" s="520"/>
      <c r="E133" s="520"/>
      <c r="F133" s="520"/>
      <c r="G133" s="114"/>
    </row>
    <row r="134" spans="1:16384" s="258" customFormat="1" ht="22.5" customHeight="1" x14ac:dyDescent="0.4">
      <c r="A134" s="521"/>
      <c r="B134" s="521"/>
      <c r="C134" s="521"/>
      <c r="D134" s="521"/>
      <c r="E134" s="521"/>
      <c r="F134" s="521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2" t="s">
        <v>461</v>
      </c>
      <c r="B139" s="522"/>
      <c r="C139" s="522"/>
      <c r="D139" s="522"/>
      <c r="E139" s="522"/>
      <c r="F139" s="522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4">
        <v>2</v>
      </c>
      <c r="B165" s="432"/>
      <c r="C165" s="432"/>
      <c r="D165" s="432"/>
      <c r="E165" s="432"/>
      <c r="F165" s="432"/>
      <c r="G165" s="114"/>
    </row>
    <row r="166" spans="1:7" s="258" customFormat="1" ht="32.25" customHeight="1" x14ac:dyDescent="0.4">
      <c r="A166" s="522" t="s">
        <v>462</v>
      </c>
      <c r="B166" s="522"/>
      <c r="C166" s="522"/>
      <c r="D166" s="522"/>
      <c r="E166" s="522"/>
      <c r="F166" s="522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42" x14ac:dyDescent="0.4">
      <c r="A170" s="125" t="s">
        <v>343</v>
      </c>
      <c r="B170" s="122">
        <v>0</v>
      </c>
      <c r="C170" s="125"/>
      <c r="D170" s="125" t="s">
        <v>485</v>
      </c>
      <c r="E170" s="124" t="s">
        <v>486</v>
      </c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105" x14ac:dyDescent="0.4">
      <c r="A172" s="125" t="s">
        <v>409</v>
      </c>
      <c r="B172" s="122">
        <v>0</v>
      </c>
      <c r="C172" s="125"/>
      <c r="D172" s="125" t="s">
        <v>483</v>
      </c>
      <c r="E172" s="123" t="s">
        <v>484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5"/>
      <c r="B176" s="436"/>
      <c r="C176" s="436"/>
      <c r="D176" s="436"/>
      <c r="E176" s="436"/>
      <c r="F176" s="436"/>
      <c r="G176" s="114"/>
    </row>
    <row r="177" spans="1:7" ht="32.25" customHeight="1" x14ac:dyDescent="0.4">
      <c r="A177" s="522" t="s">
        <v>311</v>
      </c>
      <c r="B177" s="522"/>
      <c r="C177" s="522"/>
      <c r="D177" s="522"/>
      <c r="E177" s="522"/>
      <c r="F177" s="522"/>
      <c r="G177" s="114"/>
    </row>
    <row r="178" spans="1:7" ht="21" x14ac:dyDescent="0.4">
      <c r="A178" s="121" t="s">
        <v>348</v>
      </c>
      <c r="B178" s="122">
        <v>2</v>
      </c>
      <c r="C178" s="121"/>
      <c r="D178" s="123"/>
      <c r="E178" s="123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2"/>
      <c r="C186" s="473"/>
      <c r="D186" s="309">
        <f>SUM(B148:C164,B178:C185,B167:C175,B140:C145)</f>
        <v>76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0.95</v>
      </c>
      <c r="E187" s="108"/>
      <c r="F187" s="114"/>
      <c r="G187" s="114"/>
    </row>
    <row r="188" spans="1:7" ht="21" x14ac:dyDescent="0.4">
      <c r="A188" s="437"/>
      <c r="B188" s="437"/>
      <c r="C188" s="437"/>
      <c r="D188" s="437"/>
      <c r="E188" s="437"/>
      <c r="F188" s="43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43536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45" t="s">
        <v>266</v>
      </c>
      <c r="F191" s="445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45"/>
      <c r="F192" s="44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1</v>
      </c>
      <c r="C195" s="122"/>
      <c r="D195" s="123" t="s">
        <v>488</v>
      </c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15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0.9375</v>
      </c>
      <c r="E204" s="108"/>
      <c r="F204" s="114"/>
      <c r="G204" s="114"/>
    </row>
    <row r="205" spans="1:7" ht="21" x14ac:dyDescent="0.4">
      <c r="A205" s="431"/>
      <c r="B205" s="431"/>
      <c r="C205" s="431"/>
      <c r="D205" s="431"/>
      <c r="E205" s="431"/>
      <c r="F205" s="43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0</v>
      </c>
      <c r="C221" s="142">
        <f>IF(B221=0, -2, "0")</f>
        <v>-2</v>
      </c>
      <c r="D221" s="128" t="s">
        <v>490</v>
      </c>
      <c r="E221" s="180" t="s">
        <v>492</v>
      </c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105" x14ac:dyDescent="0.4">
      <c r="A226" s="202" t="s">
        <v>316</v>
      </c>
      <c r="B226" s="122">
        <v>0</v>
      </c>
      <c r="C226" s="143">
        <f>IF(B226=0, -10, "0")</f>
        <v>-10</v>
      </c>
      <c r="D226" s="128" t="s">
        <v>489</v>
      </c>
      <c r="E226" s="128" t="s">
        <v>491</v>
      </c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24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0.54545454545454541</v>
      </c>
      <c r="E228" s="108"/>
      <c r="F228" s="114"/>
      <c r="G228" s="114"/>
    </row>
    <row r="229" spans="1:7" ht="21" x14ac:dyDescent="0.4">
      <c r="A229" s="431"/>
      <c r="B229" s="431"/>
      <c r="C229" s="431"/>
      <c r="D229" s="431"/>
      <c r="E229" s="431"/>
      <c r="F229" s="43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4" t="s">
        <v>311</v>
      </c>
      <c r="B236" s="515"/>
      <c r="C236" s="515"/>
      <c r="D236" s="516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26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65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0.7558139534883721</v>
      </c>
      <c r="E249" s="108"/>
      <c r="F249" s="114"/>
      <c r="G249" s="114"/>
    </row>
    <row r="250" spans="1:7" ht="21" x14ac:dyDescent="0.4">
      <c r="A250" s="431"/>
      <c r="B250" s="431"/>
      <c r="C250" s="431"/>
      <c r="D250" s="431"/>
      <c r="E250" s="431"/>
      <c r="F250" s="43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43536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45" t="s">
        <v>266</v>
      </c>
      <c r="F253" s="445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45"/>
      <c r="F254" s="44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168" x14ac:dyDescent="0.4">
      <c r="A261" s="297" t="s">
        <v>330</v>
      </c>
      <c r="B261" s="122">
        <v>0</v>
      </c>
      <c r="C261" s="122"/>
      <c r="D261" s="194" t="s">
        <v>526</v>
      </c>
      <c r="E261" s="194" t="s">
        <v>497</v>
      </c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14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0.875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105" x14ac:dyDescent="0.4">
      <c r="A272" s="138" t="s">
        <v>202</v>
      </c>
      <c r="B272" s="122">
        <v>0</v>
      </c>
      <c r="C272" s="122"/>
      <c r="D272" s="194" t="s">
        <v>527</v>
      </c>
      <c r="E272" s="194" t="s">
        <v>499</v>
      </c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126" x14ac:dyDescent="0.4">
      <c r="A277" s="400" t="s">
        <v>394</v>
      </c>
      <c r="B277" s="122">
        <v>0</v>
      </c>
      <c r="C277" s="142">
        <f>IF(B277=0, -2, "0")</f>
        <v>-2</v>
      </c>
      <c r="D277" s="194" t="s">
        <v>498</v>
      </c>
      <c r="E277" s="123" t="s">
        <v>500</v>
      </c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5"/>
      <c r="B290" s="465"/>
      <c r="C290" s="465"/>
      <c r="D290" s="465"/>
      <c r="E290" s="465"/>
      <c r="F290" s="465"/>
      <c r="G290" s="129"/>
    </row>
    <row r="291" spans="1:7" s="80" customFormat="1" ht="31.5" customHeight="1" x14ac:dyDescent="0.4">
      <c r="A291" s="517" t="s">
        <v>311</v>
      </c>
      <c r="B291" s="517"/>
      <c r="C291" s="517"/>
      <c r="D291" s="517"/>
      <c r="E291" s="517"/>
      <c r="F291" s="517"/>
      <c r="G291" s="129"/>
    </row>
    <row r="292" spans="1:7" s="80" customFormat="1" ht="48" customHeight="1" x14ac:dyDescent="0.4">
      <c r="A292" s="125" t="s">
        <v>329</v>
      </c>
      <c r="B292" s="122">
        <v>2</v>
      </c>
      <c r="C292" s="126"/>
      <c r="D292" s="123"/>
      <c r="E292" s="123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52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0.8666666666666667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66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0.86842105263157898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43536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45" t="s">
        <v>266</v>
      </c>
      <c r="F308" s="445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45"/>
      <c r="F309" s="44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63" x14ac:dyDescent="0.4">
      <c r="A315" s="164" t="s">
        <v>119</v>
      </c>
      <c r="B315" s="122">
        <v>2</v>
      </c>
      <c r="C315" s="122"/>
      <c r="D315" s="123" t="s">
        <v>503</v>
      </c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105" x14ac:dyDescent="0.4">
      <c r="A335" s="252" t="s">
        <v>357</v>
      </c>
      <c r="B335" s="122">
        <v>0</v>
      </c>
      <c r="C335" s="122"/>
      <c r="D335" s="158" t="s">
        <v>504</v>
      </c>
      <c r="E335" s="158" t="s">
        <v>505</v>
      </c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47" x14ac:dyDescent="0.4">
      <c r="A337" s="168" t="s">
        <v>58</v>
      </c>
      <c r="B337" s="122">
        <v>0</v>
      </c>
      <c r="C337" s="174">
        <f>IF(B337=0, -5, "0")</f>
        <v>-5</v>
      </c>
      <c r="D337" s="213" t="s">
        <v>507</v>
      </c>
      <c r="E337" s="123" t="s">
        <v>510</v>
      </c>
      <c r="F337" s="123"/>
      <c r="G337" s="129"/>
    </row>
    <row r="338" spans="1:7" ht="38.25" customHeight="1" x14ac:dyDescent="0.4">
      <c r="A338" s="290" t="s">
        <v>354</v>
      </c>
      <c r="B338" s="122">
        <v>0</v>
      </c>
      <c r="C338" s="142">
        <f>IF(B338=0, -2, "0")</f>
        <v>-2</v>
      </c>
      <c r="D338" s="123" t="s">
        <v>490</v>
      </c>
      <c r="E338" s="213" t="s">
        <v>492</v>
      </c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E339" s="180"/>
      <c r="F339" s="123"/>
      <c r="G339" s="129"/>
    </row>
    <row r="340" spans="1:7" s="258" customFormat="1" ht="107.25" customHeight="1" x14ac:dyDescent="0.4">
      <c r="A340" s="290" t="s">
        <v>331</v>
      </c>
      <c r="B340" s="122">
        <v>2</v>
      </c>
      <c r="C340" s="142" t="str">
        <f>IF(B340=0, -2, "0")</f>
        <v>0</v>
      </c>
      <c r="D340" s="128"/>
      <c r="E340" s="128"/>
      <c r="F340" s="123"/>
      <c r="G340" s="129"/>
    </row>
    <row r="341" spans="1:7" ht="42" x14ac:dyDescent="0.4">
      <c r="A341" s="121" t="s">
        <v>402</v>
      </c>
      <c r="B341" s="122">
        <v>1</v>
      </c>
      <c r="C341" s="296"/>
      <c r="D341" s="128" t="s">
        <v>502</v>
      </c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26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0.59090909090909094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126" x14ac:dyDescent="0.4">
      <c r="A349" s="214" t="s">
        <v>50</v>
      </c>
      <c r="B349" s="122">
        <v>1</v>
      </c>
      <c r="C349" s="143">
        <f>IF(B349=0, -10, IF(B349=1, -5, "0"))</f>
        <v>-5</v>
      </c>
      <c r="D349" s="179" t="s">
        <v>506</v>
      </c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168" x14ac:dyDescent="0.4">
      <c r="A356" s="121" t="s">
        <v>121</v>
      </c>
      <c r="B356" s="122">
        <v>0</v>
      </c>
      <c r="C356" s="122"/>
      <c r="D356" s="158" t="s">
        <v>508</v>
      </c>
      <c r="E356" s="158" t="s">
        <v>509</v>
      </c>
      <c r="F356" s="123"/>
      <c r="G356" s="114"/>
    </row>
    <row r="357" spans="1:7" s="258" customFormat="1" ht="21" x14ac:dyDescent="0.3">
      <c r="A357" s="456"/>
      <c r="B357" s="456"/>
      <c r="C357" s="456"/>
      <c r="D357" s="456"/>
      <c r="E357" s="456"/>
      <c r="F357" s="456"/>
      <c r="G357" s="456"/>
    </row>
    <row r="358" spans="1:7" ht="32.25" customHeight="1" x14ac:dyDescent="0.4">
      <c r="A358" s="501" t="s">
        <v>311</v>
      </c>
      <c r="B358" s="501"/>
      <c r="C358" s="501"/>
      <c r="D358" s="501"/>
      <c r="E358" s="501"/>
      <c r="F358" s="501"/>
      <c r="G358" s="114"/>
    </row>
    <row r="359" spans="1:7" ht="21" x14ac:dyDescent="0.4">
      <c r="A359" s="125" t="s">
        <v>329</v>
      </c>
      <c r="B359" s="122">
        <v>2</v>
      </c>
      <c r="C359" s="307"/>
      <c r="D359" s="123"/>
      <c r="E359" s="123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182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0.75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25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0.69444444444444442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67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0.69791666666666663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43536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45" t="s">
        <v>266</v>
      </c>
      <c r="F375" s="445" t="s">
        <v>302</v>
      </c>
      <c r="G375" s="173"/>
    </row>
    <row r="376" spans="1:7" s="6" customFormat="1" ht="21" x14ac:dyDescent="0.4">
      <c r="A376" s="443"/>
      <c r="B376" s="118" t="s">
        <v>32</v>
      </c>
      <c r="C376" s="118" t="s">
        <v>31</v>
      </c>
      <c r="D376" s="444"/>
      <c r="E376" s="445"/>
      <c r="F376" s="44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63" x14ac:dyDescent="0.4">
      <c r="A384" s="157" t="s">
        <v>146</v>
      </c>
      <c r="B384" s="122">
        <v>0</v>
      </c>
      <c r="C384" s="122"/>
      <c r="D384" s="123" t="s">
        <v>514</v>
      </c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0.90909090909090906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105" x14ac:dyDescent="0.4">
      <c r="A407" s="168" t="s">
        <v>133</v>
      </c>
      <c r="B407" s="122">
        <v>0</v>
      </c>
      <c r="C407" s="174">
        <f>IF(B407=0, -5, "0")</f>
        <v>-5</v>
      </c>
      <c r="D407" s="229" t="s">
        <v>515</v>
      </c>
      <c r="E407" s="229" t="s">
        <v>516</v>
      </c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99"/>
      <c r="B415" s="438"/>
      <c r="C415" s="438"/>
      <c r="D415" s="438"/>
      <c r="E415" s="438"/>
      <c r="F415" s="438"/>
      <c r="G415" s="438"/>
    </row>
    <row r="416" spans="1:7" s="6" customFormat="1" ht="24.75" x14ac:dyDescent="0.4">
      <c r="A416" s="504" t="s">
        <v>320</v>
      </c>
      <c r="B416" s="504"/>
      <c r="C416" s="504"/>
      <c r="D416" s="504"/>
      <c r="E416" s="504"/>
      <c r="F416" s="504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123"/>
      <c r="E417" s="123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182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51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0.85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71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0.86585365853658536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43536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45" t="s">
        <v>266</v>
      </c>
      <c r="F433" s="445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45"/>
      <c r="F434" s="44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4" t="s">
        <v>311</v>
      </c>
      <c r="B464" s="504"/>
      <c r="C464" s="504"/>
      <c r="D464" s="504"/>
      <c r="E464" s="504"/>
      <c r="F464" s="504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">
        <v>30</v>
      </c>
      <c r="C471" s="122"/>
      <c r="D471" s="411" t="s">
        <v>30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5" t="s">
        <v>425</v>
      </c>
      <c r="B478" s="505"/>
      <c r="C478" s="505"/>
      <c r="D478" s="505"/>
      <c r="E478" s="505"/>
      <c r="F478" s="505"/>
      <c r="G478" s="114"/>
    </row>
    <row r="479" spans="1:7" s="258" customFormat="1" ht="21" customHeight="1" x14ac:dyDescent="0.4">
      <c r="A479" s="234">
        <f>B11</f>
        <v>43536</v>
      </c>
      <c r="G479" s="114"/>
    </row>
    <row r="480" spans="1:7" s="258" customFormat="1" ht="21" x14ac:dyDescent="0.4">
      <c r="A480" s="475" t="s">
        <v>28</v>
      </c>
      <c r="B480" s="476" t="s">
        <v>29</v>
      </c>
      <c r="C480" s="476"/>
      <c r="D480" s="476" t="s">
        <v>42</v>
      </c>
      <c r="E480" s="477" t="s">
        <v>266</v>
      </c>
      <c r="F480" s="477" t="s">
        <v>302</v>
      </c>
      <c r="G480" s="114"/>
    </row>
    <row r="481" spans="1:7" s="258" customFormat="1" ht="21" x14ac:dyDescent="0.4">
      <c r="A481" s="475"/>
      <c r="B481" s="320" t="s">
        <v>32</v>
      </c>
      <c r="C481" s="320" t="s">
        <v>31</v>
      </c>
      <c r="D481" s="476"/>
      <c r="E481" s="477"/>
      <c r="F481" s="47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6" t="s">
        <v>52</v>
      </c>
      <c r="B483" s="466"/>
      <c r="C483" s="466"/>
      <c r="D483" s="466"/>
      <c r="E483" s="466"/>
      <c r="F483" s="466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3" t="s">
        <v>463</v>
      </c>
      <c r="B491" s="464"/>
      <c r="C491" s="464"/>
      <c r="D491" s="464"/>
      <c r="E491" s="464"/>
      <c r="F491" s="464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420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420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88"/>
      <c r="B517" s="488"/>
      <c r="C517" s="488"/>
      <c r="D517" s="488"/>
      <c r="E517" s="488"/>
      <c r="F517" s="488"/>
      <c r="G517" s="488"/>
    </row>
    <row r="518" spans="1:7" s="258" customFormat="1" ht="26.25" customHeight="1" x14ac:dyDescent="0.5">
      <c r="A518" s="369" t="s">
        <v>311</v>
      </c>
      <c r="B518" s="500"/>
      <c r="C518" s="500"/>
      <c r="D518" s="500"/>
      <c r="E518" s="500"/>
      <c r="F518" s="500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6" t="s">
        <v>97</v>
      </c>
      <c r="B530" s="506"/>
      <c r="C530" s="506"/>
      <c r="D530" s="506"/>
      <c r="E530" s="506"/>
      <c r="F530" s="506"/>
      <c r="G530" s="114"/>
    </row>
    <row r="531" spans="1:7" s="258" customFormat="1" ht="22.5" customHeight="1" x14ac:dyDescent="0.4">
      <c r="A531" s="234">
        <f>B11</f>
        <v>43536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1" t="s">
        <v>28</v>
      </c>
      <c r="B532" s="483" t="s">
        <v>29</v>
      </c>
      <c r="C532" s="484"/>
      <c r="D532" s="444" t="s">
        <v>42</v>
      </c>
      <c r="E532" s="445" t="s">
        <v>266</v>
      </c>
      <c r="F532" s="445" t="s">
        <v>302</v>
      </c>
      <c r="G532" s="114"/>
    </row>
    <row r="533" spans="1:7" s="258" customFormat="1" ht="21" x14ac:dyDescent="0.4">
      <c r="A533" s="482"/>
      <c r="B533" s="315" t="s">
        <v>32</v>
      </c>
      <c r="C533" s="316" t="s">
        <v>31</v>
      </c>
      <c r="D533" s="444"/>
      <c r="E533" s="445"/>
      <c r="F533" s="44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2"/>
      <c r="D535" s="502"/>
      <c r="E535" s="502"/>
      <c r="F535" s="503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57.7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419"/>
      <c r="E540" s="41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7" t="s">
        <v>34</v>
      </c>
      <c r="B542" s="458"/>
      <c r="C542" s="459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7" t="s">
        <v>33</v>
      </c>
      <c r="B543" s="458"/>
      <c r="C543" s="459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1"/>
      <c r="B544" s="431"/>
      <c r="C544" s="431"/>
      <c r="D544" s="431"/>
      <c r="E544" s="431"/>
      <c r="F544" s="431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3"/>
      <c r="B556" s="456"/>
      <c r="C556" s="456"/>
      <c r="D556" s="456"/>
      <c r="E556" s="456"/>
      <c r="F556" s="456"/>
      <c r="G556" s="456"/>
    </row>
    <row r="557" spans="1:7" s="258" customFormat="1" ht="35.25" customHeight="1" x14ac:dyDescent="0.4">
      <c r="A557" s="371" t="s">
        <v>311</v>
      </c>
      <c r="B557" s="337"/>
      <c r="C557" s="454"/>
      <c r="D557" s="454"/>
      <c r="E557" s="454"/>
      <c r="F557" s="455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49" t="s">
        <v>34</v>
      </c>
      <c r="B566" s="449"/>
      <c r="C566" s="450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49" t="s">
        <v>33</v>
      </c>
      <c r="B567" s="449"/>
      <c r="C567" s="449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1"/>
      <c r="B572" s="431"/>
      <c r="C572" s="431"/>
      <c r="D572" s="431"/>
      <c r="E572" s="431"/>
      <c r="F572" s="431"/>
      <c r="G572" s="114"/>
    </row>
    <row r="573" spans="1:7" ht="22.5" x14ac:dyDescent="0.45">
      <c r="A573" s="462" t="s">
        <v>19</v>
      </c>
      <c r="B573" s="462"/>
      <c r="C573" s="462"/>
      <c r="D573" s="462"/>
      <c r="E573" s="462"/>
      <c r="F573" s="462"/>
      <c r="G573" s="114"/>
    </row>
    <row r="574" spans="1:7" ht="22.5" x14ac:dyDescent="0.4">
      <c r="A574" s="243">
        <f>B11</f>
        <v>43536</v>
      </c>
      <c r="B574" s="114"/>
      <c r="C574" s="135"/>
      <c r="D574" s="356"/>
      <c r="E574" s="356"/>
      <c r="F574" s="356"/>
      <c r="G574" s="114"/>
    </row>
    <row r="575" spans="1:7" ht="21" x14ac:dyDescent="0.4">
      <c r="A575" s="475" t="s">
        <v>28</v>
      </c>
      <c r="B575" s="476" t="s">
        <v>29</v>
      </c>
      <c r="C575" s="476"/>
      <c r="D575" s="476" t="s">
        <v>42</v>
      </c>
      <c r="E575" s="477" t="s">
        <v>266</v>
      </c>
      <c r="F575" s="477" t="s">
        <v>302</v>
      </c>
      <c r="G575" s="114"/>
    </row>
    <row r="576" spans="1:7" ht="21" x14ac:dyDescent="0.4">
      <c r="A576" s="475"/>
      <c r="B576" s="320" t="s">
        <v>32</v>
      </c>
      <c r="C576" s="320" t="s">
        <v>31</v>
      </c>
      <c r="D576" s="476"/>
      <c r="E576" s="477"/>
      <c r="F576" s="47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49" t="s">
        <v>34</v>
      </c>
      <c r="B588" s="449"/>
      <c r="C588" s="450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49" t="s">
        <v>33</v>
      </c>
      <c r="B589" s="449"/>
      <c r="C589" s="449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">
        <v>30</v>
      </c>
      <c r="C605" s="122"/>
      <c r="D605" s="411" t="s">
        <v>30</v>
      </c>
      <c r="E605" s="124"/>
      <c r="F605" s="123"/>
      <c r="G605" s="129"/>
    </row>
    <row r="606" spans="1:7" s="258" customFormat="1" ht="21" x14ac:dyDescent="0.4">
      <c r="A606" s="449" t="s">
        <v>34</v>
      </c>
      <c r="B606" s="449"/>
      <c r="C606" s="450"/>
      <c r="D606" s="358">
        <f>SUM(B592:C605)</f>
        <v>26</v>
      </c>
      <c r="E606" s="108"/>
      <c r="F606" s="114"/>
      <c r="G606" s="114"/>
    </row>
    <row r="607" spans="1:7" s="258" customFormat="1" ht="21" x14ac:dyDescent="0.4">
      <c r="A607" s="449" t="s">
        <v>33</v>
      </c>
      <c r="B607" s="449"/>
      <c r="C607" s="449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44</v>
      </c>
      <c r="E609" s="304"/>
      <c r="F609" s="304"/>
      <c r="G609" s="129"/>
    </row>
    <row r="610" spans="1:7" ht="22.5" x14ac:dyDescent="0.45">
      <c r="A610" s="451" t="s">
        <v>170</v>
      </c>
      <c r="B610" s="452"/>
      <c r="C610" s="453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2" t="s">
        <v>8</v>
      </c>
      <c r="B612" s="462"/>
      <c r="C612" s="462"/>
      <c r="D612" s="462"/>
      <c r="E612" s="462"/>
      <c r="F612" s="462"/>
      <c r="G612" s="129"/>
    </row>
    <row r="613" spans="1:7" ht="22.5" x14ac:dyDescent="0.4">
      <c r="A613" s="156">
        <f>B11</f>
        <v>43536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45" t="s">
        <v>266</v>
      </c>
      <c r="F614" s="445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45"/>
      <c r="F615" s="44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0"/>
      <c r="D617" s="460"/>
      <c r="E617" s="460"/>
      <c r="F617" s="461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63"/>
      <c r="E624" s="265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9" t="s">
        <v>34</v>
      </c>
      <c r="B627" s="449"/>
      <c r="C627" s="449"/>
      <c r="D627" s="358">
        <f>SUM(B618:C626)</f>
        <v>18</v>
      </c>
      <c r="E627" s="486"/>
      <c r="F627" s="465"/>
      <c r="G627" s="129"/>
    </row>
    <row r="628" spans="1:7" ht="21" x14ac:dyDescent="0.4">
      <c r="A628" s="449" t="s">
        <v>33</v>
      </c>
      <c r="B628" s="449"/>
      <c r="C628" s="449"/>
      <c r="D628" s="388">
        <f>D627/(COUNT(B618:C626)*2)</f>
        <v>1</v>
      </c>
      <c r="E628" s="487"/>
      <c r="F628" s="488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0"/>
      <c r="D642" s="460"/>
      <c r="E642" s="460"/>
      <c r="F642" s="461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60"/>
      <c r="C653" s="460"/>
      <c r="D653" s="460"/>
      <c r="E653" s="460"/>
      <c r="F653" s="461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84" x14ac:dyDescent="0.45">
      <c r="A657" s="226" t="s">
        <v>92</v>
      </c>
      <c r="B657" s="122">
        <v>0</v>
      </c>
      <c r="C657" s="143">
        <f>IF(B657=0, -10, IF(B657=1, -5, "0"))</f>
        <v>-10</v>
      </c>
      <c r="D657" s="307" t="s">
        <v>518</v>
      </c>
      <c r="E657" s="307" t="s">
        <v>497</v>
      </c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5" t="s">
        <v>311</v>
      </c>
      <c r="B661" s="496"/>
      <c r="C661" s="496"/>
      <c r="D661" s="496"/>
      <c r="E661" s="496"/>
      <c r="F661" s="497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">
        <v>30</v>
      </c>
      <c r="C668" s="122"/>
      <c r="D668" s="411" t="s">
        <v>30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14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0.5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62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0.81578947368421051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2" t="s">
        <v>356</v>
      </c>
      <c r="B676" s="462"/>
      <c r="C676" s="462"/>
      <c r="D676" s="462"/>
      <c r="E676" s="462"/>
      <c r="F676" s="462"/>
      <c r="G676" s="114"/>
    </row>
    <row r="677" spans="1:7" ht="21" x14ac:dyDescent="0.4">
      <c r="A677" s="243">
        <f>B11</f>
        <v>43536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45" t="s">
        <v>266</v>
      </c>
      <c r="F678" s="445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45"/>
      <c r="F679" s="44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 t="s">
        <v>519</v>
      </c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1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128"/>
      <c r="E694" s="127"/>
      <c r="F694" s="123"/>
      <c r="G694" s="114"/>
    </row>
    <row r="695" spans="1:7" ht="63" x14ac:dyDescent="0.4">
      <c r="A695" s="125" t="s">
        <v>385</v>
      </c>
      <c r="B695" s="122">
        <v>1</v>
      </c>
      <c r="C695" s="166"/>
      <c r="D695" s="257" t="s">
        <v>520</v>
      </c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84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0</v>
      </c>
      <c r="C700" s="122"/>
      <c r="D700" s="411">
        <v>0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34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0.89473684210526316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8" t="s">
        <v>459</v>
      </c>
      <c r="B704" s="498"/>
      <c r="C704" s="498"/>
      <c r="D704" s="498"/>
      <c r="E704" s="498"/>
      <c r="F704" s="498"/>
      <c r="G704" s="274"/>
    </row>
    <row r="705" spans="1:7" ht="21" customHeight="1" x14ac:dyDescent="0.4">
      <c r="A705" s="251">
        <f>B11</f>
        <v>43536</v>
      </c>
      <c r="B705" s="114"/>
      <c r="C705" s="135"/>
      <c r="D705" s="273"/>
      <c r="E705" s="273"/>
      <c r="F705" s="273"/>
      <c r="G705" s="274"/>
    </row>
    <row r="706" spans="1:7" ht="21" x14ac:dyDescent="0.4">
      <c r="A706" s="469" t="s">
        <v>28</v>
      </c>
      <c r="B706" s="483" t="s">
        <v>29</v>
      </c>
      <c r="C706" s="483"/>
      <c r="D706" s="444" t="s">
        <v>42</v>
      </c>
      <c r="E706" s="445" t="s">
        <v>266</v>
      </c>
      <c r="F706" s="445" t="s">
        <v>302</v>
      </c>
      <c r="G706" s="274"/>
    </row>
    <row r="707" spans="1:7" ht="21" x14ac:dyDescent="0.4">
      <c r="A707" s="470"/>
      <c r="B707" s="383" t="s">
        <v>32</v>
      </c>
      <c r="C707" s="383" t="s">
        <v>31</v>
      </c>
      <c r="D707" s="444"/>
      <c r="E707" s="445"/>
      <c r="F707" s="44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6" t="s">
        <v>306</v>
      </c>
      <c r="B709" s="447"/>
      <c r="C709" s="447"/>
      <c r="D709" s="447"/>
      <c r="E709" s="447"/>
      <c r="F709" s="448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7"/>
      <c r="C715" s="468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67"/>
      <c r="C716" s="468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6" t="s">
        <v>307</v>
      </c>
      <c r="B718" s="447"/>
      <c r="C718" s="447"/>
      <c r="D718" s="447"/>
      <c r="E718" s="447"/>
      <c r="F718" s="448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0.86111111111111116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627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0.84959349593495936</v>
      </c>
      <c r="E730" s="259"/>
      <c r="F730" s="259"/>
    </row>
  </sheetData>
  <sheetProtection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449:B463 B359:B366 B56:B63 B394:B414 B39:B42 B546:B555 B618:B626 B558:B565 B719:B721 B631:B638 B122:B128 B681:B700 B579:B587 B66:B82 B312:B319 B379:B389 B536:B541 B519:B525 B417:B424 B324:B343 B292:B299 B85:B102 B662:B668 B437:B444 B506:B516 B257:B264 B348:B356 B178:B185 B592:B605 B654:B660 B269:B289 B231:B235 B710:B714 B105:B110 B140:B146 B237:B244 B465:B471 B528:B529 B484:B490 B643:B649 B30:B37 B492:B504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2" zoomScale="80" zoomScaleNormal="90" zoomScaleSheetLayoutView="80" workbookViewId="0">
      <selection activeCell="E200" sqref="E20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.75" x14ac:dyDescent="0.5">
      <c r="A1" s="1"/>
      <c r="B1" s="12">
        <v>0</v>
      </c>
      <c r="D1" s="544"/>
      <c r="E1" s="544"/>
      <c r="F1" s="544"/>
      <c r="G1" s="544"/>
    </row>
    <row r="2" spans="1:7" s="2" customFormat="1" ht="24.75" x14ac:dyDescent="0.5">
      <c r="A2" s="1"/>
      <c r="B2" s="12">
        <v>1</v>
      </c>
      <c r="D2" s="98"/>
      <c r="E2" s="98"/>
      <c r="F2" s="98"/>
      <c r="G2" s="92"/>
    </row>
    <row r="3" spans="1:7" s="2" customFormat="1" ht="24.75" x14ac:dyDescent="0.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5">
      <c r="A5" s="1"/>
      <c r="D5" s="98"/>
      <c r="E5" s="98"/>
      <c r="F5" s="98"/>
      <c r="G5" s="92"/>
    </row>
    <row r="6" spans="1:7" s="2" customFormat="1" ht="37.5" customHeight="1" x14ac:dyDescent="0.5">
      <c r="A6" s="545" t="s">
        <v>46</v>
      </c>
      <c r="B6" s="545"/>
      <c r="C6" s="545"/>
      <c r="D6" s="545"/>
      <c r="E6" s="545"/>
      <c r="F6" s="545"/>
      <c r="G6" s="92"/>
    </row>
    <row r="7" spans="1:7" s="2" customFormat="1" ht="21.75" customHeight="1" x14ac:dyDescent="0.5">
      <c r="A7" s="546" t="str">
        <f>'Page de garde'!D18</f>
        <v>KSAR HELLAL</v>
      </c>
      <c r="B7" s="546"/>
      <c r="C7" s="546"/>
      <c r="D7" s="546"/>
      <c r="E7" s="546"/>
      <c r="F7" s="546"/>
      <c r="G7" s="92"/>
    </row>
    <row r="8" spans="1:7" s="2" customFormat="1" ht="24.75" x14ac:dyDescent="0.5">
      <c r="A8" s="4" t="s">
        <v>39</v>
      </c>
      <c r="B8" s="547" t="str">
        <f>'A1 Exploitation'!B9:F9</f>
        <v>Dr Hend KAMOUN</v>
      </c>
      <c r="C8" s="547"/>
      <c r="D8" s="547"/>
      <c r="E8" s="547"/>
      <c r="F8" s="547"/>
      <c r="G8" s="92"/>
    </row>
    <row r="9" spans="1:7" s="2" customFormat="1" ht="24.75" x14ac:dyDescent="0.5">
      <c r="A9" s="5" t="s">
        <v>41</v>
      </c>
      <c r="B9" s="548" t="str">
        <f>'A1 Exploitation'!B10:F10</f>
        <v>Directeur du magasin et chefs rayons</v>
      </c>
      <c r="C9" s="548"/>
      <c r="D9" s="548"/>
      <c r="E9" s="548"/>
      <c r="F9" s="548"/>
      <c r="G9" s="92"/>
    </row>
    <row r="10" spans="1:7" s="2" customFormat="1" ht="24.75" x14ac:dyDescent="0.5">
      <c r="A10" s="4" t="s">
        <v>40</v>
      </c>
      <c r="B10" s="543">
        <f>'A1 Exploitation'!B11:F11</f>
        <v>43536</v>
      </c>
      <c r="C10" s="543"/>
      <c r="D10" s="543"/>
      <c r="E10" s="543"/>
      <c r="F10" s="543"/>
      <c r="G10" s="92"/>
    </row>
    <row r="11" spans="1:7" s="2" customFormat="1" ht="24.75" x14ac:dyDescent="0.5">
      <c r="A11" s="4" t="s">
        <v>250</v>
      </c>
      <c r="B11" s="540">
        <f>D199</f>
        <v>0.96250000000000002</v>
      </c>
      <c r="C11" s="540"/>
      <c r="D11" s="540"/>
      <c r="E11" s="540"/>
      <c r="F11" s="540"/>
      <c r="G11" s="92"/>
    </row>
    <row r="12" spans="1:7" s="2" customFormat="1" ht="22.5" x14ac:dyDescent="0.45">
      <c r="A12" s="1"/>
      <c r="D12" s="508"/>
      <c r="E12" s="508"/>
      <c r="F12" s="508"/>
      <c r="G12" s="508"/>
    </row>
    <row r="13" spans="1:7" s="2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7" t="s">
        <v>34</v>
      </c>
      <c r="B22" s="533"/>
      <c r="C22" s="534"/>
      <c r="D22" s="99">
        <f>SUM(B17:C21)</f>
        <v>10</v>
      </c>
    </row>
    <row r="23" spans="1:7" x14ac:dyDescent="0.3">
      <c r="A23" s="524" t="s">
        <v>251</v>
      </c>
      <c r="B23" s="525"/>
      <c r="C23" s="526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4" t="s">
        <v>34</v>
      </c>
      <c r="B33" s="525"/>
      <c r="C33" s="526"/>
      <c r="D33" s="97">
        <f>SUM(B26:C32)</f>
        <v>14</v>
      </c>
    </row>
    <row r="34" spans="1:7" x14ac:dyDescent="0.3">
      <c r="A34" s="524" t="s">
        <v>251</v>
      </c>
      <c r="B34" s="525"/>
      <c r="C34" s="526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4" t="s">
        <v>34</v>
      </c>
      <c r="B42" s="525"/>
      <c r="C42" s="526"/>
      <c r="D42" s="97">
        <f>SUM(B37:C41)</f>
        <v>10</v>
      </c>
      <c r="E42" s="3"/>
      <c r="F42" s="3"/>
      <c r="G42" s="93"/>
    </row>
    <row r="43" spans="1:7" s="10" customFormat="1" x14ac:dyDescent="0.3">
      <c r="A43" s="524" t="s">
        <v>251</v>
      </c>
      <c r="B43" s="525"/>
      <c r="C43" s="526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ht="30.75" x14ac:dyDescent="0.3">
      <c r="A46" s="7" t="s">
        <v>226</v>
      </c>
      <c r="B46" s="62">
        <v>1</v>
      </c>
      <c r="C46" s="62"/>
      <c r="D46" s="66" t="s">
        <v>521</v>
      </c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4" t="s">
        <v>34</v>
      </c>
      <c r="B52" s="525"/>
      <c r="C52" s="526"/>
      <c r="D52" s="97">
        <f>SUM(B46:C51)</f>
        <v>11</v>
      </c>
    </row>
    <row r="53" spans="1:7" x14ac:dyDescent="0.3">
      <c r="A53" s="524" t="s">
        <v>251</v>
      </c>
      <c r="B53" s="525"/>
      <c r="C53" s="526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3"/>
      <c r="E56" s="62"/>
      <c r="F56" s="62"/>
    </row>
    <row r="57" spans="1:7" x14ac:dyDescent="0.3">
      <c r="A57" s="9" t="s">
        <v>141</v>
      </c>
      <c r="B57" s="265">
        <v>2</v>
      </c>
      <c r="C57" s="62"/>
      <c r="D57" s="265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4" t="s">
        <v>34</v>
      </c>
      <c r="B63" s="525"/>
      <c r="C63" s="526"/>
      <c r="D63" s="97">
        <f>SUM(B56:C62)</f>
        <v>14</v>
      </c>
    </row>
    <row r="64" spans="1:7" x14ac:dyDescent="0.3">
      <c r="A64" s="524" t="s">
        <v>251</v>
      </c>
      <c r="B64" s="525"/>
      <c r="C64" s="526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>
        <v>2</v>
      </c>
      <c r="C67" s="69"/>
      <c r="D67" s="258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258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67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265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72"/>
      <c r="E73" s="62"/>
      <c r="F73" s="62"/>
    </row>
    <row r="74" spans="1:7" x14ac:dyDescent="0.3">
      <c r="A74" s="8" t="s">
        <v>254</v>
      </c>
      <c r="B74" s="68">
        <v>2</v>
      </c>
      <c r="C74" s="62"/>
      <c r="D74" s="73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6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75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63" t="s">
        <v>487</v>
      </c>
      <c r="E80" s="73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4" t="s">
        <v>34</v>
      </c>
      <c r="B84" s="525"/>
      <c r="C84" s="526"/>
      <c r="D84" s="97">
        <f>SUM(B67:C83)</f>
        <v>34</v>
      </c>
    </row>
    <row r="85" spans="1:7" x14ac:dyDescent="0.3">
      <c r="A85" s="524" t="s">
        <v>251</v>
      </c>
      <c r="B85" s="525"/>
      <c r="C85" s="526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42" customHeight="1" x14ac:dyDescent="0.4">
      <c r="A88" s="36" t="s">
        <v>229</v>
      </c>
      <c r="B88" s="78">
        <v>2</v>
      </c>
      <c r="C88" s="69"/>
      <c r="D88" s="81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62"/>
    </row>
    <row r="95" spans="1:7" ht="33" x14ac:dyDescent="0.3">
      <c r="A95" s="8" t="s">
        <v>138</v>
      </c>
      <c r="B95" s="78">
        <v>1</v>
      </c>
      <c r="C95" s="62"/>
      <c r="D95" s="63" t="s">
        <v>496</v>
      </c>
      <c r="E95" s="265"/>
      <c r="F95" s="62"/>
    </row>
    <row r="96" spans="1:7" x14ac:dyDescent="0.3">
      <c r="A96" s="13" t="s">
        <v>238</v>
      </c>
      <c r="B96" s="78">
        <v>2</v>
      </c>
      <c r="C96" s="62"/>
      <c r="D96" s="63"/>
      <c r="E96" s="265"/>
      <c r="F96" s="62"/>
    </row>
    <row r="97" spans="1:7" x14ac:dyDescent="0.3">
      <c r="A97" s="13" t="s">
        <v>239</v>
      </c>
      <c r="B97" s="78">
        <v>1</v>
      </c>
      <c r="C97" s="62"/>
      <c r="D97" s="63" t="s">
        <v>495</v>
      </c>
      <c r="E97" s="265"/>
      <c r="F97" s="62"/>
    </row>
    <row r="98" spans="1:7" x14ac:dyDescent="0.3">
      <c r="A98" s="7" t="s">
        <v>115</v>
      </c>
      <c r="B98" s="78">
        <v>2</v>
      </c>
      <c r="C98" s="62"/>
      <c r="D98" s="63"/>
      <c r="E98" s="63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 t="s">
        <v>493</v>
      </c>
      <c r="E99" s="62"/>
      <c r="F99" s="62"/>
    </row>
    <row r="100" spans="1:7" ht="33.75" x14ac:dyDescent="0.35">
      <c r="A100" s="31" t="s">
        <v>253</v>
      </c>
      <c r="B100" s="78">
        <v>2</v>
      </c>
      <c r="C100" s="88" t="str">
        <f>IF(B100=0, -5, "0")</f>
        <v>0</v>
      </c>
      <c r="D100" s="63" t="s">
        <v>494</v>
      </c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4" t="s">
        <v>34</v>
      </c>
      <c r="B102" s="525"/>
      <c r="C102" s="526"/>
      <c r="D102" s="97">
        <f>SUM(B88:C101)</f>
        <v>26</v>
      </c>
    </row>
    <row r="103" spans="1:7" x14ac:dyDescent="0.3">
      <c r="A103" s="524" t="s">
        <v>251</v>
      </c>
      <c r="B103" s="525"/>
      <c r="C103" s="526"/>
      <c r="D103" s="21">
        <f>D102/(COUNT(B88:C101)*2)</f>
        <v>0.9285714285714286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501</v>
      </c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4" t="s">
        <v>34</v>
      </c>
      <c r="B118" s="525"/>
      <c r="C118" s="526"/>
      <c r="D118" s="97">
        <f>SUM(B107:C117)</f>
        <v>22</v>
      </c>
      <c r="E118" s="3"/>
      <c r="F118" s="3"/>
      <c r="G118" s="93"/>
    </row>
    <row r="119" spans="1:7" s="10" customFormat="1" x14ac:dyDescent="0.3">
      <c r="A119" s="524" t="s">
        <v>251</v>
      </c>
      <c r="B119" s="525"/>
      <c r="C119" s="526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90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ht="49.5" x14ac:dyDescent="0.3">
      <c r="A129" s="8" t="s">
        <v>139</v>
      </c>
      <c r="B129" s="79">
        <v>1</v>
      </c>
      <c r="C129" s="89"/>
      <c r="D129" s="63" t="s">
        <v>513</v>
      </c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 t="s">
        <v>511</v>
      </c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 t="s">
        <v>512</v>
      </c>
      <c r="E132" s="70"/>
      <c r="F132" s="62"/>
    </row>
    <row r="133" spans="1:7" x14ac:dyDescent="0.3">
      <c r="A133" s="524" t="s">
        <v>34</v>
      </c>
      <c r="B133" s="525"/>
      <c r="C133" s="526"/>
      <c r="D133" s="97">
        <f>SUM(B122:C132)</f>
        <v>21</v>
      </c>
    </row>
    <row r="134" spans="1:7" x14ac:dyDescent="0.3">
      <c r="A134" s="524" t="s">
        <v>251</v>
      </c>
      <c r="B134" s="525"/>
      <c r="C134" s="526"/>
      <c r="D134" s="20">
        <f>D133/(COUNT(B122:C132)*2)</f>
        <v>0.95454545454545459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62"/>
    </row>
    <row r="138" spans="1:7" ht="33.75" x14ac:dyDescent="0.35">
      <c r="A138" s="28" t="s">
        <v>108</v>
      </c>
      <c r="B138" s="78">
        <v>1</v>
      </c>
      <c r="C138" s="88" t="str">
        <f>IF(B138=0, -5, "0")</f>
        <v>0</v>
      </c>
      <c r="D138" s="63" t="s">
        <v>517</v>
      </c>
      <c r="E138" s="265"/>
      <c r="F138" s="62"/>
    </row>
    <row r="139" spans="1:7" x14ac:dyDescent="0.3">
      <c r="A139" s="9" t="s">
        <v>233</v>
      </c>
      <c r="B139" s="78">
        <v>2</v>
      </c>
      <c r="C139" s="63"/>
      <c r="D139" s="82"/>
      <c r="E139" s="265"/>
      <c r="F139" s="62"/>
    </row>
    <row r="140" spans="1:7" x14ac:dyDescent="0.3">
      <c r="A140" s="38" t="s">
        <v>234</v>
      </c>
      <c r="B140" s="78">
        <v>2</v>
      </c>
      <c r="C140" s="63"/>
      <c r="D140" s="95"/>
      <c r="E140" s="265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66"/>
      <c r="E142" s="265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67"/>
      <c r="E145" s="265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62"/>
    </row>
    <row r="147" spans="1:7" x14ac:dyDescent="0.3">
      <c r="A147" s="36" t="s">
        <v>175</v>
      </c>
      <c r="B147" s="78">
        <v>2</v>
      </c>
      <c r="C147" s="63"/>
      <c r="D147" s="63"/>
      <c r="E147" s="63"/>
      <c r="F147" s="62"/>
    </row>
    <row r="148" spans="1:7" x14ac:dyDescent="0.3">
      <c r="A148" s="7" t="s">
        <v>261</v>
      </c>
      <c r="B148" s="78">
        <v>2</v>
      </c>
      <c r="C148" s="63"/>
      <c r="D148" s="95"/>
      <c r="E148" s="265"/>
      <c r="F148" s="62"/>
    </row>
    <row r="149" spans="1:7" x14ac:dyDescent="0.3">
      <c r="A149" s="524" t="s">
        <v>34</v>
      </c>
      <c r="B149" s="525"/>
      <c r="C149" s="526"/>
      <c r="D149" s="97">
        <f>SUM(B137:C148)</f>
        <v>23</v>
      </c>
    </row>
    <row r="150" spans="1:7" x14ac:dyDescent="0.3">
      <c r="A150" s="524" t="s">
        <v>251</v>
      </c>
      <c r="B150" s="525"/>
      <c r="C150" s="526"/>
      <c r="D150" s="21">
        <f>D149/(COUNT(B137:C148)*2)</f>
        <v>0.95833333333333337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9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4" t="s">
        <v>34</v>
      </c>
      <c r="B161" s="533"/>
      <c r="C161" s="534"/>
      <c r="D161" s="99">
        <f>SUM(B153:C160)</f>
        <v>16</v>
      </c>
    </row>
    <row r="162" spans="1:7" x14ac:dyDescent="0.3">
      <c r="A162" s="524" t="s">
        <v>251</v>
      </c>
      <c r="B162" s="525"/>
      <c r="C162" s="526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50.25" x14ac:dyDescent="0.35">
      <c r="A165" s="28" t="s">
        <v>242</v>
      </c>
      <c r="B165" s="62">
        <v>1</v>
      </c>
      <c r="C165" s="88" t="str">
        <f>IF(B165=0, -5, "0")</f>
        <v>0</v>
      </c>
      <c r="D165" s="63" t="s">
        <v>522</v>
      </c>
      <c r="E165" s="63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4" t="s">
        <v>34</v>
      </c>
      <c r="B169" s="525"/>
      <c r="C169" s="526"/>
      <c r="D169" s="97">
        <f>SUM(B165:C168)</f>
        <v>7</v>
      </c>
    </row>
    <row r="170" spans="1:7" x14ac:dyDescent="0.3">
      <c r="A170" s="524" t="s">
        <v>251</v>
      </c>
      <c r="B170" s="525"/>
      <c r="C170" s="526"/>
      <c r="D170" s="21">
        <f>D169/(COUNT(B165:C168)*2)</f>
        <v>0.875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ht="33" x14ac:dyDescent="0.3">
      <c r="A173" s="8" t="s">
        <v>152</v>
      </c>
      <c r="B173" s="62">
        <v>1</v>
      </c>
      <c r="C173" s="62"/>
      <c r="D173" s="63" t="s">
        <v>523</v>
      </c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4" t="s">
        <v>34</v>
      </c>
      <c r="B177" s="525"/>
      <c r="C177" s="526"/>
      <c r="D177" s="97">
        <f>SUM(B173:C176)</f>
        <v>7</v>
      </c>
    </row>
    <row r="178" spans="1:7" x14ac:dyDescent="0.3">
      <c r="A178" s="524" t="s">
        <v>251</v>
      </c>
      <c r="B178" s="525"/>
      <c r="C178" s="526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ht="49.5" x14ac:dyDescent="0.3">
      <c r="A181" s="30" t="s">
        <v>270</v>
      </c>
      <c r="B181" s="62">
        <v>1</v>
      </c>
      <c r="C181" s="62"/>
      <c r="D181" s="63" t="s">
        <v>524</v>
      </c>
      <c r="E181" s="63"/>
      <c r="F181" s="62"/>
    </row>
    <row r="182" spans="1:7" ht="33" x14ac:dyDescent="0.3">
      <c r="A182" s="38" t="s">
        <v>181</v>
      </c>
      <c r="B182" s="265">
        <v>1</v>
      </c>
      <c r="C182" s="62"/>
      <c r="D182" s="63" t="s">
        <v>525</v>
      </c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4" t="s">
        <v>34</v>
      </c>
      <c r="B186" s="525"/>
      <c r="C186" s="526"/>
      <c r="D186" s="97">
        <f>SUM(B181:C185)</f>
        <v>8</v>
      </c>
    </row>
    <row r="187" spans="1:7" x14ac:dyDescent="0.3">
      <c r="A187" s="524" t="s">
        <v>251</v>
      </c>
      <c r="B187" s="525"/>
      <c r="C187" s="526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x14ac:dyDescent="0.3">
      <c r="A190" s="30" t="s">
        <v>309</v>
      </c>
      <c r="B190" s="62">
        <v>2</v>
      </c>
      <c r="C190" s="62"/>
      <c r="D190" s="265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3"/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24" t="s">
        <v>34</v>
      </c>
      <c r="B194" s="525"/>
      <c r="C194" s="526"/>
      <c r="D194" s="40">
        <f>SUM(B190:C193)</f>
        <v>8</v>
      </c>
    </row>
    <row r="195" spans="1:6" x14ac:dyDescent="0.3">
      <c r="A195" s="524" t="s">
        <v>251</v>
      </c>
      <c r="B195" s="525"/>
      <c r="C195" s="526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v>0.28999999999999998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231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0.96250000000000002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2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8"/>
      <c r="E1" s="508"/>
      <c r="F1" s="508"/>
      <c r="G1" s="50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9" t="s">
        <v>151</v>
      </c>
      <c r="B7" s="509"/>
      <c r="C7" s="509"/>
      <c r="D7" s="509"/>
      <c r="E7" s="509"/>
      <c r="F7" s="509"/>
      <c r="G7" s="111"/>
    </row>
    <row r="8" spans="1:7" ht="22.5" x14ac:dyDescent="0.45">
      <c r="A8" s="510" t="str">
        <f>'Page de garde'!D18</f>
        <v>KSAR HELLAL</v>
      </c>
      <c r="B8" s="510"/>
      <c r="C8" s="510"/>
      <c r="D8" s="510"/>
      <c r="E8" s="510"/>
      <c r="F8" s="510"/>
      <c r="G8" s="111"/>
    </row>
    <row r="9" spans="1:7" ht="22.5" x14ac:dyDescent="0.45">
      <c r="A9" s="112" t="s">
        <v>39</v>
      </c>
      <c r="B9" s="511"/>
      <c r="C9" s="511"/>
      <c r="D9" s="511"/>
      <c r="E9" s="511"/>
      <c r="F9" s="511"/>
      <c r="G9" s="111"/>
    </row>
    <row r="10" spans="1:7" ht="22.5" x14ac:dyDescent="0.45">
      <c r="A10" s="113" t="s">
        <v>41</v>
      </c>
      <c r="B10" s="512"/>
      <c r="C10" s="512"/>
      <c r="D10" s="512"/>
      <c r="E10" s="512"/>
      <c r="F10" s="512"/>
      <c r="G10" s="111"/>
    </row>
    <row r="11" spans="1:7" ht="22.5" x14ac:dyDescent="0.45">
      <c r="A11" s="112" t="s">
        <v>40</v>
      </c>
      <c r="B11" s="507"/>
      <c r="C11" s="507"/>
      <c r="D11" s="507"/>
      <c r="E11" s="507"/>
      <c r="F11" s="507"/>
      <c r="G11" s="111"/>
    </row>
    <row r="12" spans="1:7" ht="22.5" x14ac:dyDescent="0.45">
      <c r="A12" s="112" t="s">
        <v>200</v>
      </c>
      <c r="B12" s="513">
        <f>D730</f>
        <v>-0.5</v>
      </c>
      <c r="C12" s="513"/>
      <c r="D12" s="513"/>
      <c r="E12" s="513"/>
      <c r="F12" s="513"/>
      <c r="G12" s="111"/>
    </row>
    <row r="13" spans="1:7" ht="22.5" x14ac:dyDescent="0.45">
      <c r="A13" s="110"/>
      <c r="B13" s="108"/>
      <c r="C13" s="108"/>
      <c r="D13" s="508"/>
      <c r="E13" s="508"/>
      <c r="F13" s="508"/>
      <c r="G13" s="50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8" t="s">
        <v>351</v>
      </c>
      <c r="B65" s="518"/>
      <c r="C65" s="518"/>
      <c r="D65" s="518"/>
      <c r="E65" s="518"/>
      <c r="F65" s="51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0</v>
      </c>
      <c r="C77" s="142">
        <f>IF(B77=0, -2, "0")</f>
        <v>-2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0</v>
      </c>
      <c r="C78" s="142">
        <f>IF(B78=0, -2, "0")</f>
        <v>-2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>
        <v>0</v>
      </c>
      <c r="C79" s="142">
        <f>IF(B79=0, -2, "0")</f>
        <v>-2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9" t="s">
        <v>352</v>
      </c>
      <c r="B84" s="519"/>
      <c r="C84" s="519"/>
      <c r="D84" s="519"/>
      <c r="E84" s="519"/>
      <c r="F84" s="51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8" t="s">
        <v>353</v>
      </c>
      <c r="B104" s="518"/>
      <c r="C104" s="518"/>
      <c r="D104" s="518"/>
      <c r="E104" s="518"/>
      <c r="F104" s="51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8" t="s">
        <v>390</v>
      </c>
      <c r="B112" s="518"/>
      <c r="C112" s="518"/>
      <c r="D112" s="518"/>
      <c r="E112" s="518"/>
      <c r="F112" s="51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8" t="s">
        <v>311</v>
      </c>
      <c r="B121" s="518"/>
      <c r="C121" s="518"/>
      <c r="D121" s="518"/>
      <c r="E121" s="518"/>
      <c r="F121" s="51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-12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20" t="s">
        <v>424</v>
      </c>
      <c r="B133" s="520"/>
      <c r="C133" s="520"/>
      <c r="D133" s="520"/>
      <c r="E133" s="520"/>
      <c r="F133" s="520"/>
      <c r="G133" s="114"/>
    </row>
    <row r="134" spans="1:16384" ht="22.5" customHeight="1" x14ac:dyDescent="0.4">
      <c r="A134" s="521"/>
      <c r="B134" s="521"/>
      <c r="C134" s="521"/>
      <c r="D134" s="521"/>
      <c r="E134" s="521"/>
      <c r="F134" s="521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2" t="s">
        <v>461</v>
      </c>
      <c r="B139" s="522"/>
      <c r="C139" s="522"/>
      <c r="D139" s="522"/>
      <c r="E139" s="522"/>
      <c r="F139" s="522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4"/>
      <c r="B165" s="432"/>
      <c r="C165" s="432"/>
      <c r="D165" s="432"/>
      <c r="E165" s="432"/>
      <c r="F165" s="432"/>
      <c r="G165" s="114"/>
    </row>
    <row r="166" spans="1:7" ht="32.25" customHeight="1" x14ac:dyDescent="0.4">
      <c r="A166" s="522" t="s">
        <v>462</v>
      </c>
      <c r="B166" s="522"/>
      <c r="C166" s="522"/>
      <c r="D166" s="522"/>
      <c r="E166" s="522"/>
      <c r="F166" s="522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5"/>
      <c r="B176" s="436"/>
      <c r="C176" s="436"/>
      <c r="D176" s="436"/>
      <c r="E176" s="436"/>
      <c r="F176" s="436"/>
      <c r="G176" s="114"/>
    </row>
    <row r="177" spans="1:7" ht="32.25" customHeight="1" x14ac:dyDescent="0.4">
      <c r="A177" s="522" t="s">
        <v>311</v>
      </c>
      <c r="B177" s="522"/>
      <c r="C177" s="522"/>
      <c r="D177" s="522"/>
      <c r="E177" s="522"/>
      <c r="F177" s="522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2"/>
      <c r="C186" s="47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7"/>
      <c r="B188" s="437"/>
      <c r="C188" s="437"/>
      <c r="D188" s="437"/>
      <c r="E188" s="437"/>
      <c r="F188" s="43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45" t="s">
        <v>266</v>
      </c>
      <c r="F191" s="445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45"/>
      <c r="F192" s="44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1"/>
      <c r="B205" s="431"/>
      <c r="C205" s="431"/>
      <c r="D205" s="431"/>
      <c r="E205" s="431"/>
      <c r="F205" s="43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1"/>
      <c r="B229" s="431"/>
      <c r="C229" s="431"/>
      <c r="D229" s="431"/>
      <c r="E229" s="431"/>
      <c r="F229" s="43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4" t="s">
        <v>311</v>
      </c>
      <c r="B236" s="515"/>
      <c r="C236" s="515"/>
      <c r="D236" s="51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1"/>
      <c r="B250" s="431"/>
      <c r="C250" s="431"/>
      <c r="D250" s="431"/>
      <c r="E250" s="431"/>
      <c r="F250" s="43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45" t="s">
        <v>266</v>
      </c>
      <c r="F253" s="445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45"/>
      <c r="F254" s="44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5"/>
      <c r="B290" s="465"/>
      <c r="C290" s="465"/>
      <c r="D290" s="465"/>
      <c r="E290" s="465"/>
      <c r="F290" s="465"/>
      <c r="G290" s="129"/>
    </row>
    <row r="291" spans="1:7" s="80" customFormat="1" ht="31.5" customHeight="1" x14ac:dyDescent="0.4">
      <c r="A291" s="517" t="s">
        <v>311</v>
      </c>
      <c r="B291" s="517"/>
      <c r="C291" s="517"/>
      <c r="D291" s="517"/>
      <c r="E291" s="517"/>
      <c r="F291" s="517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45" t="s">
        <v>266</v>
      </c>
      <c r="F308" s="445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45"/>
      <c r="F309" s="44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6"/>
      <c r="B357" s="456"/>
      <c r="C357" s="456"/>
      <c r="D357" s="456"/>
      <c r="E357" s="456"/>
      <c r="F357" s="456"/>
      <c r="G357" s="456"/>
    </row>
    <row r="358" spans="1:7" ht="32.25" customHeight="1" x14ac:dyDescent="0.4">
      <c r="A358" s="501" t="s">
        <v>311</v>
      </c>
      <c r="B358" s="501"/>
      <c r="C358" s="501"/>
      <c r="D358" s="501"/>
      <c r="E358" s="501"/>
      <c r="F358" s="50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45" t="s">
        <v>266</v>
      </c>
      <c r="F375" s="445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45"/>
      <c r="F376" s="44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9"/>
      <c r="B415" s="438"/>
      <c r="C415" s="438"/>
      <c r="D415" s="438"/>
      <c r="E415" s="438"/>
      <c r="F415" s="438"/>
      <c r="G415" s="438"/>
    </row>
    <row r="416" spans="1:7" s="260" customFormat="1" ht="24.75" x14ac:dyDescent="0.4">
      <c r="A416" s="504" t="s">
        <v>320</v>
      </c>
      <c r="B416" s="504"/>
      <c r="C416" s="504"/>
      <c r="D416" s="504"/>
      <c r="E416" s="504"/>
      <c r="F416" s="504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45" t="s">
        <v>266</v>
      </c>
      <c r="F433" s="445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45"/>
      <c r="F434" s="44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4" t="s">
        <v>311</v>
      </c>
      <c r="B464" s="504"/>
      <c r="C464" s="504"/>
      <c r="D464" s="504"/>
      <c r="E464" s="504"/>
      <c r="F464" s="50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5" t="s">
        <v>425</v>
      </c>
      <c r="B478" s="505"/>
      <c r="C478" s="505"/>
      <c r="D478" s="505"/>
      <c r="E478" s="505"/>
      <c r="F478" s="50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5" t="s">
        <v>28</v>
      </c>
      <c r="B480" s="476" t="s">
        <v>29</v>
      </c>
      <c r="C480" s="476"/>
      <c r="D480" s="476" t="s">
        <v>42</v>
      </c>
      <c r="E480" s="477" t="s">
        <v>266</v>
      </c>
      <c r="F480" s="477" t="s">
        <v>302</v>
      </c>
      <c r="G480" s="114"/>
    </row>
    <row r="481" spans="1:7" ht="21" x14ac:dyDescent="0.4">
      <c r="A481" s="475"/>
      <c r="B481" s="320" t="s">
        <v>32</v>
      </c>
      <c r="C481" s="320" t="s">
        <v>31</v>
      </c>
      <c r="D481" s="476"/>
      <c r="E481" s="477"/>
      <c r="F481" s="47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6" t="s">
        <v>52</v>
      </c>
      <c r="B483" s="466"/>
      <c r="C483" s="466"/>
      <c r="D483" s="466"/>
      <c r="E483" s="466"/>
      <c r="F483" s="46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3" t="s">
        <v>463</v>
      </c>
      <c r="B491" s="464"/>
      <c r="C491" s="464"/>
      <c r="D491" s="464"/>
      <c r="E491" s="464"/>
      <c r="F491" s="46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8"/>
      <c r="B517" s="488"/>
      <c r="C517" s="488"/>
      <c r="D517" s="488"/>
      <c r="E517" s="488"/>
      <c r="F517" s="488"/>
      <c r="G517" s="488"/>
    </row>
    <row r="518" spans="1:7" ht="26.25" customHeight="1" x14ac:dyDescent="0.5">
      <c r="A518" s="369" t="s">
        <v>311</v>
      </c>
      <c r="B518" s="500"/>
      <c r="C518" s="500"/>
      <c r="D518" s="500"/>
      <c r="E518" s="500"/>
      <c r="F518" s="50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6" t="s">
        <v>97</v>
      </c>
      <c r="B530" s="506"/>
      <c r="C530" s="506"/>
      <c r="D530" s="506"/>
      <c r="E530" s="506"/>
      <c r="F530" s="50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1" t="s">
        <v>28</v>
      </c>
      <c r="B532" s="483" t="s">
        <v>29</v>
      </c>
      <c r="C532" s="484"/>
      <c r="D532" s="444" t="s">
        <v>42</v>
      </c>
      <c r="E532" s="445" t="s">
        <v>266</v>
      </c>
      <c r="F532" s="445" t="s">
        <v>302</v>
      </c>
      <c r="G532" s="114"/>
    </row>
    <row r="533" spans="1:7" ht="21" x14ac:dyDescent="0.4">
      <c r="A533" s="482"/>
      <c r="B533" s="315" t="s">
        <v>32</v>
      </c>
      <c r="C533" s="316" t="s">
        <v>31</v>
      </c>
      <c r="D533" s="444"/>
      <c r="E533" s="445"/>
      <c r="F533" s="44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2"/>
      <c r="D535" s="502"/>
      <c r="E535" s="502"/>
      <c r="F535" s="50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7" t="s">
        <v>34</v>
      </c>
      <c r="B542" s="458"/>
      <c r="C542" s="459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7" t="s">
        <v>33</v>
      </c>
      <c r="B543" s="458"/>
      <c r="C543" s="459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1"/>
      <c r="B544" s="431"/>
      <c r="C544" s="431"/>
      <c r="D544" s="431"/>
      <c r="E544" s="431"/>
      <c r="F544" s="43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3"/>
      <c r="B556" s="456"/>
      <c r="C556" s="456"/>
      <c r="D556" s="456"/>
      <c r="E556" s="456"/>
      <c r="F556" s="456"/>
      <c r="G556" s="456"/>
    </row>
    <row r="557" spans="1:7" ht="35.25" customHeight="1" x14ac:dyDescent="0.4">
      <c r="A557" s="371" t="s">
        <v>311</v>
      </c>
      <c r="B557" s="337"/>
      <c r="C557" s="454"/>
      <c r="D557" s="454"/>
      <c r="E557" s="454"/>
      <c r="F557" s="45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49" t="s">
        <v>34</v>
      </c>
      <c r="B566" s="449"/>
      <c r="C566" s="450"/>
      <c r="D566" s="378">
        <f>SUM(B558:C565,B546:C555)</f>
        <v>0</v>
      </c>
      <c r="E566" s="108"/>
      <c r="F566" s="114"/>
      <c r="G566" s="114"/>
    </row>
    <row r="567" spans="1:7" ht="21" x14ac:dyDescent="0.4">
      <c r="A567" s="449" t="s">
        <v>33</v>
      </c>
      <c r="B567" s="449"/>
      <c r="C567" s="449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1"/>
      <c r="B572" s="431"/>
      <c r="C572" s="431"/>
      <c r="D572" s="431"/>
      <c r="E572" s="431"/>
      <c r="F572" s="431"/>
      <c r="G572" s="114"/>
    </row>
    <row r="573" spans="1:7" ht="22.5" x14ac:dyDescent="0.45">
      <c r="A573" s="462" t="s">
        <v>19</v>
      </c>
      <c r="B573" s="462"/>
      <c r="C573" s="462"/>
      <c r="D573" s="462"/>
      <c r="E573" s="462"/>
      <c r="F573" s="462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5" t="s">
        <v>28</v>
      </c>
      <c r="B575" s="476" t="s">
        <v>29</v>
      </c>
      <c r="C575" s="476"/>
      <c r="D575" s="476" t="s">
        <v>42</v>
      </c>
      <c r="E575" s="477" t="s">
        <v>266</v>
      </c>
      <c r="F575" s="477" t="s">
        <v>302</v>
      </c>
      <c r="G575" s="114"/>
    </row>
    <row r="576" spans="1:7" ht="21" x14ac:dyDescent="0.4">
      <c r="A576" s="475"/>
      <c r="B576" s="320" t="s">
        <v>32</v>
      </c>
      <c r="C576" s="320" t="s">
        <v>31</v>
      </c>
      <c r="D576" s="476"/>
      <c r="E576" s="477"/>
      <c r="F576" s="47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9" t="s">
        <v>34</v>
      </c>
      <c r="B588" s="449"/>
      <c r="C588" s="450"/>
      <c r="D588" s="378">
        <f>SUM(B579:C587)</f>
        <v>0</v>
      </c>
      <c r="E588" s="108"/>
      <c r="F588" s="114"/>
      <c r="G588" s="114"/>
    </row>
    <row r="589" spans="1:7" ht="21" x14ac:dyDescent="0.4">
      <c r="A589" s="449" t="s">
        <v>33</v>
      </c>
      <c r="B589" s="449"/>
      <c r="C589" s="449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49" t="s">
        <v>34</v>
      </c>
      <c r="B606" s="449"/>
      <c r="C606" s="450"/>
      <c r="D606" s="378">
        <f>SUM(B592:C605)</f>
        <v>0</v>
      </c>
      <c r="E606" s="108"/>
      <c r="F606" s="114"/>
      <c r="G606" s="114"/>
    </row>
    <row r="607" spans="1:7" ht="21" x14ac:dyDescent="0.4">
      <c r="A607" s="449" t="s">
        <v>33</v>
      </c>
      <c r="B607" s="449"/>
      <c r="C607" s="449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1" t="s">
        <v>170</v>
      </c>
      <c r="B610" s="452"/>
      <c r="C610" s="45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2" t="s">
        <v>8</v>
      </c>
      <c r="B612" s="462"/>
      <c r="C612" s="462"/>
      <c r="D612" s="462"/>
      <c r="E612" s="462"/>
      <c r="F612" s="462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45" t="s">
        <v>266</v>
      </c>
      <c r="F614" s="445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45"/>
      <c r="F615" s="44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0"/>
      <c r="D617" s="460"/>
      <c r="E617" s="460"/>
      <c r="F617" s="46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9" t="s">
        <v>34</v>
      </c>
      <c r="B627" s="449"/>
      <c r="C627" s="449"/>
      <c r="D627" s="378">
        <f>SUM(B618:C626)</f>
        <v>0</v>
      </c>
      <c r="E627" s="486"/>
      <c r="F627" s="465"/>
      <c r="G627" s="129"/>
    </row>
    <row r="628" spans="1:7" ht="21" x14ac:dyDescent="0.4">
      <c r="A628" s="449" t="s">
        <v>33</v>
      </c>
      <c r="B628" s="449"/>
      <c r="C628" s="449"/>
      <c r="D628" s="388" t="e">
        <f>D627/(COUNT(B618:C626)*2)</f>
        <v>#DIV/0!</v>
      </c>
      <c r="E628" s="487"/>
      <c r="F628" s="488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0"/>
      <c r="D642" s="460"/>
      <c r="E642" s="460"/>
      <c r="F642" s="46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60"/>
      <c r="C653" s="460"/>
      <c r="D653" s="460"/>
      <c r="E653" s="460"/>
      <c r="F653" s="46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5" t="s">
        <v>311</v>
      </c>
      <c r="B661" s="496"/>
      <c r="C661" s="496"/>
      <c r="D661" s="496"/>
      <c r="E661" s="496"/>
      <c r="F661" s="49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2" t="s">
        <v>356</v>
      </c>
      <c r="B676" s="462"/>
      <c r="C676" s="462"/>
      <c r="D676" s="462"/>
      <c r="E676" s="462"/>
      <c r="F676" s="462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45" t="s">
        <v>266</v>
      </c>
      <c r="F678" s="445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45"/>
      <c r="F679" s="44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8" t="s">
        <v>459</v>
      </c>
      <c r="B704" s="498"/>
      <c r="C704" s="498"/>
      <c r="D704" s="498"/>
      <c r="E704" s="498"/>
      <c r="F704" s="49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9" t="s">
        <v>28</v>
      </c>
      <c r="B706" s="483" t="s">
        <v>29</v>
      </c>
      <c r="C706" s="483"/>
      <c r="D706" s="444" t="s">
        <v>42</v>
      </c>
      <c r="E706" s="445" t="s">
        <v>266</v>
      </c>
      <c r="F706" s="445" t="s">
        <v>302</v>
      </c>
      <c r="G706" s="274"/>
    </row>
    <row r="707" spans="1:7" ht="21" x14ac:dyDescent="0.4">
      <c r="A707" s="470"/>
      <c r="B707" s="383" t="s">
        <v>32</v>
      </c>
      <c r="C707" s="383" t="s">
        <v>31</v>
      </c>
      <c r="D707" s="444"/>
      <c r="E707" s="445"/>
      <c r="F707" s="44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6" t="s">
        <v>306</v>
      </c>
      <c r="B709" s="447"/>
      <c r="C709" s="447"/>
      <c r="D709" s="447"/>
      <c r="E709" s="447"/>
      <c r="F709" s="44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7"/>
      <c r="C715" s="46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7"/>
      <c r="C716" s="46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6" t="s">
        <v>307</v>
      </c>
      <c r="B718" s="447"/>
      <c r="C718" s="447"/>
      <c r="D718" s="447"/>
      <c r="E718" s="447"/>
      <c r="F718" s="44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4"/>
      <c r="E1" s="544"/>
      <c r="F1" s="544"/>
      <c r="G1" s="544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5" t="s">
        <v>46</v>
      </c>
      <c r="B6" s="545"/>
      <c r="C6" s="545"/>
      <c r="D6" s="545"/>
      <c r="E6" s="545"/>
      <c r="F6" s="545"/>
      <c r="G6" s="92"/>
    </row>
    <row r="7" spans="1:7" s="258" customFormat="1" ht="21.75" customHeight="1" x14ac:dyDescent="0.5">
      <c r="A7" s="546" t="str">
        <f>'Page de garde'!D18</f>
        <v>KSAR HELLAL</v>
      </c>
      <c r="B7" s="546"/>
      <c r="C7" s="546"/>
      <c r="D7" s="546"/>
      <c r="E7" s="546"/>
      <c r="F7" s="546"/>
      <c r="G7" s="92"/>
    </row>
    <row r="8" spans="1:7" s="258" customFormat="1" ht="24.75" x14ac:dyDescent="0.5">
      <c r="A8" s="4" t="s">
        <v>39</v>
      </c>
      <c r="B8" s="547" t="str">
        <f>'A1 Exploitation'!B9:F9</f>
        <v>Dr Hend KAMOUN</v>
      </c>
      <c r="C8" s="547"/>
      <c r="D8" s="547"/>
      <c r="E8" s="547"/>
      <c r="F8" s="547"/>
      <c r="G8" s="92"/>
    </row>
    <row r="9" spans="1:7" s="258" customFormat="1" ht="24.75" x14ac:dyDescent="0.5">
      <c r="A9" s="5" t="s">
        <v>41</v>
      </c>
      <c r="B9" s="548" t="str">
        <f>'A1 Exploitation'!B10:F10</f>
        <v>Directeur du magasin et chefs rayons</v>
      </c>
      <c r="C9" s="548"/>
      <c r="D9" s="548"/>
      <c r="E9" s="548"/>
      <c r="F9" s="548"/>
      <c r="G9" s="92"/>
    </row>
    <row r="10" spans="1:7" s="258" customFormat="1" ht="24.75" x14ac:dyDescent="0.5">
      <c r="A10" s="4" t="s">
        <v>40</v>
      </c>
      <c r="B10" s="543">
        <f>'A1 Exploitation'!B11:F11</f>
        <v>43536</v>
      </c>
      <c r="C10" s="543"/>
      <c r="D10" s="543"/>
      <c r="E10" s="543"/>
      <c r="F10" s="543"/>
      <c r="G10" s="92"/>
    </row>
    <row r="11" spans="1:7" s="258" customFormat="1" ht="24.75" x14ac:dyDescent="0.5">
      <c r="A11" s="4" t="s">
        <v>250</v>
      </c>
      <c r="B11" s="540" t="e">
        <f>D199</f>
        <v>#DIV/0!</v>
      </c>
      <c r="C11" s="540"/>
      <c r="D11" s="540"/>
      <c r="E11" s="540"/>
      <c r="F11" s="540"/>
      <c r="G11" s="92"/>
    </row>
    <row r="12" spans="1:7" s="258" customFormat="1" ht="22.5" x14ac:dyDescent="0.45">
      <c r="A12" s="1"/>
      <c r="D12" s="508"/>
      <c r="E12" s="508"/>
      <c r="F12" s="508"/>
      <c r="G12" s="508"/>
    </row>
    <row r="13" spans="1:7" s="258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58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3"/>
      <c r="C22" s="534"/>
      <c r="D22" s="381">
        <f>SUM(B17:C21)</f>
        <v>0</v>
      </c>
    </row>
    <row r="23" spans="1:7" x14ac:dyDescent="0.3">
      <c r="A23" s="524" t="s">
        <v>251</v>
      </c>
      <c r="B23" s="525"/>
      <c r="C23" s="52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4" t="s">
        <v>34</v>
      </c>
      <c r="B33" s="525"/>
      <c r="C33" s="526"/>
      <c r="D33" s="380">
        <f>SUM(B26:C32)</f>
        <v>0</v>
      </c>
    </row>
    <row r="34" spans="1:7" x14ac:dyDescent="0.3">
      <c r="A34" s="524" t="s">
        <v>251</v>
      </c>
      <c r="B34" s="525"/>
      <c r="C34" s="52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4" t="s">
        <v>34</v>
      </c>
      <c r="B42" s="525"/>
      <c r="C42" s="526"/>
      <c r="D42" s="380">
        <f>SUM(B37:C41)</f>
        <v>0</v>
      </c>
      <c r="E42" s="259"/>
      <c r="F42" s="259"/>
      <c r="G42" s="93"/>
    </row>
    <row r="43" spans="1:7" s="10" customFormat="1" x14ac:dyDescent="0.3">
      <c r="A43" s="524" t="s">
        <v>251</v>
      </c>
      <c r="B43" s="525"/>
      <c r="C43" s="52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4" t="s">
        <v>34</v>
      </c>
      <c r="B52" s="525"/>
      <c r="C52" s="526"/>
      <c r="D52" s="380">
        <f>SUM(B46:C51)</f>
        <v>0</v>
      </c>
    </row>
    <row r="53" spans="1:7" x14ac:dyDescent="0.3">
      <c r="A53" s="524" t="s">
        <v>251</v>
      </c>
      <c r="B53" s="525"/>
      <c r="C53" s="52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4" t="s">
        <v>34</v>
      </c>
      <c r="B63" s="525"/>
      <c r="C63" s="526"/>
      <c r="D63" s="380">
        <f>SUM(B56:C62)</f>
        <v>0</v>
      </c>
    </row>
    <row r="64" spans="1:7" x14ac:dyDescent="0.3">
      <c r="A64" s="524" t="s">
        <v>251</v>
      </c>
      <c r="B64" s="525"/>
      <c r="C64" s="52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4" t="s">
        <v>34</v>
      </c>
      <c r="B84" s="525"/>
      <c r="C84" s="526"/>
      <c r="D84" s="380">
        <f>SUM(B67:C83)</f>
        <v>0</v>
      </c>
    </row>
    <row r="85" spans="1:7" x14ac:dyDescent="0.3">
      <c r="A85" s="524" t="s">
        <v>251</v>
      </c>
      <c r="B85" s="525"/>
      <c r="C85" s="52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4" t="s">
        <v>34</v>
      </c>
      <c r="B102" s="525"/>
      <c r="C102" s="526"/>
      <c r="D102" s="380">
        <f>SUM(B88:C101)</f>
        <v>0</v>
      </c>
    </row>
    <row r="103" spans="1:7" x14ac:dyDescent="0.3">
      <c r="A103" s="524" t="s">
        <v>251</v>
      </c>
      <c r="B103" s="525"/>
      <c r="C103" s="52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4" t="s">
        <v>34</v>
      </c>
      <c r="B118" s="525"/>
      <c r="C118" s="52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4" t="s">
        <v>251</v>
      </c>
      <c r="B119" s="525"/>
      <c r="C119" s="52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4" t="s">
        <v>34</v>
      </c>
      <c r="B133" s="525"/>
      <c r="C133" s="526"/>
      <c r="D133" s="380">
        <f>SUM(B122:C132)</f>
        <v>0</v>
      </c>
    </row>
    <row r="134" spans="1:7" x14ac:dyDescent="0.3">
      <c r="A134" s="524" t="s">
        <v>251</v>
      </c>
      <c r="B134" s="525"/>
      <c r="C134" s="52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4" t="s">
        <v>34</v>
      </c>
      <c r="B149" s="525"/>
      <c r="C149" s="526"/>
      <c r="D149" s="380">
        <f>SUM(B137:C148)</f>
        <v>0</v>
      </c>
    </row>
    <row r="150" spans="1:7" x14ac:dyDescent="0.3">
      <c r="A150" s="524" t="s">
        <v>251</v>
      </c>
      <c r="B150" s="525"/>
      <c r="C150" s="52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4" t="s">
        <v>34</v>
      </c>
      <c r="B161" s="533"/>
      <c r="C161" s="534"/>
      <c r="D161" s="381">
        <f>SUM(B153:C160)</f>
        <v>0</v>
      </c>
    </row>
    <row r="162" spans="1:7" x14ac:dyDescent="0.3">
      <c r="A162" s="524" t="s">
        <v>251</v>
      </c>
      <c r="B162" s="525"/>
      <c r="C162" s="52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4" t="s">
        <v>34</v>
      </c>
      <c r="B169" s="525"/>
      <c r="C169" s="526"/>
      <c r="D169" s="380">
        <f>SUM(B165:C168)</f>
        <v>0</v>
      </c>
    </row>
    <row r="170" spans="1:7" x14ac:dyDescent="0.3">
      <c r="A170" s="524" t="s">
        <v>251</v>
      </c>
      <c r="B170" s="525"/>
      <c r="C170" s="52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4" t="s">
        <v>34</v>
      </c>
      <c r="B177" s="525"/>
      <c r="C177" s="526"/>
      <c r="D177" s="380">
        <f>SUM(B173:C176)</f>
        <v>0</v>
      </c>
    </row>
    <row r="178" spans="1:7" x14ac:dyDescent="0.3">
      <c r="A178" s="524" t="s">
        <v>251</v>
      </c>
      <c r="B178" s="525"/>
      <c r="C178" s="52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4" t="s">
        <v>34</v>
      </c>
      <c r="B186" s="525"/>
      <c r="C186" s="526"/>
      <c r="D186" s="380">
        <f>SUM(B181:C185)</f>
        <v>0</v>
      </c>
    </row>
    <row r="187" spans="1:7" x14ac:dyDescent="0.3">
      <c r="A187" s="524" t="s">
        <v>251</v>
      </c>
      <c r="B187" s="525"/>
      <c r="C187" s="52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4" t="s">
        <v>34</v>
      </c>
      <c r="B194" s="525"/>
      <c r="C194" s="526"/>
      <c r="D194" s="40">
        <f>SUM(B190:C193)</f>
        <v>0</v>
      </c>
    </row>
    <row r="195" spans="1:6" x14ac:dyDescent="0.3">
      <c r="A195" s="524" t="s">
        <v>251</v>
      </c>
      <c r="B195" s="525"/>
      <c r="C195" s="52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8"/>
      <c r="E1" s="508"/>
      <c r="F1" s="508"/>
      <c r="G1" s="50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9" t="s">
        <v>151</v>
      </c>
      <c r="B7" s="509"/>
      <c r="C7" s="509"/>
      <c r="D7" s="509"/>
      <c r="E7" s="509"/>
      <c r="F7" s="509"/>
      <c r="G7" s="111"/>
    </row>
    <row r="8" spans="1:7" ht="22.5" x14ac:dyDescent="0.45">
      <c r="A8" s="510" t="str">
        <f>'Page de garde'!D18</f>
        <v>KSAR HELLAL</v>
      </c>
      <c r="B8" s="510"/>
      <c r="C8" s="510"/>
      <c r="D8" s="510"/>
      <c r="E8" s="510"/>
      <c r="F8" s="510"/>
      <c r="G8" s="111"/>
    </row>
    <row r="9" spans="1:7" ht="22.5" x14ac:dyDescent="0.45">
      <c r="A9" s="112" t="s">
        <v>39</v>
      </c>
      <c r="B9" s="511"/>
      <c r="C9" s="511"/>
      <c r="D9" s="511"/>
      <c r="E9" s="511"/>
      <c r="F9" s="511"/>
      <c r="G9" s="111"/>
    </row>
    <row r="10" spans="1:7" ht="22.5" x14ac:dyDescent="0.45">
      <c r="A10" s="113" t="s">
        <v>41</v>
      </c>
      <c r="B10" s="512"/>
      <c r="C10" s="512"/>
      <c r="D10" s="512"/>
      <c r="E10" s="512"/>
      <c r="F10" s="512"/>
      <c r="G10" s="111"/>
    </row>
    <row r="11" spans="1:7" ht="22.5" x14ac:dyDescent="0.45">
      <c r="A11" s="112" t="s">
        <v>40</v>
      </c>
      <c r="B11" s="507"/>
      <c r="C11" s="507"/>
      <c r="D11" s="507"/>
      <c r="E11" s="507"/>
      <c r="F11" s="507"/>
      <c r="G11" s="111"/>
    </row>
    <row r="12" spans="1:7" ht="22.5" x14ac:dyDescent="0.45">
      <c r="A12" s="112" t="s">
        <v>200</v>
      </c>
      <c r="B12" s="513" t="e">
        <f>D730</f>
        <v>#DIV/0!</v>
      </c>
      <c r="C12" s="513"/>
      <c r="D12" s="513"/>
      <c r="E12" s="513"/>
      <c r="F12" s="513"/>
      <c r="G12" s="111"/>
    </row>
    <row r="13" spans="1:7" ht="22.5" x14ac:dyDescent="0.45">
      <c r="A13" s="110"/>
      <c r="B13" s="108"/>
      <c r="C13" s="108"/>
      <c r="D13" s="508"/>
      <c r="E13" s="508"/>
      <c r="F13" s="508"/>
      <c r="G13" s="50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8" t="s">
        <v>351</v>
      </c>
      <c r="B65" s="518"/>
      <c r="C65" s="518"/>
      <c r="D65" s="518"/>
      <c r="E65" s="518"/>
      <c r="F65" s="51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9" t="s">
        <v>352</v>
      </c>
      <c r="B84" s="519"/>
      <c r="C84" s="519"/>
      <c r="D84" s="519"/>
      <c r="E84" s="519"/>
      <c r="F84" s="51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8" t="s">
        <v>353</v>
      </c>
      <c r="B104" s="518"/>
      <c r="C104" s="518"/>
      <c r="D104" s="518"/>
      <c r="E104" s="518"/>
      <c r="F104" s="51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8" t="s">
        <v>390</v>
      </c>
      <c r="B112" s="518"/>
      <c r="C112" s="518"/>
      <c r="D112" s="518"/>
      <c r="E112" s="518"/>
      <c r="F112" s="51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8" t="s">
        <v>311</v>
      </c>
      <c r="B121" s="518"/>
      <c r="C121" s="518"/>
      <c r="D121" s="518"/>
      <c r="E121" s="518"/>
      <c r="F121" s="51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20" t="s">
        <v>424</v>
      </c>
      <c r="B133" s="520"/>
      <c r="C133" s="520"/>
      <c r="D133" s="520"/>
      <c r="E133" s="520"/>
      <c r="F133" s="520"/>
      <c r="G133" s="114"/>
    </row>
    <row r="134" spans="1:16384" ht="22.5" customHeight="1" x14ac:dyDescent="0.4">
      <c r="A134" s="521"/>
      <c r="B134" s="521"/>
      <c r="C134" s="521"/>
      <c r="D134" s="521"/>
      <c r="E134" s="521"/>
      <c r="F134" s="521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2" t="s">
        <v>461</v>
      </c>
      <c r="B139" s="522"/>
      <c r="C139" s="522"/>
      <c r="D139" s="522"/>
      <c r="E139" s="522"/>
      <c r="F139" s="522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4"/>
      <c r="B165" s="432"/>
      <c r="C165" s="432"/>
      <c r="D165" s="432"/>
      <c r="E165" s="432"/>
      <c r="F165" s="432"/>
      <c r="G165" s="114"/>
    </row>
    <row r="166" spans="1:7" ht="32.25" customHeight="1" x14ac:dyDescent="0.4">
      <c r="A166" s="522" t="s">
        <v>462</v>
      </c>
      <c r="B166" s="522"/>
      <c r="C166" s="522"/>
      <c r="D166" s="522"/>
      <c r="E166" s="522"/>
      <c r="F166" s="522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5"/>
      <c r="B176" s="436"/>
      <c r="C176" s="436"/>
      <c r="D176" s="436"/>
      <c r="E176" s="436"/>
      <c r="F176" s="436"/>
      <c r="G176" s="114"/>
    </row>
    <row r="177" spans="1:7" ht="32.25" customHeight="1" x14ac:dyDescent="0.4">
      <c r="A177" s="522" t="s">
        <v>311</v>
      </c>
      <c r="B177" s="522"/>
      <c r="C177" s="522"/>
      <c r="D177" s="522"/>
      <c r="E177" s="522"/>
      <c r="F177" s="522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2"/>
      <c r="C186" s="47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7"/>
      <c r="B188" s="437"/>
      <c r="C188" s="437"/>
      <c r="D188" s="437"/>
      <c r="E188" s="437"/>
      <c r="F188" s="43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45" t="s">
        <v>266</v>
      </c>
      <c r="F191" s="445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45"/>
      <c r="F192" s="44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1"/>
      <c r="B205" s="431"/>
      <c r="C205" s="431"/>
      <c r="D205" s="431"/>
      <c r="E205" s="431"/>
      <c r="F205" s="43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1"/>
      <c r="B229" s="431"/>
      <c r="C229" s="431"/>
      <c r="D229" s="431"/>
      <c r="E229" s="431"/>
      <c r="F229" s="43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4" t="s">
        <v>311</v>
      </c>
      <c r="B236" s="515"/>
      <c r="C236" s="515"/>
      <c r="D236" s="51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1"/>
      <c r="B250" s="431"/>
      <c r="C250" s="431"/>
      <c r="D250" s="431"/>
      <c r="E250" s="431"/>
      <c r="F250" s="43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45" t="s">
        <v>266</v>
      </c>
      <c r="F253" s="445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45"/>
      <c r="F254" s="44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5"/>
      <c r="B290" s="465"/>
      <c r="C290" s="465"/>
      <c r="D290" s="465"/>
      <c r="E290" s="465"/>
      <c r="F290" s="465"/>
      <c r="G290" s="129"/>
    </row>
    <row r="291" spans="1:7" s="80" customFormat="1" ht="31.5" customHeight="1" x14ac:dyDescent="0.4">
      <c r="A291" s="517" t="s">
        <v>311</v>
      </c>
      <c r="B291" s="517"/>
      <c r="C291" s="517"/>
      <c r="D291" s="517"/>
      <c r="E291" s="517"/>
      <c r="F291" s="517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45" t="s">
        <v>266</v>
      </c>
      <c r="F308" s="445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45"/>
      <c r="F309" s="44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6"/>
      <c r="B357" s="456"/>
      <c r="C357" s="456"/>
      <c r="D357" s="456"/>
      <c r="E357" s="456"/>
      <c r="F357" s="456"/>
      <c r="G357" s="456"/>
    </row>
    <row r="358" spans="1:7" ht="32.25" customHeight="1" x14ac:dyDescent="0.4">
      <c r="A358" s="501" t="s">
        <v>311</v>
      </c>
      <c r="B358" s="501"/>
      <c r="C358" s="501"/>
      <c r="D358" s="501"/>
      <c r="E358" s="501"/>
      <c r="F358" s="50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45" t="s">
        <v>266</v>
      </c>
      <c r="F375" s="445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45"/>
      <c r="F376" s="44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9"/>
      <c r="B415" s="438"/>
      <c r="C415" s="438"/>
      <c r="D415" s="438"/>
      <c r="E415" s="438"/>
      <c r="F415" s="438"/>
      <c r="G415" s="438"/>
    </row>
    <row r="416" spans="1:7" s="260" customFormat="1" ht="24.75" x14ac:dyDescent="0.4">
      <c r="A416" s="504" t="s">
        <v>320</v>
      </c>
      <c r="B416" s="504"/>
      <c r="C416" s="504"/>
      <c r="D416" s="504"/>
      <c r="E416" s="504"/>
      <c r="F416" s="504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45" t="s">
        <v>266</v>
      </c>
      <c r="F433" s="445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45"/>
      <c r="F434" s="44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4" t="s">
        <v>311</v>
      </c>
      <c r="B464" s="504"/>
      <c r="C464" s="504"/>
      <c r="D464" s="504"/>
      <c r="E464" s="504"/>
      <c r="F464" s="50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5" t="s">
        <v>425</v>
      </c>
      <c r="B478" s="505"/>
      <c r="C478" s="505"/>
      <c r="D478" s="505"/>
      <c r="E478" s="505"/>
      <c r="F478" s="50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5" t="s">
        <v>28</v>
      </c>
      <c r="B480" s="476" t="s">
        <v>29</v>
      </c>
      <c r="C480" s="476"/>
      <c r="D480" s="476" t="s">
        <v>42</v>
      </c>
      <c r="E480" s="477" t="s">
        <v>266</v>
      </c>
      <c r="F480" s="477" t="s">
        <v>302</v>
      </c>
      <c r="G480" s="114"/>
    </row>
    <row r="481" spans="1:7" ht="21" x14ac:dyDescent="0.4">
      <c r="A481" s="475"/>
      <c r="B481" s="320" t="s">
        <v>32</v>
      </c>
      <c r="C481" s="320" t="s">
        <v>31</v>
      </c>
      <c r="D481" s="476"/>
      <c r="E481" s="477"/>
      <c r="F481" s="47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6" t="s">
        <v>52</v>
      </c>
      <c r="B483" s="466"/>
      <c r="C483" s="466"/>
      <c r="D483" s="466"/>
      <c r="E483" s="466"/>
      <c r="F483" s="46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3" t="s">
        <v>463</v>
      </c>
      <c r="B491" s="464"/>
      <c r="C491" s="464"/>
      <c r="D491" s="464"/>
      <c r="E491" s="464"/>
      <c r="F491" s="46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8"/>
      <c r="B517" s="488"/>
      <c r="C517" s="488"/>
      <c r="D517" s="488"/>
      <c r="E517" s="488"/>
      <c r="F517" s="488"/>
      <c r="G517" s="488"/>
    </row>
    <row r="518" spans="1:7" ht="26.25" customHeight="1" x14ac:dyDescent="0.5">
      <c r="A518" s="369" t="s">
        <v>311</v>
      </c>
      <c r="B518" s="500"/>
      <c r="C518" s="500"/>
      <c r="D518" s="500"/>
      <c r="E518" s="500"/>
      <c r="F518" s="50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6" t="s">
        <v>97</v>
      </c>
      <c r="B530" s="506"/>
      <c r="C530" s="506"/>
      <c r="D530" s="506"/>
      <c r="E530" s="506"/>
      <c r="F530" s="50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1" t="s">
        <v>28</v>
      </c>
      <c r="B532" s="483" t="s">
        <v>29</v>
      </c>
      <c r="C532" s="484"/>
      <c r="D532" s="444" t="s">
        <v>42</v>
      </c>
      <c r="E532" s="445" t="s">
        <v>266</v>
      </c>
      <c r="F532" s="445" t="s">
        <v>302</v>
      </c>
      <c r="G532" s="114"/>
    </row>
    <row r="533" spans="1:7" ht="21" x14ac:dyDescent="0.4">
      <c r="A533" s="482"/>
      <c r="B533" s="315" t="s">
        <v>32</v>
      </c>
      <c r="C533" s="316" t="s">
        <v>31</v>
      </c>
      <c r="D533" s="444"/>
      <c r="E533" s="445"/>
      <c r="F533" s="44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2"/>
      <c r="D535" s="502"/>
      <c r="E535" s="502"/>
      <c r="F535" s="50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7" t="s">
        <v>34</v>
      </c>
      <c r="B542" s="458"/>
      <c r="C542" s="459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7" t="s">
        <v>33</v>
      </c>
      <c r="B543" s="458"/>
      <c r="C543" s="459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1"/>
      <c r="B544" s="431"/>
      <c r="C544" s="431"/>
      <c r="D544" s="431"/>
      <c r="E544" s="431"/>
      <c r="F544" s="43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3"/>
      <c r="B556" s="456"/>
      <c r="C556" s="456"/>
      <c r="D556" s="456"/>
      <c r="E556" s="456"/>
      <c r="F556" s="456"/>
      <c r="G556" s="456"/>
    </row>
    <row r="557" spans="1:7" ht="35.25" customHeight="1" x14ac:dyDescent="0.4">
      <c r="A557" s="371" t="s">
        <v>311</v>
      </c>
      <c r="B557" s="337"/>
      <c r="C557" s="454"/>
      <c r="D557" s="454"/>
      <c r="E557" s="454"/>
      <c r="F557" s="45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9" t="s">
        <v>34</v>
      </c>
      <c r="B566" s="449"/>
      <c r="C566" s="450"/>
      <c r="D566" s="378">
        <f>SUM(B558:C565,B546:C555)</f>
        <v>0</v>
      </c>
      <c r="E566" s="108"/>
      <c r="F566" s="114"/>
      <c r="G566" s="114"/>
    </row>
    <row r="567" spans="1:7" ht="21" x14ac:dyDescent="0.4">
      <c r="A567" s="449" t="s">
        <v>33</v>
      </c>
      <c r="B567" s="449"/>
      <c r="C567" s="449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1"/>
      <c r="B572" s="431"/>
      <c r="C572" s="431"/>
      <c r="D572" s="431"/>
      <c r="E572" s="431"/>
      <c r="F572" s="431"/>
      <c r="G572" s="114"/>
    </row>
    <row r="573" spans="1:7" ht="22.5" x14ac:dyDescent="0.45">
      <c r="A573" s="462" t="s">
        <v>19</v>
      </c>
      <c r="B573" s="462"/>
      <c r="C573" s="462"/>
      <c r="D573" s="462"/>
      <c r="E573" s="462"/>
      <c r="F573" s="462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5" t="s">
        <v>28</v>
      </c>
      <c r="B575" s="476" t="s">
        <v>29</v>
      </c>
      <c r="C575" s="476"/>
      <c r="D575" s="476" t="s">
        <v>42</v>
      </c>
      <c r="E575" s="477" t="s">
        <v>266</v>
      </c>
      <c r="F575" s="477" t="s">
        <v>302</v>
      </c>
      <c r="G575" s="114"/>
    </row>
    <row r="576" spans="1:7" ht="21" x14ac:dyDescent="0.4">
      <c r="A576" s="475"/>
      <c r="B576" s="320" t="s">
        <v>32</v>
      </c>
      <c r="C576" s="320" t="s">
        <v>31</v>
      </c>
      <c r="D576" s="476"/>
      <c r="E576" s="477"/>
      <c r="F576" s="47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9" t="s">
        <v>34</v>
      </c>
      <c r="B588" s="449"/>
      <c r="C588" s="450"/>
      <c r="D588" s="378">
        <f>SUM(B579:C587)</f>
        <v>0</v>
      </c>
      <c r="E588" s="108"/>
      <c r="F588" s="114"/>
      <c r="G588" s="114"/>
    </row>
    <row r="589" spans="1:7" ht="21" x14ac:dyDescent="0.4">
      <c r="A589" s="449" t="s">
        <v>33</v>
      </c>
      <c r="B589" s="449"/>
      <c r="C589" s="449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9" t="s">
        <v>34</v>
      </c>
      <c r="B606" s="449"/>
      <c r="C606" s="450"/>
      <c r="D606" s="378">
        <f>SUM(B592:C605)</f>
        <v>0</v>
      </c>
      <c r="E606" s="108"/>
      <c r="F606" s="114"/>
      <c r="G606" s="114"/>
    </row>
    <row r="607" spans="1:7" ht="21" x14ac:dyDescent="0.4">
      <c r="A607" s="449" t="s">
        <v>33</v>
      </c>
      <c r="B607" s="449"/>
      <c r="C607" s="449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1" t="s">
        <v>170</v>
      </c>
      <c r="B610" s="452"/>
      <c r="C610" s="45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2" t="s">
        <v>8</v>
      </c>
      <c r="B612" s="462"/>
      <c r="C612" s="462"/>
      <c r="D612" s="462"/>
      <c r="E612" s="462"/>
      <c r="F612" s="462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45" t="s">
        <v>266</v>
      </c>
      <c r="F614" s="445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45"/>
      <c r="F615" s="44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0"/>
      <c r="D617" s="460"/>
      <c r="E617" s="460"/>
      <c r="F617" s="46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9" t="s">
        <v>34</v>
      </c>
      <c r="B627" s="449"/>
      <c r="C627" s="449"/>
      <c r="D627" s="378">
        <f>SUM(B618:C626)</f>
        <v>0</v>
      </c>
      <c r="E627" s="486"/>
      <c r="F627" s="465"/>
      <c r="G627" s="129"/>
    </row>
    <row r="628" spans="1:7" ht="21" x14ac:dyDescent="0.4">
      <c r="A628" s="449" t="s">
        <v>33</v>
      </c>
      <c r="B628" s="449"/>
      <c r="C628" s="449"/>
      <c r="D628" s="388" t="e">
        <f>D627/(COUNT(B618:C626)*2)</f>
        <v>#DIV/0!</v>
      </c>
      <c r="E628" s="487"/>
      <c r="F628" s="488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0"/>
      <c r="D642" s="460"/>
      <c r="E642" s="460"/>
      <c r="F642" s="46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60"/>
      <c r="C653" s="460"/>
      <c r="D653" s="460"/>
      <c r="E653" s="460"/>
      <c r="F653" s="46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5" t="s">
        <v>311</v>
      </c>
      <c r="B661" s="496"/>
      <c r="C661" s="496"/>
      <c r="D661" s="496"/>
      <c r="E661" s="496"/>
      <c r="F661" s="49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2" t="s">
        <v>356</v>
      </c>
      <c r="B676" s="462"/>
      <c r="C676" s="462"/>
      <c r="D676" s="462"/>
      <c r="E676" s="462"/>
      <c r="F676" s="462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45" t="s">
        <v>266</v>
      </c>
      <c r="F678" s="445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45"/>
      <c r="F679" s="44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8" t="s">
        <v>459</v>
      </c>
      <c r="B704" s="498"/>
      <c r="C704" s="498"/>
      <c r="D704" s="498"/>
      <c r="E704" s="498"/>
      <c r="F704" s="49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9" t="s">
        <v>28</v>
      </c>
      <c r="B706" s="483" t="s">
        <v>29</v>
      </c>
      <c r="C706" s="483"/>
      <c r="D706" s="444" t="s">
        <v>42</v>
      </c>
      <c r="E706" s="445" t="s">
        <v>266</v>
      </c>
      <c r="F706" s="445" t="s">
        <v>302</v>
      </c>
      <c r="G706" s="274"/>
    </row>
    <row r="707" spans="1:7" ht="21" x14ac:dyDescent="0.4">
      <c r="A707" s="470"/>
      <c r="B707" s="383" t="s">
        <v>32</v>
      </c>
      <c r="C707" s="383" t="s">
        <v>31</v>
      </c>
      <c r="D707" s="444"/>
      <c r="E707" s="445"/>
      <c r="F707" s="44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6" t="s">
        <v>306</v>
      </c>
      <c r="B709" s="447"/>
      <c r="C709" s="447"/>
      <c r="D709" s="447"/>
      <c r="E709" s="447"/>
      <c r="F709" s="44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7"/>
      <c r="C715" s="46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7"/>
      <c r="C716" s="46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6" t="s">
        <v>307</v>
      </c>
      <c r="B718" s="447"/>
      <c r="C718" s="447"/>
      <c r="D718" s="447"/>
      <c r="E718" s="447"/>
      <c r="F718" s="44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4"/>
      <c r="E1" s="544"/>
      <c r="F1" s="544"/>
      <c r="G1" s="544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5" t="s">
        <v>46</v>
      </c>
      <c r="B6" s="545"/>
      <c r="C6" s="545"/>
      <c r="D6" s="545"/>
      <c r="E6" s="545"/>
      <c r="F6" s="545"/>
      <c r="G6" s="92"/>
    </row>
    <row r="7" spans="1:7" s="258" customFormat="1" ht="21.75" customHeight="1" x14ac:dyDescent="0.5">
      <c r="A7" s="546" t="str">
        <f>'Page de garde'!D18</f>
        <v>KSAR HELLAL</v>
      </c>
      <c r="B7" s="546"/>
      <c r="C7" s="546"/>
      <c r="D7" s="546"/>
      <c r="E7" s="546"/>
      <c r="F7" s="546"/>
      <c r="G7" s="92"/>
    </row>
    <row r="8" spans="1:7" s="258" customFormat="1" ht="24.75" x14ac:dyDescent="0.5">
      <c r="A8" s="4" t="s">
        <v>39</v>
      </c>
      <c r="B8" s="547" t="str">
        <f>'A1 Exploitation'!B9:F9</f>
        <v>Dr Hend KAMOUN</v>
      </c>
      <c r="C8" s="547"/>
      <c r="D8" s="547"/>
      <c r="E8" s="547"/>
      <c r="F8" s="547"/>
      <c r="G8" s="92"/>
    </row>
    <row r="9" spans="1:7" s="258" customFormat="1" ht="24.75" x14ac:dyDescent="0.5">
      <c r="A9" s="5" t="s">
        <v>41</v>
      </c>
      <c r="B9" s="548" t="str">
        <f>'A1 Exploitation'!B10:F10</f>
        <v>Directeur du magasin et chefs rayons</v>
      </c>
      <c r="C9" s="548"/>
      <c r="D9" s="548"/>
      <c r="E9" s="548"/>
      <c r="F9" s="548"/>
      <c r="G9" s="92"/>
    </row>
    <row r="10" spans="1:7" s="258" customFormat="1" ht="24.75" x14ac:dyDescent="0.5">
      <c r="A10" s="4" t="s">
        <v>40</v>
      </c>
      <c r="B10" s="543">
        <f>'A1 Exploitation'!B11:F11</f>
        <v>43536</v>
      </c>
      <c r="C10" s="543"/>
      <c r="D10" s="543"/>
      <c r="E10" s="543"/>
      <c r="F10" s="543"/>
      <c r="G10" s="92"/>
    </row>
    <row r="11" spans="1:7" s="258" customFormat="1" ht="24.75" x14ac:dyDescent="0.5">
      <c r="A11" s="4" t="s">
        <v>250</v>
      </c>
      <c r="B11" s="540" t="e">
        <f>D199</f>
        <v>#DIV/0!</v>
      </c>
      <c r="C11" s="540"/>
      <c r="D11" s="540"/>
      <c r="E11" s="540"/>
      <c r="F11" s="540"/>
      <c r="G11" s="92"/>
    </row>
    <row r="12" spans="1:7" s="258" customFormat="1" ht="22.5" x14ac:dyDescent="0.45">
      <c r="A12" s="1"/>
      <c r="D12" s="508"/>
      <c r="E12" s="508"/>
      <c r="F12" s="508"/>
      <c r="G12" s="508"/>
    </row>
    <row r="13" spans="1:7" s="258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58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3"/>
      <c r="C22" s="534"/>
      <c r="D22" s="381">
        <f>SUM(B17:C21)</f>
        <v>0</v>
      </c>
    </row>
    <row r="23" spans="1:7" x14ac:dyDescent="0.3">
      <c r="A23" s="524" t="s">
        <v>251</v>
      </c>
      <c r="B23" s="525"/>
      <c r="C23" s="52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4" t="s">
        <v>34</v>
      </c>
      <c r="B33" s="525"/>
      <c r="C33" s="526"/>
      <c r="D33" s="380">
        <f>SUM(B26:C32)</f>
        <v>0</v>
      </c>
    </row>
    <row r="34" spans="1:7" x14ac:dyDescent="0.3">
      <c r="A34" s="524" t="s">
        <v>251</v>
      </c>
      <c r="B34" s="525"/>
      <c r="C34" s="52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4" t="s">
        <v>34</v>
      </c>
      <c r="B42" s="525"/>
      <c r="C42" s="526"/>
      <c r="D42" s="380">
        <f>SUM(B37:C41)</f>
        <v>0</v>
      </c>
      <c r="E42" s="259"/>
      <c r="F42" s="259"/>
      <c r="G42" s="93"/>
    </row>
    <row r="43" spans="1:7" s="10" customFormat="1" x14ac:dyDescent="0.3">
      <c r="A43" s="524" t="s">
        <v>251</v>
      </c>
      <c r="B43" s="525"/>
      <c r="C43" s="52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4" t="s">
        <v>34</v>
      </c>
      <c r="B52" s="525"/>
      <c r="C52" s="526"/>
      <c r="D52" s="380">
        <f>SUM(B46:C51)</f>
        <v>0</v>
      </c>
    </row>
    <row r="53" spans="1:7" x14ac:dyDescent="0.3">
      <c r="A53" s="524" t="s">
        <v>251</v>
      </c>
      <c r="B53" s="525"/>
      <c r="C53" s="52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4" t="s">
        <v>34</v>
      </c>
      <c r="B63" s="525"/>
      <c r="C63" s="526"/>
      <c r="D63" s="380">
        <f>SUM(B56:C62)</f>
        <v>0</v>
      </c>
    </row>
    <row r="64" spans="1:7" x14ac:dyDescent="0.3">
      <c r="A64" s="524" t="s">
        <v>251</v>
      </c>
      <c r="B64" s="525"/>
      <c r="C64" s="52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4" t="s">
        <v>34</v>
      </c>
      <c r="B84" s="525"/>
      <c r="C84" s="526"/>
      <c r="D84" s="380">
        <f>SUM(B67:C83)</f>
        <v>0</v>
      </c>
    </row>
    <row r="85" spans="1:7" x14ac:dyDescent="0.3">
      <c r="A85" s="524" t="s">
        <v>251</v>
      </c>
      <c r="B85" s="525"/>
      <c r="C85" s="52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4" t="s">
        <v>34</v>
      </c>
      <c r="B102" s="525"/>
      <c r="C102" s="526"/>
      <c r="D102" s="380">
        <f>SUM(B88:C101)</f>
        <v>0</v>
      </c>
    </row>
    <row r="103" spans="1:7" x14ac:dyDescent="0.3">
      <c r="A103" s="524" t="s">
        <v>251</v>
      </c>
      <c r="B103" s="525"/>
      <c r="C103" s="52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4" t="s">
        <v>34</v>
      </c>
      <c r="B118" s="525"/>
      <c r="C118" s="52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4" t="s">
        <v>251</v>
      </c>
      <c r="B119" s="525"/>
      <c r="C119" s="52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4" t="s">
        <v>34</v>
      </c>
      <c r="B133" s="525"/>
      <c r="C133" s="526"/>
      <c r="D133" s="380">
        <f>SUM(B122:C132)</f>
        <v>0</v>
      </c>
    </row>
    <row r="134" spans="1:7" x14ac:dyDescent="0.3">
      <c r="A134" s="524" t="s">
        <v>251</v>
      </c>
      <c r="B134" s="525"/>
      <c r="C134" s="52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4" t="s">
        <v>34</v>
      </c>
      <c r="B149" s="525"/>
      <c r="C149" s="526"/>
      <c r="D149" s="380">
        <f>SUM(B137:C148)</f>
        <v>0</v>
      </c>
    </row>
    <row r="150" spans="1:7" x14ac:dyDescent="0.3">
      <c r="A150" s="524" t="s">
        <v>251</v>
      </c>
      <c r="B150" s="525"/>
      <c r="C150" s="52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4" t="s">
        <v>34</v>
      </c>
      <c r="B161" s="533"/>
      <c r="C161" s="534"/>
      <c r="D161" s="381">
        <f>SUM(B153:C160)</f>
        <v>0</v>
      </c>
    </row>
    <row r="162" spans="1:7" x14ac:dyDescent="0.3">
      <c r="A162" s="524" t="s">
        <v>251</v>
      </c>
      <c r="B162" s="525"/>
      <c r="C162" s="52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4" t="s">
        <v>34</v>
      </c>
      <c r="B169" s="525"/>
      <c r="C169" s="526"/>
      <c r="D169" s="380">
        <f>SUM(B165:C168)</f>
        <v>0</v>
      </c>
    </row>
    <row r="170" spans="1:7" x14ac:dyDescent="0.3">
      <c r="A170" s="524" t="s">
        <v>251</v>
      </c>
      <c r="B170" s="525"/>
      <c r="C170" s="52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4" t="s">
        <v>34</v>
      </c>
      <c r="B177" s="525"/>
      <c r="C177" s="526"/>
      <c r="D177" s="380">
        <f>SUM(B173:C176)</f>
        <v>0</v>
      </c>
    </row>
    <row r="178" spans="1:7" x14ac:dyDescent="0.3">
      <c r="A178" s="524" t="s">
        <v>251</v>
      </c>
      <c r="B178" s="525"/>
      <c r="C178" s="52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4" t="s">
        <v>34</v>
      </c>
      <c r="B186" s="525"/>
      <c r="C186" s="526"/>
      <c r="D186" s="380">
        <f>SUM(B181:C185)</f>
        <v>0</v>
      </c>
    </row>
    <row r="187" spans="1:7" x14ac:dyDescent="0.3">
      <c r="A187" s="524" t="s">
        <v>251</v>
      </c>
      <c r="B187" s="525"/>
      <c r="C187" s="52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4" t="s">
        <v>34</v>
      </c>
      <c r="B194" s="525"/>
      <c r="C194" s="526"/>
      <c r="D194" s="40">
        <f>SUM(B190:C193)</f>
        <v>0</v>
      </c>
    </row>
    <row r="195" spans="1:6" x14ac:dyDescent="0.3">
      <c r="A195" s="524" t="s">
        <v>251</v>
      </c>
      <c r="B195" s="525"/>
      <c r="C195" s="52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" zoomScaleNormal="100" zoomScaleSheetLayoutView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8"/>
      <c r="E1" s="508"/>
      <c r="F1" s="508"/>
      <c r="G1" s="508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9" t="s">
        <v>151</v>
      </c>
      <c r="B7" s="509"/>
      <c r="C7" s="509"/>
      <c r="D7" s="509"/>
      <c r="E7" s="509"/>
      <c r="F7" s="509"/>
      <c r="G7" s="111"/>
    </row>
    <row r="8" spans="1:7" ht="22.5" x14ac:dyDescent="0.45">
      <c r="A8" s="510" t="str">
        <f>'Page de garde'!D18</f>
        <v>KSAR HELLAL</v>
      </c>
      <c r="B8" s="510"/>
      <c r="C8" s="510"/>
      <c r="D8" s="510"/>
      <c r="E8" s="510"/>
      <c r="F8" s="510"/>
      <c r="G8" s="111"/>
    </row>
    <row r="9" spans="1:7" ht="22.5" x14ac:dyDescent="0.45">
      <c r="A9" s="112" t="s">
        <v>39</v>
      </c>
      <c r="B9" s="511"/>
      <c r="C9" s="511"/>
      <c r="D9" s="511"/>
      <c r="E9" s="511"/>
      <c r="F9" s="511"/>
      <c r="G9" s="111"/>
    </row>
    <row r="10" spans="1:7" ht="22.5" x14ac:dyDescent="0.45">
      <c r="A10" s="113" t="s">
        <v>41</v>
      </c>
      <c r="B10" s="512"/>
      <c r="C10" s="512"/>
      <c r="D10" s="512"/>
      <c r="E10" s="512"/>
      <c r="F10" s="512"/>
      <c r="G10" s="111"/>
    </row>
    <row r="11" spans="1:7" ht="22.5" x14ac:dyDescent="0.45">
      <c r="A11" s="112" t="s">
        <v>40</v>
      </c>
      <c r="B11" s="507"/>
      <c r="C11" s="507"/>
      <c r="D11" s="507"/>
      <c r="E11" s="507"/>
      <c r="F11" s="507"/>
      <c r="G11" s="111"/>
    </row>
    <row r="12" spans="1:7" ht="22.5" x14ac:dyDescent="0.45">
      <c r="A12" s="112" t="s">
        <v>200</v>
      </c>
      <c r="B12" s="513">
        <f>D730</f>
        <v>-0.5</v>
      </c>
      <c r="C12" s="513"/>
      <c r="D12" s="513"/>
      <c r="E12" s="513"/>
      <c r="F12" s="513"/>
      <c r="G12" s="111"/>
    </row>
    <row r="13" spans="1:7" ht="22.5" x14ac:dyDescent="0.45">
      <c r="A13" s="110"/>
      <c r="B13" s="108"/>
      <c r="C13" s="108"/>
      <c r="D13" s="508"/>
      <c r="E13" s="508"/>
      <c r="F13" s="508"/>
      <c r="G13" s="508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45" t="s">
        <v>266</v>
      </c>
      <c r="F17" s="445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45"/>
      <c r="F18" s="445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1"/>
      <c r="B49" s="431"/>
      <c r="C49" s="431"/>
      <c r="D49" s="431"/>
      <c r="E49" s="431"/>
      <c r="F49" s="431"/>
      <c r="G49" s="43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45" t="s">
        <v>266</v>
      </c>
      <c r="F52" s="445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45"/>
      <c r="F53" s="445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518" t="s">
        <v>351</v>
      </c>
      <c r="B65" s="518"/>
      <c r="C65" s="518"/>
      <c r="D65" s="518"/>
      <c r="E65" s="518"/>
      <c r="F65" s="518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8"/>
      <c r="B83" s="438"/>
      <c r="C83" s="438"/>
      <c r="D83" s="438"/>
      <c r="E83" s="438"/>
      <c r="F83" s="438"/>
      <c r="G83" s="438"/>
    </row>
    <row r="84" spans="1:7" ht="45" customHeight="1" x14ac:dyDescent="0.45">
      <c r="A84" s="519" t="s">
        <v>352</v>
      </c>
      <c r="B84" s="519"/>
      <c r="C84" s="519"/>
      <c r="D84" s="519"/>
      <c r="E84" s="519"/>
      <c r="F84" s="519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4"/>
      <c r="B103" s="432"/>
      <c r="C103" s="432"/>
      <c r="D103" s="432"/>
      <c r="E103" s="432"/>
      <c r="F103" s="439"/>
      <c r="G103" s="173"/>
    </row>
    <row r="104" spans="1:7" s="80" customFormat="1" ht="46.5" customHeight="1" x14ac:dyDescent="0.4">
      <c r="A104" s="518" t="s">
        <v>353</v>
      </c>
      <c r="B104" s="518"/>
      <c r="C104" s="518"/>
      <c r="D104" s="518"/>
      <c r="E104" s="518"/>
      <c r="F104" s="518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0"/>
      <c r="B111" s="441"/>
      <c r="C111" s="441"/>
      <c r="D111" s="441"/>
      <c r="E111" s="441"/>
      <c r="F111" s="442"/>
      <c r="G111" s="129"/>
    </row>
    <row r="112" spans="1:7" s="80" customFormat="1" ht="39.75" customHeight="1" x14ac:dyDescent="0.4">
      <c r="A112" s="518" t="s">
        <v>390</v>
      </c>
      <c r="B112" s="518"/>
      <c r="C112" s="518"/>
      <c r="D112" s="518"/>
      <c r="E112" s="518"/>
      <c r="F112" s="518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2"/>
      <c r="B120" s="432"/>
      <c r="C120" s="432"/>
      <c r="D120" s="432"/>
      <c r="E120" s="432"/>
      <c r="F120" s="432"/>
      <c r="G120" s="173"/>
    </row>
    <row r="121" spans="1:7" ht="22.5" x14ac:dyDescent="0.4">
      <c r="A121" s="518" t="s">
        <v>311</v>
      </c>
      <c r="B121" s="518"/>
      <c r="C121" s="518"/>
      <c r="D121" s="518"/>
      <c r="E121" s="518"/>
      <c r="F121" s="518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33"/>
      <c r="B132" s="433"/>
      <c r="C132" s="433"/>
      <c r="D132" s="433"/>
      <c r="E132" s="433"/>
      <c r="F132" s="433"/>
      <c r="G132" s="114"/>
    </row>
    <row r="133" spans="1:16384" ht="22.5" customHeight="1" x14ac:dyDescent="0.4">
      <c r="A133" s="520" t="s">
        <v>424</v>
      </c>
      <c r="B133" s="520"/>
      <c r="C133" s="520"/>
      <c r="D133" s="520"/>
      <c r="E133" s="520"/>
      <c r="F133" s="520"/>
      <c r="G133" s="114"/>
    </row>
    <row r="134" spans="1:16384" ht="22.5" customHeight="1" x14ac:dyDescent="0.4">
      <c r="A134" s="521"/>
      <c r="B134" s="521"/>
      <c r="C134" s="521"/>
      <c r="D134" s="521"/>
      <c r="E134" s="521"/>
      <c r="F134" s="521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45" t="s">
        <v>266</v>
      </c>
      <c r="F135" s="445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45"/>
      <c r="F136" s="445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2" t="s">
        <v>461</v>
      </c>
      <c r="B139" s="522"/>
      <c r="C139" s="522"/>
      <c r="D139" s="522"/>
      <c r="E139" s="522"/>
      <c r="F139" s="522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1" t="s">
        <v>350</v>
      </c>
      <c r="B147" s="471"/>
      <c r="C147" s="471"/>
      <c r="D147" s="471"/>
      <c r="E147" s="471"/>
      <c r="F147" s="471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4"/>
      <c r="B165" s="432"/>
      <c r="C165" s="432"/>
      <c r="D165" s="432"/>
      <c r="E165" s="432"/>
      <c r="F165" s="432"/>
      <c r="G165" s="114"/>
    </row>
    <row r="166" spans="1:7" ht="32.25" customHeight="1" x14ac:dyDescent="0.4">
      <c r="A166" s="522" t="s">
        <v>462</v>
      </c>
      <c r="B166" s="522"/>
      <c r="C166" s="522"/>
      <c r="D166" s="522"/>
      <c r="E166" s="522"/>
      <c r="F166" s="522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5"/>
      <c r="B176" s="436"/>
      <c r="C176" s="436"/>
      <c r="D176" s="436"/>
      <c r="E176" s="436"/>
      <c r="F176" s="436"/>
      <c r="G176" s="114"/>
    </row>
    <row r="177" spans="1:7" ht="32.25" customHeight="1" x14ac:dyDescent="0.4">
      <c r="A177" s="522" t="s">
        <v>311</v>
      </c>
      <c r="B177" s="522"/>
      <c r="C177" s="522"/>
      <c r="D177" s="522"/>
      <c r="E177" s="522"/>
      <c r="F177" s="522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2"/>
      <c r="C186" s="473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7"/>
      <c r="B188" s="437"/>
      <c r="C188" s="437"/>
      <c r="D188" s="437"/>
      <c r="E188" s="437"/>
      <c r="F188" s="437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45" t="s">
        <v>266</v>
      </c>
      <c r="F191" s="445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45"/>
      <c r="F192" s="445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7" t="s">
        <v>34</v>
      </c>
      <c r="B203" s="458"/>
      <c r="C203" s="459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1"/>
      <c r="B205" s="431"/>
      <c r="C205" s="431"/>
      <c r="D205" s="431"/>
      <c r="E205" s="431"/>
      <c r="F205" s="43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7" t="s">
        <v>34</v>
      </c>
      <c r="B227" s="458"/>
      <c r="C227" s="459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1"/>
      <c r="B229" s="431"/>
      <c r="C229" s="431"/>
      <c r="D229" s="431"/>
      <c r="E229" s="431"/>
      <c r="F229" s="43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4" t="s">
        <v>311</v>
      </c>
      <c r="B236" s="515"/>
      <c r="C236" s="515"/>
      <c r="D236" s="51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7" t="s">
        <v>34</v>
      </c>
      <c r="B245" s="458"/>
      <c r="C245" s="459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1"/>
      <c r="B250" s="431"/>
      <c r="C250" s="431"/>
      <c r="D250" s="431"/>
      <c r="E250" s="431"/>
      <c r="F250" s="43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45" t="s">
        <v>266</v>
      </c>
      <c r="F253" s="445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45"/>
      <c r="F254" s="445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7" t="s">
        <v>34</v>
      </c>
      <c r="B265" s="458"/>
      <c r="C265" s="459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5"/>
      <c r="B290" s="465"/>
      <c r="C290" s="465"/>
      <c r="D290" s="465"/>
      <c r="E290" s="465"/>
      <c r="F290" s="465"/>
      <c r="G290" s="129"/>
    </row>
    <row r="291" spans="1:7" s="80" customFormat="1" ht="31.5" customHeight="1" x14ac:dyDescent="0.4">
      <c r="A291" s="517" t="s">
        <v>311</v>
      </c>
      <c r="B291" s="517"/>
      <c r="C291" s="517"/>
      <c r="D291" s="517"/>
      <c r="E291" s="517"/>
      <c r="F291" s="517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45" t="s">
        <v>266</v>
      </c>
      <c r="F308" s="445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45"/>
      <c r="F309" s="445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6"/>
      <c r="B357" s="456"/>
      <c r="C357" s="456"/>
      <c r="D357" s="456"/>
      <c r="E357" s="456"/>
      <c r="F357" s="456"/>
      <c r="G357" s="456"/>
    </row>
    <row r="358" spans="1:7" ht="32.25" customHeight="1" x14ac:dyDescent="0.4">
      <c r="A358" s="501" t="s">
        <v>311</v>
      </c>
      <c r="B358" s="501"/>
      <c r="C358" s="501"/>
      <c r="D358" s="501"/>
      <c r="E358" s="501"/>
      <c r="F358" s="501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45" t="s">
        <v>266</v>
      </c>
      <c r="F375" s="445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45"/>
      <c r="F376" s="445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9"/>
      <c r="B415" s="438"/>
      <c r="C415" s="438"/>
      <c r="D415" s="438"/>
      <c r="E415" s="438"/>
      <c r="F415" s="438"/>
      <c r="G415" s="438"/>
    </row>
    <row r="416" spans="1:7" s="260" customFormat="1" ht="24.75" x14ac:dyDescent="0.4">
      <c r="A416" s="504" t="s">
        <v>320</v>
      </c>
      <c r="B416" s="504"/>
      <c r="C416" s="504"/>
      <c r="D416" s="504"/>
      <c r="E416" s="504"/>
      <c r="F416" s="504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45" t="s">
        <v>266</v>
      </c>
      <c r="F433" s="445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45"/>
      <c r="F434" s="445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4" t="s">
        <v>311</v>
      </c>
      <c r="B464" s="504"/>
      <c r="C464" s="504"/>
      <c r="D464" s="504"/>
      <c r="E464" s="504"/>
      <c r="F464" s="50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5" t="s">
        <v>425</v>
      </c>
      <c r="B478" s="505"/>
      <c r="C478" s="505"/>
      <c r="D478" s="505"/>
      <c r="E478" s="505"/>
      <c r="F478" s="50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5" t="s">
        <v>28</v>
      </c>
      <c r="B480" s="476" t="s">
        <v>29</v>
      </c>
      <c r="C480" s="476"/>
      <c r="D480" s="476" t="s">
        <v>42</v>
      </c>
      <c r="E480" s="477" t="s">
        <v>266</v>
      </c>
      <c r="F480" s="477" t="s">
        <v>302</v>
      </c>
      <c r="G480" s="114"/>
    </row>
    <row r="481" spans="1:7" ht="21" x14ac:dyDescent="0.4">
      <c r="A481" s="475"/>
      <c r="B481" s="320" t="s">
        <v>32</v>
      </c>
      <c r="C481" s="320" t="s">
        <v>31</v>
      </c>
      <c r="D481" s="476"/>
      <c r="E481" s="477"/>
      <c r="F481" s="47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6" t="s">
        <v>52</v>
      </c>
      <c r="B483" s="466"/>
      <c r="C483" s="466"/>
      <c r="D483" s="466"/>
      <c r="E483" s="466"/>
      <c r="F483" s="466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3" t="s">
        <v>463</v>
      </c>
      <c r="B491" s="464"/>
      <c r="C491" s="464"/>
      <c r="D491" s="464"/>
      <c r="E491" s="464"/>
      <c r="F491" s="464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8" t="s">
        <v>23</v>
      </c>
      <c r="B505" s="479"/>
      <c r="C505" s="479"/>
      <c r="D505" s="479"/>
      <c r="E505" s="479"/>
      <c r="F505" s="480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8"/>
      <c r="B517" s="488"/>
      <c r="C517" s="488"/>
      <c r="D517" s="488"/>
      <c r="E517" s="488"/>
      <c r="F517" s="488"/>
      <c r="G517" s="488"/>
    </row>
    <row r="518" spans="1:7" ht="26.25" customHeight="1" x14ac:dyDescent="0.5">
      <c r="A518" s="369" t="s">
        <v>311</v>
      </c>
      <c r="B518" s="500"/>
      <c r="C518" s="500"/>
      <c r="D518" s="500"/>
      <c r="E518" s="500"/>
      <c r="F518" s="500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6" t="s">
        <v>97</v>
      </c>
      <c r="B530" s="506"/>
      <c r="C530" s="506"/>
      <c r="D530" s="506"/>
      <c r="E530" s="506"/>
      <c r="F530" s="50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1" t="s">
        <v>28</v>
      </c>
      <c r="B532" s="483" t="s">
        <v>29</v>
      </c>
      <c r="C532" s="484"/>
      <c r="D532" s="444" t="s">
        <v>42</v>
      </c>
      <c r="E532" s="445" t="s">
        <v>266</v>
      </c>
      <c r="F532" s="445" t="s">
        <v>302</v>
      </c>
      <c r="G532" s="114"/>
    </row>
    <row r="533" spans="1:7" ht="21" x14ac:dyDescent="0.4">
      <c r="A533" s="482"/>
      <c r="B533" s="315" t="s">
        <v>32</v>
      </c>
      <c r="C533" s="316" t="s">
        <v>31</v>
      </c>
      <c r="D533" s="444"/>
      <c r="E533" s="445"/>
      <c r="F533" s="445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2"/>
      <c r="D535" s="502"/>
      <c r="E535" s="502"/>
      <c r="F535" s="503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7" t="s">
        <v>34</v>
      </c>
      <c r="B542" s="458"/>
      <c r="C542" s="459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7" t="s">
        <v>33</v>
      </c>
      <c r="B543" s="458"/>
      <c r="C543" s="459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1"/>
      <c r="B544" s="431"/>
      <c r="C544" s="431"/>
      <c r="D544" s="431"/>
      <c r="E544" s="431"/>
      <c r="F544" s="43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3"/>
      <c r="B556" s="456"/>
      <c r="C556" s="456"/>
      <c r="D556" s="456"/>
      <c r="E556" s="456"/>
      <c r="F556" s="456"/>
      <c r="G556" s="456"/>
    </row>
    <row r="557" spans="1:7" ht="35.25" customHeight="1" x14ac:dyDescent="0.4">
      <c r="A557" s="371" t="s">
        <v>311</v>
      </c>
      <c r="B557" s="337"/>
      <c r="C557" s="454"/>
      <c r="D557" s="454"/>
      <c r="E557" s="454"/>
      <c r="F557" s="455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9" t="s">
        <v>34</v>
      </c>
      <c r="B566" s="449"/>
      <c r="C566" s="450"/>
      <c r="D566" s="378">
        <f>SUM(B558:C565,B546:C555)</f>
        <v>0</v>
      </c>
      <c r="E566" s="108"/>
      <c r="F566" s="114"/>
      <c r="G566" s="114"/>
    </row>
    <row r="567" spans="1:7" ht="21" x14ac:dyDescent="0.4">
      <c r="A567" s="449" t="s">
        <v>33</v>
      </c>
      <c r="B567" s="449"/>
      <c r="C567" s="449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1"/>
      <c r="B572" s="431"/>
      <c r="C572" s="431"/>
      <c r="D572" s="431"/>
      <c r="E572" s="431"/>
      <c r="F572" s="431"/>
      <c r="G572" s="114"/>
    </row>
    <row r="573" spans="1:7" ht="22.5" x14ac:dyDescent="0.45">
      <c r="A573" s="462" t="s">
        <v>19</v>
      </c>
      <c r="B573" s="462"/>
      <c r="C573" s="462"/>
      <c r="D573" s="462"/>
      <c r="E573" s="462"/>
      <c r="F573" s="462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5" t="s">
        <v>28</v>
      </c>
      <c r="B575" s="476" t="s">
        <v>29</v>
      </c>
      <c r="C575" s="476"/>
      <c r="D575" s="476" t="s">
        <v>42</v>
      </c>
      <c r="E575" s="477" t="s">
        <v>266</v>
      </c>
      <c r="F575" s="477" t="s">
        <v>302</v>
      </c>
      <c r="G575" s="114"/>
    </row>
    <row r="576" spans="1:7" ht="21" x14ac:dyDescent="0.4">
      <c r="A576" s="475"/>
      <c r="B576" s="320" t="s">
        <v>32</v>
      </c>
      <c r="C576" s="320" t="s">
        <v>31</v>
      </c>
      <c r="D576" s="476"/>
      <c r="E576" s="477"/>
      <c r="F576" s="47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9" t="s">
        <v>10</v>
      </c>
      <c r="B578" s="490"/>
      <c r="C578" s="490"/>
      <c r="D578" s="490"/>
      <c r="E578" s="490"/>
      <c r="F578" s="491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9" t="s">
        <v>34</v>
      </c>
      <c r="B588" s="449"/>
      <c r="C588" s="450"/>
      <c r="D588" s="378">
        <f>SUM(B579:C587)</f>
        <v>0</v>
      </c>
      <c r="E588" s="108"/>
      <c r="F588" s="114"/>
      <c r="G588" s="114"/>
    </row>
    <row r="589" spans="1:7" ht="21" x14ac:dyDescent="0.4">
      <c r="A589" s="449" t="s">
        <v>33</v>
      </c>
      <c r="B589" s="449"/>
      <c r="C589" s="449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2" t="s">
        <v>23</v>
      </c>
      <c r="B591" s="493"/>
      <c r="C591" s="493"/>
      <c r="D591" s="493"/>
      <c r="E591" s="493"/>
      <c r="F591" s="494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9" t="s">
        <v>34</v>
      </c>
      <c r="B606" s="449"/>
      <c r="C606" s="450"/>
      <c r="D606" s="378">
        <f>SUM(B592:C605)</f>
        <v>0</v>
      </c>
      <c r="E606" s="108"/>
      <c r="F606" s="114"/>
      <c r="G606" s="114"/>
    </row>
    <row r="607" spans="1:7" ht="21" x14ac:dyDescent="0.4">
      <c r="A607" s="449" t="s">
        <v>33</v>
      </c>
      <c r="B607" s="449"/>
      <c r="C607" s="449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1" t="s">
        <v>170</v>
      </c>
      <c r="B610" s="452"/>
      <c r="C610" s="453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2" t="s">
        <v>8</v>
      </c>
      <c r="B612" s="462"/>
      <c r="C612" s="462"/>
      <c r="D612" s="462"/>
      <c r="E612" s="462"/>
      <c r="F612" s="462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45" t="s">
        <v>266</v>
      </c>
      <c r="F614" s="445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45"/>
      <c r="F615" s="445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0"/>
      <c r="D617" s="460"/>
      <c r="E617" s="460"/>
      <c r="F617" s="461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9" t="s">
        <v>34</v>
      </c>
      <c r="B627" s="449"/>
      <c r="C627" s="449"/>
      <c r="D627" s="378">
        <f>SUM(B618:C626)</f>
        <v>0</v>
      </c>
      <c r="E627" s="486"/>
      <c r="F627" s="465"/>
      <c r="G627" s="129"/>
    </row>
    <row r="628" spans="1:7" ht="21" x14ac:dyDescent="0.4">
      <c r="A628" s="449" t="s">
        <v>33</v>
      </c>
      <c r="B628" s="449"/>
      <c r="C628" s="449"/>
      <c r="D628" s="388" t="e">
        <f>D627/(COUNT(B618:C626)*2)</f>
        <v>#DIV/0!</v>
      </c>
      <c r="E628" s="487"/>
      <c r="F628" s="488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7" t="s">
        <v>34</v>
      </c>
      <c r="B639" s="458"/>
      <c r="C639" s="459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0"/>
      <c r="D642" s="460"/>
      <c r="E642" s="460"/>
      <c r="F642" s="461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7" t="s">
        <v>34</v>
      </c>
      <c r="B650" s="458"/>
      <c r="C650" s="459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4"/>
      <c r="B652" s="474"/>
      <c r="C652" s="474"/>
      <c r="D652" s="474"/>
      <c r="E652" s="474"/>
      <c r="F652" s="474"/>
      <c r="G652" s="474"/>
    </row>
    <row r="653" spans="1:16382" ht="24.75" x14ac:dyDescent="0.4">
      <c r="A653" s="363" t="s">
        <v>26</v>
      </c>
      <c r="B653" s="460"/>
      <c r="C653" s="460"/>
      <c r="D653" s="460"/>
      <c r="E653" s="460"/>
      <c r="F653" s="461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5" t="s">
        <v>311</v>
      </c>
      <c r="B661" s="496"/>
      <c r="C661" s="496"/>
      <c r="D661" s="496"/>
      <c r="E661" s="496"/>
      <c r="F661" s="49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2" t="s">
        <v>356</v>
      </c>
      <c r="B676" s="462"/>
      <c r="C676" s="462"/>
      <c r="D676" s="462"/>
      <c r="E676" s="462"/>
      <c r="F676" s="462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45" t="s">
        <v>266</v>
      </c>
      <c r="F678" s="445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45"/>
      <c r="F679" s="445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8" t="s">
        <v>459</v>
      </c>
      <c r="B704" s="498"/>
      <c r="C704" s="498"/>
      <c r="D704" s="498"/>
      <c r="E704" s="498"/>
      <c r="F704" s="49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9" t="s">
        <v>28</v>
      </c>
      <c r="B706" s="483" t="s">
        <v>29</v>
      </c>
      <c r="C706" s="483"/>
      <c r="D706" s="444" t="s">
        <v>42</v>
      </c>
      <c r="E706" s="445" t="s">
        <v>266</v>
      </c>
      <c r="F706" s="445" t="s">
        <v>302</v>
      </c>
      <c r="G706" s="274"/>
    </row>
    <row r="707" spans="1:7" ht="21" x14ac:dyDescent="0.4">
      <c r="A707" s="470"/>
      <c r="B707" s="383" t="s">
        <v>32</v>
      </c>
      <c r="C707" s="383" t="s">
        <v>31</v>
      </c>
      <c r="D707" s="444"/>
      <c r="E707" s="445"/>
      <c r="F707" s="445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6" t="s">
        <v>306</v>
      </c>
      <c r="B709" s="447"/>
      <c r="C709" s="447"/>
      <c r="D709" s="447"/>
      <c r="E709" s="447"/>
      <c r="F709" s="448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7"/>
      <c r="C715" s="468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7"/>
      <c r="C716" s="468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6" t="s">
        <v>307</v>
      </c>
      <c r="B718" s="447"/>
      <c r="C718" s="447"/>
      <c r="D718" s="447"/>
      <c r="E718" s="447"/>
      <c r="F718" s="448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54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4"/>
      <c r="E1" s="544"/>
      <c r="F1" s="544"/>
      <c r="G1" s="544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5" t="s">
        <v>46</v>
      </c>
      <c r="B6" s="545"/>
      <c r="C6" s="545"/>
      <c r="D6" s="545"/>
      <c r="E6" s="545"/>
      <c r="F6" s="545"/>
      <c r="G6" s="92"/>
    </row>
    <row r="7" spans="1:7" s="258" customFormat="1" ht="21.75" customHeight="1" x14ac:dyDescent="0.5">
      <c r="A7" s="546" t="str">
        <f>'Page de garde'!D18</f>
        <v>KSAR HELLAL</v>
      </c>
      <c r="B7" s="546"/>
      <c r="C7" s="546"/>
      <c r="D7" s="546"/>
      <c r="E7" s="546"/>
      <c r="F7" s="546"/>
      <c r="G7" s="92"/>
    </row>
    <row r="8" spans="1:7" s="258" customFormat="1" ht="24.75" x14ac:dyDescent="0.5">
      <c r="A8" s="4" t="s">
        <v>39</v>
      </c>
      <c r="B8" s="547" t="str">
        <f>'A1 Exploitation'!B9:F9</f>
        <v>Dr Hend KAMOUN</v>
      </c>
      <c r="C8" s="547"/>
      <c r="D8" s="547"/>
      <c r="E8" s="547"/>
      <c r="F8" s="547"/>
      <c r="G8" s="92"/>
    </row>
    <row r="9" spans="1:7" s="258" customFormat="1" ht="24.75" x14ac:dyDescent="0.5">
      <c r="A9" s="5" t="s">
        <v>41</v>
      </c>
      <c r="B9" s="548" t="str">
        <f>'A1 Exploitation'!B10:F10</f>
        <v>Directeur du magasin et chefs rayons</v>
      </c>
      <c r="C9" s="548"/>
      <c r="D9" s="548"/>
      <c r="E9" s="548"/>
      <c r="F9" s="548"/>
      <c r="G9" s="92"/>
    </row>
    <row r="10" spans="1:7" s="258" customFormat="1" ht="24.75" x14ac:dyDescent="0.5">
      <c r="A10" s="4" t="s">
        <v>40</v>
      </c>
      <c r="B10" s="543">
        <f>'A1 Exploitation'!B11:F11</f>
        <v>43536</v>
      </c>
      <c r="C10" s="543"/>
      <c r="D10" s="543"/>
      <c r="E10" s="543"/>
      <c r="F10" s="543"/>
      <c r="G10" s="92"/>
    </row>
    <row r="11" spans="1:7" s="258" customFormat="1" ht="24.75" x14ac:dyDescent="0.5">
      <c r="A11" s="4" t="s">
        <v>250</v>
      </c>
      <c r="B11" s="540" t="e">
        <f>D199</f>
        <v>#DIV/0!</v>
      </c>
      <c r="C11" s="540"/>
      <c r="D11" s="540"/>
      <c r="E11" s="540"/>
      <c r="F11" s="540"/>
      <c r="G11" s="92"/>
    </row>
    <row r="12" spans="1:7" s="258" customFormat="1" ht="22.5" x14ac:dyDescent="0.45">
      <c r="A12" s="1"/>
      <c r="D12" s="508"/>
      <c r="E12" s="508"/>
      <c r="F12" s="508"/>
      <c r="G12" s="508"/>
    </row>
    <row r="13" spans="1:7" s="258" customFormat="1" ht="11.25" customHeight="1" x14ac:dyDescent="0.3">
      <c r="A13" s="541" t="s">
        <v>28</v>
      </c>
      <c r="B13" s="542" t="s">
        <v>29</v>
      </c>
      <c r="C13" s="542"/>
      <c r="D13" s="542" t="s">
        <v>42</v>
      </c>
      <c r="E13" s="542" t="s">
        <v>160</v>
      </c>
      <c r="F13" s="542" t="s">
        <v>161</v>
      </c>
      <c r="G13" s="80"/>
    </row>
    <row r="14" spans="1:7" s="258" customFormat="1" ht="12.75" customHeight="1" x14ac:dyDescent="0.3">
      <c r="A14" s="541"/>
      <c r="B14" s="22" t="s">
        <v>32</v>
      </c>
      <c r="C14" s="22" t="s">
        <v>31</v>
      </c>
      <c r="D14" s="542"/>
      <c r="E14" s="542"/>
      <c r="F14" s="542"/>
      <c r="G14" s="94"/>
    </row>
    <row r="15" spans="1:7" x14ac:dyDescent="0.3">
      <c r="A15" s="531"/>
      <c r="B15" s="532"/>
      <c r="C15" s="532"/>
      <c r="D15" s="532"/>
      <c r="E15" s="532"/>
      <c r="F15" s="532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3"/>
      <c r="C22" s="534"/>
      <c r="D22" s="381">
        <f>SUM(B17:C21)</f>
        <v>0</v>
      </c>
    </row>
    <row r="23" spans="1:7" x14ac:dyDescent="0.3">
      <c r="A23" s="524" t="s">
        <v>251</v>
      </c>
      <c r="B23" s="525"/>
      <c r="C23" s="526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9" t="s">
        <v>4</v>
      </c>
      <c r="B25" s="530"/>
      <c r="C25" s="530"/>
      <c r="D25" s="530"/>
      <c r="E25" s="530"/>
      <c r="F25" s="530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4" t="s">
        <v>34</v>
      </c>
      <c r="B33" s="525"/>
      <c r="C33" s="526"/>
      <c r="D33" s="380">
        <f>SUM(B26:C32)</f>
        <v>0</v>
      </c>
    </row>
    <row r="34" spans="1:7" x14ac:dyDescent="0.3">
      <c r="A34" s="524" t="s">
        <v>251</v>
      </c>
      <c r="B34" s="525"/>
      <c r="C34" s="526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9" t="s">
        <v>180</v>
      </c>
      <c r="B36" s="530"/>
      <c r="C36" s="530"/>
      <c r="D36" s="530"/>
      <c r="E36" s="530"/>
      <c r="F36" s="530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4" t="s">
        <v>34</v>
      </c>
      <c r="B42" s="525"/>
      <c r="C42" s="526"/>
      <c r="D42" s="380">
        <f>SUM(B37:C41)</f>
        <v>0</v>
      </c>
      <c r="E42" s="259"/>
      <c r="F42" s="259"/>
      <c r="G42" s="93"/>
    </row>
    <row r="43" spans="1:7" s="10" customFormat="1" x14ac:dyDescent="0.3">
      <c r="A43" s="524" t="s">
        <v>251</v>
      </c>
      <c r="B43" s="525"/>
      <c r="C43" s="526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8" t="s">
        <v>19</v>
      </c>
      <c r="B45" s="539"/>
      <c r="C45" s="539"/>
      <c r="D45" s="539"/>
      <c r="E45" s="539"/>
      <c r="F45" s="539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4" t="s">
        <v>34</v>
      </c>
      <c r="B52" s="525"/>
      <c r="C52" s="526"/>
      <c r="D52" s="380">
        <f>SUM(B46:C51)</f>
        <v>0</v>
      </c>
    </row>
    <row r="53" spans="1:7" x14ac:dyDescent="0.3">
      <c r="A53" s="524" t="s">
        <v>251</v>
      </c>
      <c r="B53" s="525"/>
      <c r="C53" s="526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9" t="s">
        <v>8</v>
      </c>
      <c r="B55" s="530"/>
      <c r="C55" s="530"/>
      <c r="D55" s="530"/>
      <c r="E55" s="530"/>
      <c r="F55" s="530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4" t="s">
        <v>34</v>
      </c>
      <c r="B63" s="525"/>
      <c r="C63" s="526"/>
      <c r="D63" s="380">
        <f>SUM(B56:C62)</f>
        <v>0</v>
      </c>
    </row>
    <row r="64" spans="1:7" x14ac:dyDescent="0.3">
      <c r="A64" s="524" t="s">
        <v>251</v>
      </c>
      <c r="B64" s="525"/>
      <c r="C64" s="526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9" t="s">
        <v>111</v>
      </c>
      <c r="B66" s="530"/>
      <c r="C66" s="530"/>
      <c r="D66" s="530"/>
      <c r="E66" s="530"/>
      <c r="F66" s="530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4" t="s">
        <v>34</v>
      </c>
      <c r="B84" s="525"/>
      <c r="C84" s="526"/>
      <c r="D84" s="380">
        <f>SUM(B67:C83)</f>
        <v>0</v>
      </c>
    </row>
    <row r="85" spans="1:7" x14ac:dyDescent="0.3">
      <c r="A85" s="524" t="s">
        <v>251</v>
      </c>
      <c r="B85" s="525"/>
      <c r="C85" s="526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9" t="s">
        <v>172</v>
      </c>
      <c r="B87" s="530"/>
      <c r="C87" s="530"/>
      <c r="D87" s="530"/>
      <c r="E87" s="530"/>
      <c r="F87" s="530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4" t="s">
        <v>34</v>
      </c>
      <c r="B102" s="525"/>
      <c r="C102" s="526"/>
      <c r="D102" s="380">
        <f>SUM(B88:C101)</f>
        <v>0</v>
      </c>
    </row>
    <row r="103" spans="1:7" x14ac:dyDescent="0.3">
      <c r="A103" s="524" t="s">
        <v>251</v>
      </c>
      <c r="B103" s="525"/>
      <c r="C103" s="526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9" t="s">
        <v>173</v>
      </c>
      <c r="B106" s="530"/>
      <c r="C106" s="530"/>
      <c r="D106" s="530"/>
      <c r="E106" s="530"/>
      <c r="F106" s="530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4" t="s">
        <v>34</v>
      </c>
      <c r="B118" s="525"/>
      <c r="C118" s="526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4" t="s">
        <v>251</v>
      </c>
      <c r="B119" s="525"/>
      <c r="C119" s="526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9" t="s">
        <v>156</v>
      </c>
      <c r="B121" s="530"/>
      <c r="C121" s="530"/>
      <c r="D121" s="530"/>
      <c r="E121" s="530"/>
      <c r="F121" s="530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4" t="s">
        <v>34</v>
      </c>
      <c r="B133" s="525"/>
      <c r="C133" s="526"/>
      <c r="D133" s="380">
        <f>SUM(B122:C132)</f>
        <v>0</v>
      </c>
    </row>
    <row r="134" spans="1:7" x14ac:dyDescent="0.3">
      <c r="A134" s="524" t="s">
        <v>251</v>
      </c>
      <c r="B134" s="525"/>
      <c r="C134" s="526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9" t="s">
        <v>61</v>
      </c>
      <c r="B136" s="530"/>
      <c r="C136" s="530"/>
      <c r="D136" s="530"/>
      <c r="E136" s="530"/>
      <c r="F136" s="530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4" t="s">
        <v>34</v>
      </c>
      <c r="B149" s="525"/>
      <c r="C149" s="526"/>
      <c r="D149" s="380">
        <f>SUM(B137:C148)</f>
        <v>0</v>
      </c>
    </row>
    <row r="150" spans="1:7" x14ac:dyDescent="0.3">
      <c r="A150" s="524" t="s">
        <v>251</v>
      </c>
      <c r="B150" s="525"/>
      <c r="C150" s="526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9" t="s">
        <v>178</v>
      </c>
      <c r="B152" s="530"/>
      <c r="C152" s="530"/>
      <c r="D152" s="530"/>
      <c r="E152" s="530"/>
      <c r="F152" s="530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4" t="s">
        <v>34</v>
      </c>
      <c r="B161" s="533"/>
      <c r="C161" s="534"/>
      <c r="D161" s="381">
        <f>SUM(B153:C160)</f>
        <v>0</v>
      </c>
    </row>
    <row r="162" spans="1:7" x14ac:dyDescent="0.3">
      <c r="A162" s="524" t="s">
        <v>251</v>
      </c>
      <c r="B162" s="525"/>
      <c r="C162" s="526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9" t="s">
        <v>64</v>
      </c>
      <c r="B164" s="530"/>
      <c r="C164" s="530"/>
      <c r="D164" s="530"/>
      <c r="E164" s="530"/>
      <c r="F164" s="530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4" t="s">
        <v>34</v>
      </c>
      <c r="B169" s="525"/>
      <c r="C169" s="526"/>
      <c r="D169" s="380">
        <f>SUM(B165:C168)</f>
        <v>0</v>
      </c>
    </row>
    <row r="170" spans="1:7" x14ac:dyDescent="0.3">
      <c r="A170" s="524" t="s">
        <v>251</v>
      </c>
      <c r="B170" s="525"/>
      <c r="C170" s="526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7" t="s">
        <v>15</v>
      </c>
      <c r="B172" s="528"/>
      <c r="C172" s="528"/>
      <c r="D172" s="528"/>
      <c r="E172" s="528"/>
      <c r="F172" s="52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4" t="s">
        <v>34</v>
      </c>
      <c r="B177" s="525"/>
      <c r="C177" s="526"/>
      <c r="D177" s="380">
        <f>SUM(B173:C176)</f>
        <v>0</v>
      </c>
    </row>
    <row r="178" spans="1:7" x14ac:dyDescent="0.3">
      <c r="A178" s="524" t="s">
        <v>251</v>
      </c>
      <c r="B178" s="525"/>
      <c r="C178" s="526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9" t="s">
        <v>65</v>
      </c>
      <c r="B180" s="530"/>
      <c r="C180" s="530"/>
      <c r="D180" s="530"/>
      <c r="E180" s="530"/>
      <c r="F180" s="530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4" t="s">
        <v>34</v>
      </c>
      <c r="B186" s="525"/>
      <c r="C186" s="526"/>
      <c r="D186" s="380">
        <f>SUM(B181:C185)</f>
        <v>0</v>
      </c>
    </row>
    <row r="187" spans="1:7" x14ac:dyDescent="0.3">
      <c r="A187" s="524" t="s">
        <v>251</v>
      </c>
      <c r="B187" s="525"/>
      <c r="C187" s="526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9" t="s">
        <v>177</v>
      </c>
      <c r="B189" s="530"/>
      <c r="C189" s="530"/>
      <c r="D189" s="530"/>
      <c r="E189" s="530"/>
      <c r="F189" s="530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4" t="s">
        <v>34</v>
      </c>
      <c r="B194" s="525"/>
      <c r="C194" s="526"/>
      <c r="D194" s="40">
        <f>SUM(B190:C193)</f>
        <v>0</v>
      </c>
    </row>
    <row r="195" spans="1:6" x14ac:dyDescent="0.3">
      <c r="A195" s="524" t="s">
        <v>251</v>
      </c>
      <c r="B195" s="525"/>
      <c r="C195" s="526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2019-03-23T11:08:18Z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