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Ksar Hlel/2018/JUIN/"/>
    </mc:Choice>
  </mc:AlternateContent>
  <bookViews>
    <workbookView xWindow="0" yWindow="0" windowWidth="20490" windowHeight="74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D197" i="25"/>
  <c r="D197" i="32"/>
  <c r="D197" i="39"/>
  <c r="D197" i="41"/>
  <c r="B543" i="40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D444" i="43"/>
  <c r="D476" i="40"/>
  <c r="D476" i="38"/>
  <c r="D476" i="31"/>
  <c r="D476" i="33"/>
  <c r="D476" i="43"/>
  <c r="F532" i="43"/>
  <c r="E532" i="43"/>
  <c r="F543" i="40"/>
  <c r="E543" i="40"/>
  <c r="F543" i="38"/>
  <c r="E543" i="38"/>
  <c r="F543" i="31"/>
  <c r="E543" i="31"/>
  <c r="F543" i="33"/>
  <c r="E543" i="33"/>
  <c r="F543" i="43"/>
  <c r="B200" i="36" l="1"/>
  <c r="F197" i="41" l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D63" i="41"/>
  <c r="D64" i="41" s="1"/>
  <c r="C61" i="41"/>
  <c r="C60" i="41"/>
  <c r="C56" i="41"/>
  <c r="D53" i="41"/>
  <c r="D52" i="4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D543" i="40"/>
  <c r="C542" i="40"/>
  <c r="D544" i="40" s="1"/>
  <c r="D545" i="40" s="1"/>
  <c r="A537" i="40"/>
  <c r="F532" i="40"/>
  <c r="E532" i="40"/>
  <c r="D532" i="40" s="1"/>
  <c r="C530" i="40"/>
  <c r="C528" i="40"/>
  <c r="A517" i="40"/>
  <c r="F512" i="40"/>
  <c r="D512" i="40" s="1"/>
  <c r="D513" i="40" s="1"/>
  <c r="D514" i="40" s="1"/>
  <c r="E512" i="40"/>
  <c r="A506" i="40"/>
  <c r="F498" i="40"/>
  <c r="E498" i="40"/>
  <c r="D498" i="40"/>
  <c r="D499" i="40" s="1"/>
  <c r="C490" i="40"/>
  <c r="D493" i="40" s="1"/>
  <c r="D494" i="40" s="1"/>
  <c r="A484" i="40"/>
  <c r="F476" i="40"/>
  <c r="E476" i="40"/>
  <c r="C469" i="40"/>
  <c r="C466" i="40"/>
  <c r="C465" i="40"/>
  <c r="C461" i="40"/>
  <c r="D477" i="40" s="1"/>
  <c r="C455" i="40"/>
  <c r="D457" i="40" s="1"/>
  <c r="D458" i="40" s="1"/>
  <c r="A447" i="40"/>
  <c r="F439" i="40"/>
  <c r="E439" i="40"/>
  <c r="D439" i="40"/>
  <c r="C438" i="40"/>
  <c r="C432" i="40"/>
  <c r="C431" i="40"/>
  <c r="C425" i="40"/>
  <c r="C422" i="40"/>
  <c r="D426" i="40" s="1"/>
  <c r="D427" i="40" s="1"/>
  <c r="C415" i="40"/>
  <c r="C411" i="40"/>
  <c r="C405" i="40"/>
  <c r="C402" i="40"/>
  <c r="D406" i="40" s="1"/>
  <c r="D407" i="40" s="1"/>
  <c r="A394" i="40"/>
  <c r="F386" i="40"/>
  <c r="E386" i="40"/>
  <c r="D386" i="40"/>
  <c r="C381" i="40"/>
  <c r="C378" i="40"/>
  <c r="D387" i="40" s="1"/>
  <c r="D373" i="40"/>
  <c r="D374" i="40" s="1"/>
  <c r="C371" i="40"/>
  <c r="C369" i="40"/>
  <c r="C368" i="40"/>
  <c r="A361" i="40"/>
  <c r="F353" i="40"/>
  <c r="E353" i="40"/>
  <c r="D353" i="40"/>
  <c r="C348" i="40"/>
  <c r="C344" i="40"/>
  <c r="C342" i="40"/>
  <c r="C340" i="40"/>
  <c r="C331" i="40"/>
  <c r="D333" i="40" s="1"/>
  <c r="D334" i="40" s="1"/>
  <c r="A321" i="40"/>
  <c r="F313" i="40"/>
  <c r="E313" i="40"/>
  <c r="D313" i="40"/>
  <c r="C304" i="40"/>
  <c r="C302" i="40"/>
  <c r="C297" i="40"/>
  <c r="C295" i="40"/>
  <c r="C294" i="40"/>
  <c r="C291" i="40"/>
  <c r="C282" i="40"/>
  <c r="C278" i="40"/>
  <c r="D285" i="40" s="1"/>
  <c r="D286" i="40" s="1"/>
  <c r="A269" i="40"/>
  <c r="F261" i="40"/>
  <c r="D261" i="40" s="1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D200" i="40" s="1"/>
  <c r="E200" i="40"/>
  <c r="C194" i="40"/>
  <c r="C190" i="40"/>
  <c r="C186" i="40"/>
  <c r="C184" i="40"/>
  <c r="C182" i="40"/>
  <c r="C181" i="40"/>
  <c r="D172" i="40"/>
  <c r="C170" i="40"/>
  <c r="A161" i="40"/>
  <c r="F153" i="40"/>
  <c r="E153" i="40"/>
  <c r="D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/>
  <c r="C91" i="40"/>
  <c r="C89" i="40"/>
  <c r="D100" i="40" s="1"/>
  <c r="D101" i="40" s="1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D41" i="40" s="1"/>
  <c r="E41" i="40"/>
  <c r="C35" i="40"/>
  <c r="D42" i="40" s="1"/>
  <c r="C34" i="40"/>
  <c r="C30" i="40"/>
  <c r="D25" i="40"/>
  <c r="D26" i="40" s="1"/>
  <c r="A16" i="40"/>
  <c r="A8" i="40"/>
  <c r="A7" i="41" s="1"/>
  <c r="F197" i="39"/>
  <c r="E197" i="39"/>
  <c r="C191" i="39"/>
  <c r="D194" i="39" s="1"/>
  <c r="D187" i="39"/>
  <c r="D186" i="39"/>
  <c r="D177" i="39"/>
  <c r="D178" i="39" s="1"/>
  <c r="C165" i="39"/>
  <c r="D169" i="39" s="1"/>
  <c r="D170" i="39" s="1"/>
  <c r="D161" i="39"/>
  <c r="D162" i="39" s="1"/>
  <c r="C157" i="39"/>
  <c r="C156" i="39"/>
  <c r="C155" i="39"/>
  <c r="C145" i="39"/>
  <c r="C144" i="39"/>
  <c r="C138" i="39"/>
  <c r="C132" i="39"/>
  <c r="C130" i="39"/>
  <c r="C128" i="39"/>
  <c r="C127" i="39"/>
  <c r="D118" i="39"/>
  <c r="D119" i="39" s="1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D84" i="39" s="1"/>
  <c r="D85" i="39" s="1"/>
  <c r="C75" i="39"/>
  <c r="C61" i="39"/>
  <c r="C60" i="39"/>
  <c r="D63" i="39" s="1"/>
  <c r="D64" i="39" s="1"/>
  <c r="C56" i="39"/>
  <c r="C51" i="39"/>
  <c r="D52" i="39" s="1"/>
  <c r="D53" i="39" s="1"/>
  <c r="C37" i="39"/>
  <c r="D42" i="39" s="1"/>
  <c r="D43" i="39" s="1"/>
  <c r="D34" i="39"/>
  <c r="C26" i="39"/>
  <c r="D33" i="39" s="1"/>
  <c r="D22" i="39"/>
  <c r="D23" i="39" s="1"/>
  <c r="B10" i="39"/>
  <c r="B9" i="39"/>
  <c r="B8" i="39"/>
  <c r="D543" i="38"/>
  <c r="C542" i="38"/>
  <c r="A537" i="38"/>
  <c r="F532" i="38"/>
  <c r="D532" i="38" s="1"/>
  <c r="E532" i="38"/>
  <c r="C530" i="38"/>
  <c r="C528" i="38"/>
  <c r="A517" i="38"/>
  <c r="F512" i="38"/>
  <c r="E512" i="38"/>
  <c r="D512" i="38" s="1"/>
  <c r="D513" i="38" s="1"/>
  <c r="D514" i="38" s="1"/>
  <c r="B155" i="29" s="1"/>
  <c r="A506" i="38"/>
  <c r="F498" i="38"/>
  <c r="E498" i="38"/>
  <c r="D498" i="38"/>
  <c r="D499" i="38" s="1"/>
  <c r="D500" i="38" s="1"/>
  <c r="C490" i="38"/>
  <c r="D493" i="38" s="1"/>
  <c r="D494" i="38" s="1"/>
  <c r="A484" i="38"/>
  <c r="F476" i="38"/>
  <c r="E476" i="38"/>
  <c r="C469" i="38"/>
  <c r="C466" i="38"/>
  <c r="C465" i="38"/>
  <c r="C461" i="38"/>
  <c r="C455" i="38"/>
  <c r="D457" i="38" s="1"/>
  <c r="D458" i="38" s="1"/>
  <c r="A447" i="38"/>
  <c r="F439" i="38"/>
  <c r="E439" i="38"/>
  <c r="D439" i="38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D386" i="38"/>
  <c r="C381" i="38"/>
  <c r="C378" i="38"/>
  <c r="D387" i="38" s="1"/>
  <c r="D373" i="38"/>
  <c r="D374" i="38" s="1"/>
  <c r="C371" i="38"/>
  <c r="C369" i="38"/>
  <c r="C368" i="38"/>
  <c r="A361" i="38"/>
  <c r="F353" i="38"/>
  <c r="D353" i="38" s="1"/>
  <c r="E353" i="38"/>
  <c r="C348" i="38"/>
  <c r="C344" i="38"/>
  <c r="C342" i="38"/>
  <c r="C340" i="38"/>
  <c r="C331" i="38"/>
  <c r="D333" i="38" s="1"/>
  <c r="D334" i="38" s="1"/>
  <c r="A321" i="38"/>
  <c r="F313" i="38"/>
  <c r="E313" i="38"/>
  <c r="D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D222" i="38" s="1"/>
  <c r="D223" i="38" s="1"/>
  <c r="C219" i="38"/>
  <c r="A208" i="38"/>
  <c r="F200" i="38"/>
  <c r="E200" i="38"/>
  <c r="D200" i="38" s="1"/>
  <c r="C194" i="38"/>
  <c r="C190" i="38"/>
  <c r="C186" i="38"/>
  <c r="C184" i="38"/>
  <c r="C182" i="38"/>
  <c r="C181" i="38"/>
  <c r="D172" i="38"/>
  <c r="C170" i="38"/>
  <c r="A161" i="38"/>
  <c r="F153" i="38"/>
  <c r="E153" i="38"/>
  <c r="D153" i="38"/>
  <c r="C147" i="38"/>
  <c r="C145" i="38"/>
  <c r="C143" i="38"/>
  <c r="D154" i="38" s="1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/>
  <c r="C91" i="38"/>
  <c r="C89" i="38"/>
  <c r="D100" i="38" s="1"/>
  <c r="D101" i="38" s="1"/>
  <c r="C82" i="38"/>
  <c r="C79" i="38"/>
  <c r="C74" i="38"/>
  <c r="C72" i="38"/>
  <c r="C69" i="38"/>
  <c r="C68" i="38"/>
  <c r="C65" i="38"/>
  <c r="D61" i="38"/>
  <c r="D62" i="38" s="1"/>
  <c r="C59" i="38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7" i="32"/>
  <c r="D186" i="32"/>
  <c r="D177" i="32"/>
  <c r="D178" i="32" s="1"/>
  <c r="D169" i="32"/>
  <c r="D170" i="32" s="1"/>
  <c r="C165" i="32"/>
  <c r="C157" i="32"/>
  <c r="D161" i="32" s="1"/>
  <c r="D162" i="32" s="1"/>
  <c r="C156" i="32"/>
  <c r="C155" i="32"/>
  <c r="D149" i="32"/>
  <c r="D150" i="32" s="1"/>
  <c r="C145" i="32"/>
  <c r="C144" i="32"/>
  <c r="C138" i="32"/>
  <c r="C132" i="32"/>
  <c r="C130" i="32"/>
  <c r="C128" i="32"/>
  <c r="C127" i="32"/>
  <c r="D133" i="32" s="1"/>
  <c r="D134" i="32" s="1"/>
  <c r="C116" i="32"/>
  <c r="D118" i="32" s="1"/>
  <c r="D119" i="32" s="1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D84" i="32" s="1"/>
  <c r="D85" i="32" s="1"/>
  <c r="C75" i="32"/>
  <c r="C61" i="32"/>
  <c r="C60" i="32"/>
  <c r="C56" i="32"/>
  <c r="C51" i="32"/>
  <c r="D52" i="32" s="1"/>
  <c r="D53" i="32" s="1"/>
  <c r="D43" i="32"/>
  <c r="C37" i="32"/>
  <c r="D42" i="32" s="1"/>
  <c r="D33" i="32"/>
  <c r="D34" i="32" s="1"/>
  <c r="C26" i="32"/>
  <c r="D22" i="32"/>
  <c r="D23" i="32" s="1"/>
  <c r="B10" i="32"/>
  <c r="B9" i="32"/>
  <c r="B8" i="32"/>
  <c r="A7" i="32"/>
  <c r="C542" i="31"/>
  <c r="A537" i="31"/>
  <c r="F532" i="31"/>
  <c r="E532" i="31"/>
  <c r="D532" i="31"/>
  <c r="C530" i="31"/>
  <c r="C528" i="31"/>
  <c r="A517" i="31"/>
  <c r="F512" i="31"/>
  <c r="E512" i="31"/>
  <c r="D512" i="31"/>
  <c r="D513" i="31"/>
  <c r="D514" i="31" s="1"/>
  <c r="B154" i="29" s="1"/>
  <c r="A506" i="31"/>
  <c r="F498" i="31"/>
  <c r="E498" i="31"/>
  <c r="D498" i="31"/>
  <c r="D499" i="31" s="1"/>
  <c r="D502" i="31" s="1"/>
  <c r="D503" i="31" s="1"/>
  <c r="B145" i="29" s="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E439" i="31"/>
  <c r="D439" i="31"/>
  <c r="C438" i="31"/>
  <c r="C432" i="31"/>
  <c r="C431" i="31"/>
  <c r="C425" i="31"/>
  <c r="C422" i="31"/>
  <c r="D426" i="31" s="1"/>
  <c r="D427" i="31" s="1"/>
  <c r="C415" i="31"/>
  <c r="C411" i="31"/>
  <c r="C405" i="31"/>
  <c r="C402" i="31"/>
  <c r="D406" i="31" s="1"/>
  <c r="D407" i="31" s="1"/>
  <c r="A394" i="31"/>
  <c r="F386" i="31"/>
  <c r="E386" i="31"/>
  <c r="D386" i="31" s="1"/>
  <c r="C381" i="31"/>
  <c r="C378" i="31"/>
  <c r="D374" i="31"/>
  <c r="C371" i="31"/>
  <c r="C369" i="31"/>
  <c r="C368" i="31"/>
  <c r="D373" i="31" s="1"/>
  <c r="A361" i="31"/>
  <c r="F353" i="31"/>
  <c r="E353" i="31"/>
  <c r="D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C304" i="31"/>
  <c r="C302" i="31"/>
  <c r="C297" i="31"/>
  <c r="C295" i="31"/>
  <c r="C294" i="31"/>
  <c r="C291" i="31"/>
  <c r="C282" i="31"/>
  <c r="C278" i="31"/>
  <c r="D285" i="31" s="1"/>
  <c r="D286" i="31" s="1"/>
  <c r="A269" i="31"/>
  <c r="F261" i="31"/>
  <c r="E261" i="31"/>
  <c r="D261" i="3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D153" i="31" s="1"/>
  <c r="C147" i="31"/>
  <c r="C145" i="31"/>
  <c r="D154" i="31" s="1"/>
  <c r="D155" i="31" s="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D42" i="3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C145" i="25"/>
  <c r="C144" i="25"/>
  <c r="D149" i="25" s="1"/>
  <c r="D150" i="25" s="1"/>
  <c r="C138" i="25"/>
  <c r="C132" i="25"/>
  <c r="C130" i="25"/>
  <c r="C128" i="25"/>
  <c r="C127" i="25"/>
  <c r="D133" i="25" s="1"/>
  <c r="D134" i="25" s="1"/>
  <c r="D119" i="25"/>
  <c r="C116" i="25"/>
  <c r="C115" i="25"/>
  <c r="C112" i="25"/>
  <c r="D118" i="25" s="1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D543" i="33"/>
  <c r="C542" i="33"/>
  <c r="A537" i="33"/>
  <c r="F532" i="33"/>
  <c r="E532" i="33"/>
  <c r="D532" i="33" s="1"/>
  <c r="C530" i="33"/>
  <c r="C528" i="33"/>
  <c r="A517" i="33"/>
  <c r="F512" i="33"/>
  <c r="E512" i="33"/>
  <c r="D512" i="33" s="1"/>
  <c r="D513" i="33" s="1"/>
  <c r="D514" i="33" s="1"/>
  <c r="B153" i="29" s="1"/>
  <c r="A506" i="33"/>
  <c r="F498" i="33"/>
  <c r="E498" i="33"/>
  <c r="D498" i="33" s="1"/>
  <c r="D499" i="33" s="1"/>
  <c r="C490" i="33"/>
  <c r="D493" i="33" s="1"/>
  <c r="D494" i="33" s="1"/>
  <c r="A484" i="33"/>
  <c r="F476" i="33"/>
  <c r="E476" i="33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C438" i="33"/>
  <c r="C432" i="33"/>
  <c r="C431" i="33"/>
  <c r="C425" i="33"/>
  <c r="C422" i="33"/>
  <c r="C415" i="33"/>
  <c r="D417" i="33" s="1"/>
  <c r="D418" i="33" s="1"/>
  <c r="C411" i="33"/>
  <c r="C405" i="33"/>
  <c r="C402" i="33"/>
  <c r="D406" i="33" s="1"/>
  <c r="D407" i="33" s="1"/>
  <c r="A394" i="33"/>
  <c r="F386" i="33"/>
  <c r="E386" i="33"/>
  <c r="C381" i="33"/>
  <c r="C378" i="33"/>
  <c r="C371" i="33"/>
  <c r="C369" i="33"/>
  <c r="C368" i="33"/>
  <c r="D373" i="33" s="1"/>
  <c r="D374" i="33" s="1"/>
  <c r="A361" i="33"/>
  <c r="F353" i="33"/>
  <c r="E353" i="33"/>
  <c r="D353" i="33" s="1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D261" i="33" s="1"/>
  <c r="E261" i="33"/>
  <c r="C252" i="33"/>
  <c r="C251" i="33"/>
  <c r="C250" i="33"/>
  <c r="C249" i="33"/>
  <c r="C240" i="33"/>
  <c r="C238" i="33"/>
  <c r="C235" i="33"/>
  <c r="C230" i="33"/>
  <c r="C227" i="33"/>
  <c r="C220" i="33"/>
  <c r="D222" i="33" s="1"/>
  <c r="D223" i="33" s="1"/>
  <c r="C219" i="33"/>
  <c r="A208" i="33"/>
  <c r="F200" i="33"/>
  <c r="E200" i="33"/>
  <c r="D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D153" i="33" s="1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D99" i="33" s="1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D33" i="35"/>
  <c r="D34" i="35" s="1"/>
  <c r="C26" i="35"/>
  <c r="D22" i="35"/>
  <c r="B10" i="35"/>
  <c r="B9" i="35"/>
  <c r="B8" i="35"/>
  <c r="E543" i="43"/>
  <c r="D543" i="43"/>
  <c r="B543" i="43" s="1"/>
  <c r="C542" i="43"/>
  <c r="A537" i="43"/>
  <c r="D532" i="43"/>
  <c r="B532" i="43" s="1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/>
  <c r="B498" i="43" s="1"/>
  <c r="D499" i="43" s="1"/>
  <c r="C490" i="43"/>
  <c r="D493" i="43" s="1"/>
  <c r="D494" i="43" s="1"/>
  <c r="A484" i="43"/>
  <c r="F476" i="43"/>
  <c r="E476" i="43"/>
  <c r="B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D426" i="43" s="1"/>
  <c r="D427" i="43" s="1"/>
  <c r="C415" i="43"/>
  <c r="C411" i="43"/>
  <c r="C405" i="43"/>
  <c r="C402" i="43"/>
  <c r="D406" i="43" s="1"/>
  <c r="D407" i="43" s="1"/>
  <c r="A394" i="43"/>
  <c r="F386" i="43"/>
  <c r="E386" i="43"/>
  <c r="D386" i="43"/>
  <c r="B386" i="43" s="1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D313" i="43" s="1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D200" i="43" s="1"/>
  <c r="B200" i="43" s="1"/>
  <c r="E200" i="43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D161" i="37" s="1"/>
  <c r="D162" i="37" s="1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B10" i="37"/>
  <c r="B9" i="37"/>
  <c r="B8" i="37"/>
  <c r="D547" i="36"/>
  <c r="B43" i="29" s="1"/>
  <c r="B543" i="36"/>
  <c r="C542" i="36"/>
  <c r="D544" i="36" s="1"/>
  <c r="D545" i="36" s="1"/>
  <c r="B170" i="29" s="1"/>
  <c r="A537" i="36"/>
  <c r="D533" i="36"/>
  <c r="D534" i="36" s="1"/>
  <c r="B161" i="29" s="1"/>
  <c r="B532" i="36"/>
  <c r="C530" i="36"/>
  <c r="C528" i="36"/>
  <c r="A517" i="36"/>
  <c r="B512" i="36"/>
  <c r="D513" i="36" s="1"/>
  <c r="D514" i="36" s="1"/>
  <c r="B151" i="29" s="1"/>
  <c r="A506" i="36"/>
  <c r="D499" i="36"/>
  <c r="D500" i="36" s="1"/>
  <c r="B498" i="36"/>
  <c r="C490" i="36"/>
  <c r="D493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B313" i="36"/>
  <c r="C304" i="36"/>
  <c r="C302" i="36"/>
  <c r="C297" i="36"/>
  <c r="C295" i="36"/>
  <c r="C294" i="36"/>
  <c r="C291" i="36"/>
  <c r="C282" i="36"/>
  <c r="C278" i="36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D201" i="36" s="1"/>
  <c r="D202" i="36" s="1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25" i="36"/>
  <c r="A16" i="36"/>
  <c r="A8" i="36"/>
  <c r="A7" i="37" s="1"/>
  <c r="J178" i="29"/>
  <c r="B175" i="29"/>
  <c r="J169" i="29"/>
  <c r="J160" i="29"/>
  <c r="B156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40" l="1"/>
  <c r="D417" i="40"/>
  <c r="D418" i="40" s="1"/>
  <c r="D139" i="40"/>
  <c r="D140" i="40" s="1"/>
  <c r="D314" i="40"/>
  <c r="D533" i="40"/>
  <c r="D534" i="40" s="1"/>
  <c r="B166" i="29" s="1"/>
  <c r="D84" i="38"/>
  <c r="D354" i="38"/>
  <c r="D244" i="38"/>
  <c r="D245" i="38" s="1"/>
  <c r="D285" i="38"/>
  <c r="D286" i="38" s="1"/>
  <c r="D477" i="38"/>
  <c r="D533" i="38"/>
  <c r="D534" i="38" s="1"/>
  <c r="B165" i="29" s="1"/>
  <c r="D201" i="31"/>
  <c r="D202" i="31" s="1"/>
  <c r="D84" i="31"/>
  <c r="D85" i="31" s="1"/>
  <c r="D139" i="31"/>
  <c r="D140" i="31" s="1"/>
  <c r="D500" i="31"/>
  <c r="D201" i="33"/>
  <c r="D84" i="33"/>
  <c r="D85" i="33" s="1"/>
  <c r="D139" i="33"/>
  <c r="D140" i="33" s="1"/>
  <c r="D244" i="33"/>
  <c r="D245" i="33" s="1"/>
  <c r="D426" i="33"/>
  <c r="D427" i="33" s="1"/>
  <c r="D42" i="33"/>
  <c r="D477" i="33"/>
  <c r="D480" i="33" s="1"/>
  <c r="D481" i="33" s="1"/>
  <c r="B135" i="29" s="1"/>
  <c r="D155" i="38"/>
  <c r="D390" i="38"/>
  <c r="D391" i="38" s="1"/>
  <c r="B119" i="29" s="1"/>
  <c r="D388" i="38"/>
  <c r="D195" i="25"/>
  <c r="D357" i="38"/>
  <c r="D358" i="38" s="1"/>
  <c r="B110" i="29" s="1"/>
  <c r="D355" i="38"/>
  <c r="D102" i="38"/>
  <c r="D103" i="38" s="1"/>
  <c r="B65" i="29" s="1"/>
  <c r="D85" i="38"/>
  <c r="D262" i="38"/>
  <c r="D173" i="38"/>
  <c r="D45" i="40"/>
  <c r="D46" i="40" s="1"/>
  <c r="B57" i="29" s="1"/>
  <c r="D43" i="40"/>
  <c r="D390" i="40"/>
  <c r="D391" i="40" s="1"/>
  <c r="B120" i="29" s="1"/>
  <c r="D388" i="40"/>
  <c r="D195" i="41"/>
  <c r="D45" i="31"/>
  <c r="D46" i="31" s="1"/>
  <c r="B55" i="29" s="1"/>
  <c r="D43" i="31"/>
  <c r="D204" i="31"/>
  <c r="D205" i="31" s="1"/>
  <c r="B82" i="29" s="1"/>
  <c r="D173" i="31"/>
  <c r="D440" i="40"/>
  <c r="D480" i="40"/>
  <c r="D481" i="40" s="1"/>
  <c r="B138" i="29" s="1"/>
  <c r="D478" i="40"/>
  <c r="D478" i="33"/>
  <c r="D157" i="31"/>
  <c r="D158" i="31" s="1"/>
  <c r="B73" i="29" s="1"/>
  <c r="D262" i="31"/>
  <c r="D480" i="38"/>
  <c r="D481" i="38" s="1"/>
  <c r="B137" i="29" s="1"/>
  <c r="D478" i="38"/>
  <c r="D102" i="40"/>
  <c r="D103" i="40" s="1"/>
  <c r="B66" i="29" s="1"/>
  <c r="D85" i="40"/>
  <c r="D502" i="40"/>
  <c r="D503" i="40" s="1"/>
  <c r="B147" i="29" s="1"/>
  <c r="D500" i="40"/>
  <c r="D285" i="36"/>
  <c r="D286" i="36" s="1"/>
  <c r="D102" i="37"/>
  <c r="D103" i="37" s="1"/>
  <c r="D440" i="38"/>
  <c r="D314" i="31"/>
  <c r="D387" i="31"/>
  <c r="D204" i="40"/>
  <c r="D205" i="40" s="1"/>
  <c r="B84" i="29" s="1"/>
  <c r="D173" i="40"/>
  <c r="D547" i="40"/>
  <c r="B48" i="29" s="1"/>
  <c r="D439" i="43"/>
  <c r="B439" i="43" s="1"/>
  <c r="D133" i="35"/>
  <c r="D134" i="35" s="1"/>
  <c r="D161" i="35"/>
  <c r="D162" i="35" s="1"/>
  <c r="D533" i="33"/>
  <c r="D534" i="33" s="1"/>
  <c r="B163" i="29" s="1"/>
  <c r="D544" i="33"/>
  <c r="D545" i="33" s="1"/>
  <c r="B172" i="29" s="1"/>
  <c r="D102" i="25"/>
  <c r="D103" i="25" s="1"/>
  <c r="D100" i="31"/>
  <c r="D244" i="31"/>
  <c r="D245" i="31" s="1"/>
  <c r="D477" i="31"/>
  <c r="D195" i="32"/>
  <c r="D201" i="38"/>
  <c r="D202" i="38" s="1"/>
  <c r="D195" i="39"/>
  <c r="D42" i="36"/>
  <c r="D43" i="36" s="1"/>
  <c r="D354" i="36"/>
  <c r="D355" i="36" s="1"/>
  <c r="D99" i="43"/>
  <c r="B99" i="43" s="1"/>
  <c r="D373" i="43"/>
  <c r="D374" i="43" s="1"/>
  <c r="D417" i="43"/>
  <c r="D418" i="43" s="1"/>
  <c r="D154" i="33"/>
  <c r="D262" i="33"/>
  <c r="D263" i="33" s="1"/>
  <c r="D313" i="33"/>
  <c r="D314" i="33" s="1"/>
  <c r="D317" i="33" s="1"/>
  <c r="D318" i="33" s="1"/>
  <c r="B99" i="29" s="1"/>
  <c r="D386" i="33"/>
  <c r="D387" i="33" s="1"/>
  <c r="D388" i="33" s="1"/>
  <c r="D354" i="31"/>
  <c r="D417" i="31"/>
  <c r="D418" i="31" s="1"/>
  <c r="D440" i="31"/>
  <c r="D543" i="31"/>
  <c r="D544" i="31" s="1"/>
  <c r="D41" i="38"/>
  <c r="D314" i="38"/>
  <c r="D502" i="38"/>
  <c r="D503" i="38" s="1"/>
  <c r="B146" i="29" s="1"/>
  <c r="D201" i="40"/>
  <c r="D202" i="40" s="1"/>
  <c r="D244" i="40"/>
  <c r="D245" i="40" s="1"/>
  <c r="D262" i="40"/>
  <c r="D354" i="40"/>
  <c r="D118" i="41"/>
  <c r="D119" i="41" s="1"/>
  <c r="D100" i="33"/>
  <c r="D101" i="33" s="1"/>
  <c r="D354" i="33"/>
  <c r="D355" i="33" s="1"/>
  <c r="D440" i="33"/>
  <c r="D441" i="33" s="1"/>
  <c r="D139" i="38"/>
  <c r="D140" i="38" s="1"/>
  <c r="D154" i="40"/>
  <c r="D118" i="35"/>
  <c r="D119" i="35" s="1"/>
  <c r="D149" i="35"/>
  <c r="D150" i="35" s="1"/>
  <c r="D533" i="31"/>
  <c r="D534" i="31" s="1"/>
  <c r="B164" i="29" s="1"/>
  <c r="D63" i="32"/>
  <c r="D64" i="32" s="1"/>
  <c r="D261" i="38"/>
  <c r="D544" i="38"/>
  <c r="D133" i="39"/>
  <c r="D134" i="39" s="1"/>
  <c r="D149" i="39"/>
  <c r="D150" i="39" s="1"/>
  <c r="D102" i="35"/>
  <c r="D103" i="35" s="1"/>
  <c r="D84" i="35"/>
  <c r="D85" i="35" s="1"/>
  <c r="D63" i="35"/>
  <c r="D64" i="35" s="1"/>
  <c r="D23" i="35"/>
  <c r="D244" i="43"/>
  <c r="D245" i="43" s="1"/>
  <c r="D261" i="43"/>
  <c r="B261" i="43" s="1"/>
  <c r="D262" i="43" s="1"/>
  <c r="D201" i="43"/>
  <c r="D202" i="43" s="1"/>
  <c r="D314" i="43"/>
  <c r="D315" i="43" s="1"/>
  <c r="D102" i="33"/>
  <c r="D103" i="33" s="1"/>
  <c r="B63" i="29" s="1"/>
  <c r="D265" i="33"/>
  <c r="D266" i="33" s="1"/>
  <c r="B90" i="29" s="1"/>
  <c r="D202" i="33"/>
  <c r="D204" i="33"/>
  <c r="D205" i="33" s="1"/>
  <c r="B81" i="29" s="1"/>
  <c r="D45" i="33"/>
  <c r="D46" i="33" s="1"/>
  <c r="B54" i="29" s="1"/>
  <c r="D43" i="33"/>
  <c r="D157" i="33"/>
  <c r="D158" i="33" s="1"/>
  <c r="B72" i="29" s="1"/>
  <c r="D155" i="33"/>
  <c r="D500" i="33"/>
  <c r="D502" i="33"/>
  <c r="D503" i="33" s="1"/>
  <c r="B144" i="29" s="1"/>
  <c r="D354" i="43"/>
  <c r="D355" i="43" s="1"/>
  <c r="D387" i="43"/>
  <c r="D388" i="43" s="1"/>
  <c r="D440" i="43"/>
  <c r="D443" i="43" s="1"/>
  <c r="B125" i="29" s="1"/>
  <c r="D477" i="43"/>
  <c r="D480" i="43" s="1"/>
  <c r="D481" i="43" s="1"/>
  <c r="B134" i="29" s="1"/>
  <c r="D502" i="43"/>
  <c r="D503" i="43" s="1"/>
  <c r="B143" i="29" s="1"/>
  <c r="D500" i="43"/>
  <c r="D533" i="43"/>
  <c r="D534" i="43" s="1"/>
  <c r="B162" i="29" s="1"/>
  <c r="D544" i="43"/>
  <c r="D545" i="43" s="1"/>
  <c r="B171" i="29" s="1"/>
  <c r="D154" i="43"/>
  <c r="D155" i="43" s="1"/>
  <c r="D139" i="43"/>
  <c r="D140" i="43" s="1"/>
  <c r="D100" i="43"/>
  <c r="D101" i="43" s="1"/>
  <c r="D84" i="43"/>
  <c r="D85" i="43" s="1"/>
  <c r="D149" i="37"/>
  <c r="D150" i="37" s="1"/>
  <c r="D133" i="37"/>
  <c r="D134" i="37" s="1"/>
  <c r="D118" i="37"/>
  <c r="D119" i="37" s="1"/>
  <c r="D84" i="37"/>
  <c r="D85" i="37" s="1"/>
  <c r="D63" i="37"/>
  <c r="D64" i="37" s="1"/>
  <c r="D23" i="37"/>
  <c r="D502" i="36"/>
  <c r="D503" i="36" s="1"/>
  <c r="B142" i="29" s="1"/>
  <c r="D494" i="36"/>
  <c r="D477" i="36"/>
  <c r="D478" i="36" s="1"/>
  <c r="D440" i="36"/>
  <c r="D441" i="36" s="1"/>
  <c r="D426" i="36"/>
  <c r="D427" i="36" s="1"/>
  <c r="D417" i="36"/>
  <c r="D418" i="36" s="1"/>
  <c r="D406" i="36"/>
  <c r="D387" i="36"/>
  <c r="D388" i="36" s="1"/>
  <c r="D373" i="36"/>
  <c r="D374" i="36"/>
  <c r="D357" i="36"/>
  <c r="D358" i="36" s="1"/>
  <c r="B106" i="29" s="1"/>
  <c r="D314" i="36"/>
  <c r="D315" i="36" s="1"/>
  <c r="D262" i="36"/>
  <c r="D263" i="36" s="1"/>
  <c r="D244" i="36"/>
  <c r="D245" i="36" s="1"/>
  <c r="D222" i="36"/>
  <c r="D204" i="36"/>
  <c r="D205" i="36" s="1"/>
  <c r="B79" i="29" s="1"/>
  <c r="D173" i="36"/>
  <c r="D154" i="36"/>
  <c r="D155" i="36" s="1"/>
  <c r="D139" i="36"/>
  <c r="D140" i="36" s="1"/>
  <c r="D118" i="36"/>
  <c r="D100" i="36"/>
  <c r="D101" i="36" s="1"/>
  <c r="D84" i="36"/>
  <c r="D85" i="36" s="1"/>
  <c r="D62" i="36"/>
  <c r="B41" i="43"/>
  <c r="D42" i="43" s="1"/>
  <c r="D45" i="36"/>
  <c r="D46" i="36" s="1"/>
  <c r="B52" i="29" s="1"/>
  <c r="D26" i="36"/>
  <c r="D317" i="40" l="1"/>
  <c r="D318" i="40" s="1"/>
  <c r="B102" i="29" s="1"/>
  <c r="D315" i="40"/>
  <c r="D390" i="33"/>
  <c r="D391" i="33" s="1"/>
  <c r="B117" i="29" s="1"/>
  <c r="D443" i="33"/>
  <c r="D315" i="33"/>
  <c r="D157" i="40"/>
  <c r="D158" i="40" s="1"/>
  <c r="B75" i="29" s="1"/>
  <c r="D155" i="40"/>
  <c r="D265" i="40"/>
  <c r="D266" i="40" s="1"/>
  <c r="B93" i="29" s="1"/>
  <c r="D263" i="40"/>
  <c r="D317" i="38"/>
  <c r="D318" i="38" s="1"/>
  <c r="B101" i="29" s="1"/>
  <c r="D315" i="38"/>
  <c r="D547" i="33"/>
  <c r="B45" i="29" s="1"/>
  <c r="D357" i="33"/>
  <c r="D358" i="33" s="1"/>
  <c r="B108" i="29" s="1"/>
  <c r="D42" i="38"/>
  <c r="D547" i="38"/>
  <c r="B47" i="29" s="1"/>
  <c r="D198" i="32"/>
  <c r="D199" i="32" s="1"/>
  <c r="D263" i="38"/>
  <c r="D265" i="38"/>
  <c r="D266" i="38" s="1"/>
  <c r="B92" i="29" s="1"/>
  <c r="D545" i="38"/>
  <c r="B174" i="29" s="1"/>
  <c r="D545" i="31"/>
  <c r="B173" i="29" s="1"/>
  <c r="D547" i="31"/>
  <c r="B46" i="29" s="1"/>
  <c r="D198" i="39"/>
  <c r="D199" i="39" s="1"/>
  <c r="D480" i="31"/>
  <c r="D481" i="31" s="1"/>
  <c r="B136" i="29" s="1"/>
  <c r="D478" i="31"/>
  <c r="D390" i="31"/>
  <c r="D391" i="31" s="1"/>
  <c r="B118" i="29" s="1"/>
  <c r="D388" i="31"/>
  <c r="D265" i="31"/>
  <c r="D266" i="31" s="1"/>
  <c r="B91" i="29" s="1"/>
  <c r="D263" i="31"/>
  <c r="D198" i="41"/>
  <c r="D199" i="41" s="1"/>
  <c r="D101" i="31"/>
  <c r="D102" i="31"/>
  <c r="D103" i="31" s="1"/>
  <c r="B64" i="29" s="1"/>
  <c r="D443" i="38"/>
  <c r="D441" i="38"/>
  <c r="D443" i="40"/>
  <c r="D444" i="40" s="1"/>
  <c r="D441" i="40"/>
  <c r="D357" i="31"/>
  <c r="D358" i="31" s="1"/>
  <c r="B109" i="29" s="1"/>
  <c r="D355" i="31"/>
  <c r="D357" i="40"/>
  <c r="D358" i="40" s="1"/>
  <c r="B111" i="29" s="1"/>
  <c r="D355" i="40"/>
  <c r="D443" i="31"/>
  <c r="D441" i="31"/>
  <c r="D317" i="31"/>
  <c r="D318" i="31" s="1"/>
  <c r="B100" i="29" s="1"/>
  <c r="D315" i="31"/>
  <c r="D204" i="38"/>
  <c r="D205" i="38" s="1"/>
  <c r="B83" i="29" s="1"/>
  <c r="D198" i="25"/>
  <c r="D199" i="25" s="1"/>
  <c r="D157" i="38"/>
  <c r="D158" i="38" s="1"/>
  <c r="B74" i="29" s="1"/>
  <c r="D198" i="35"/>
  <c r="D199" i="35" s="1"/>
  <c r="B180" i="29" s="1"/>
  <c r="D265" i="43"/>
  <c r="D266" i="43" s="1"/>
  <c r="B89" i="29" s="1"/>
  <c r="D263" i="43"/>
  <c r="D547" i="43"/>
  <c r="B44" i="29" s="1"/>
  <c r="D204" i="43"/>
  <c r="D205" i="43" s="1"/>
  <c r="B80" i="29" s="1"/>
  <c r="D317" i="43"/>
  <c r="D318" i="43" s="1"/>
  <c r="B98" i="29" s="1"/>
  <c r="D357" i="43"/>
  <c r="D358" i="43" s="1"/>
  <c r="B107" i="29" s="1"/>
  <c r="D390" i="43"/>
  <c r="D391" i="43" s="1"/>
  <c r="B116" i="29" s="1"/>
  <c r="D441" i="43"/>
  <c r="D478" i="43"/>
  <c r="D157" i="43"/>
  <c r="D158" i="43" s="1"/>
  <c r="B71" i="29" s="1"/>
  <c r="D102" i="43"/>
  <c r="D103" i="43" s="1"/>
  <c r="B62" i="29" s="1"/>
  <c r="D198" i="37"/>
  <c r="D199" i="37" s="1"/>
  <c r="B11" i="37" s="1"/>
  <c r="D480" i="36"/>
  <c r="D481" i="36" s="1"/>
  <c r="B133" i="29" s="1"/>
  <c r="D443" i="36"/>
  <c r="D444" i="36" s="1"/>
  <c r="B124" i="29" s="1"/>
  <c r="D407" i="36"/>
  <c r="D390" i="36"/>
  <c r="D391" i="36" s="1"/>
  <c r="B115" i="29" s="1"/>
  <c r="D317" i="36"/>
  <c r="D318" i="36" s="1"/>
  <c r="B97" i="29" s="1"/>
  <c r="D265" i="36"/>
  <c r="D266" i="36" s="1"/>
  <c r="B88" i="29" s="1"/>
  <c r="D223" i="36"/>
  <c r="D157" i="36"/>
  <c r="D158" i="36" s="1"/>
  <c r="B70" i="29" s="1"/>
  <c r="D102" i="36"/>
  <c r="D45" i="43"/>
  <c r="D43" i="43"/>
  <c r="D444" i="38" l="1"/>
  <c r="B128" i="29" s="1"/>
  <c r="D444" i="31"/>
  <c r="B127" i="29" s="1"/>
  <c r="D444" i="33"/>
  <c r="B126" i="29" s="1"/>
  <c r="B11" i="39"/>
  <c r="B183" i="29"/>
  <c r="D548" i="33"/>
  <c r="D549" i="33" s="1"/>
  <c r="B26" i="29" s="1"/>
  <c r="B11" i="25"/>
  <c r="B181" i="29"/>
  <c r="B11" i="41"/>
  <c r="B184" i="29"/>
  <c r="B129" i="29"/>
  <c r="D548" i="40"/>
  <c r="D549" i="40" s="1"/>
  <c r="B11" i="32"/>
  <c r="B182" i="29"/>
  <c r="D548" i="31"/>
  <c r="D549" i="31" s="1"/>
  <c r="D43" i="38"/>
  <c r="D45" i="38"/>
  <c r="B11" i="35"/>
  <c r="B179" i="29"/>
  <c r="D103" i="36"/>
  <c r="B61" i="29" s="1"/>
  <c r="D548" i="36"/>
  <c r="D549" i="36" s="1"/>
  <c r="D46" i="43"/>
  <c r="B53" i="29" s="1"/>
  <c r="D548" i="43"/>
  <c r="D549" i="43" s="1"/>
  <c r="B36" i="29" l="1"/>
  <c r="B12" i="33"/>
  <c r="D46" i="38"/>
  <c r="B56" i="29" s="1"/>
  <c r="D548" i="38"/>
  <c r="D549" i="38" s="1"/>
  <c r="B12" i="31"/>
  <c r="B37" i="29"/>
  <c r="B27" i="29"/>
  <c r="B12" i="40"/>
  <c r="B39" i="29"/>
  <c r="B29" i="29"/>
  <c r="B24" i="29"/>
  <c r="B12" i="36"/>
  <c r="B34" i="29"/>
  <c r="B25" i="29"/>
  <c r="B12" i="43"/>
  <c r="B35" i="29"/>
  <c r="B12" i="38" l="1"/>
  <c r="B38" i="29"/>
  <c r="B28" i="29"/>
</calcChain>
</file>

<file path=xl/sharedStrings.xml><?xml version="1.0" encoding="utf-8"?>
<sst xmlns="http://schemas.openxmlformats.org/spreadsheetml/2006/main" count="5222" uniqueCount="523">
  <si>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</si>
  <si>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</si>
  <si>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</si>
  <si>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</si>
  <si>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</si>
  <si>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</si>
  <si>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</si>
  <si>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</si>
  <si>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</si>
  <si>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</si>
  <si>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</si>
  <si>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</si>
  <si>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</si>
  <si>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</si>
  <si>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</si>
  <si>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</si>
  <si>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</si>
  <si>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</si>
  <si>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</si>
  <si>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</si>
  <si>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</si>
  <si>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</si>
  <si>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</si>
  <si>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</si>
  <si>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</si>
  <si>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</si>
  <si>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</si>
  <si>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</si>
  <si>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</si>
  <si>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</si>
  <si>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</si>
  <si>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</si>
  <si>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</si>
  <si>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</si>
  <si>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</si>
  <si>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</si>
  <si>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</si>
  <si>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</si>
  <si>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</si>
  <si>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</si>
  <si>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</si>
  <si>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</si>
  <si>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</si>
  <si>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</si>
  <si>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</si>
  <si>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</si>
  <si>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</si>
  <si>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</si>
  <si>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</si>
  <si>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</si>
  <si>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</si>
  <si>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</si>
  <si>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</si>
  <si>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</si>
  <si>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</si>
  <si>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</si>
  <si>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</si>
  <si>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</si>
  <si>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</si>
  <si>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</si>
  <si>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</si>
  <si>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</si>
  <si>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</si>
  <si>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</si>
  <si>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</si>
  <si>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</si>
  <si>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</si>
  <si>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</si>
  <si>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</si>
  <si>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</si>
  <si>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</si>
  <si>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</si>
  <si>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</si>
  <si>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</si>
  <si>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</si>
  <si>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</si>
  <si>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</si>
  <si>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</si>
  <si>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</si>
  <si>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</si>
  <si>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</si>
  <si>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</si>
  <si>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</si>
  <si>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</si>
  <si>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</si>
  <si>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</si>
  <si>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</si>
  <si>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</si>
  <si>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</si>
  <si>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</si>
  <si>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</si>
  <si>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</si>
  <si>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</si>
  <si>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</si>
  <si>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</si>
  <si>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</si>
  <si>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</si>
  <si>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</si>
  <si>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</si>
  <si>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</si>
  <si>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</si>
  <si>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</si>
  <si>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</si>
  <si>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</si>
  <si>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</si>
  <si>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</si>
  <si>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</si>
  <si>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</si>
  <si>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</si>
  <si>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</si>
  <si>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</si>
  <si>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</si>
  <si>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</si>
  <si>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</si>
  <si>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</si>
  <si>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</si>
  <si>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</si>
  <si>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</si>
  <si>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</si>
  <si>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</si>
  <si>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</si>
  <si>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</si>
  <si>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</si>
  <si>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</si>
  <si>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</si>
  <si>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</si>
  <si>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</si>
  <si>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</si>
  <si>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</si>
  <si>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</si>
  <si>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</si>
  <si>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</si>
  <si>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</si>
  <si>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</si>
  <si>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</si>
  <si>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</si>
  <si>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</si>
  <si>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</si>
  <si>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</si>
  <si>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</si>
  <si>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</si>
  <si>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</si>
  <si>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</si>
  <si>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</si>
  <si>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</si>
  <si>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</si>
  <si>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</si>
  <si>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</si>
  <si>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</si>
  <si>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</si>
  <si>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</si>
  <si>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</si>
  <si>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</si>
  <si>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</si>
  <si>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</si>
  <si>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</si>
  <si>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</si>
  <si>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</si>
  <si>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</si>
  <si>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</si>
  <si>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</si>
  <si>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</si>
  <si>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</si>
  <si>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</si>
  <si>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</si>
  <si>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</si>
  <si>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</si>
  <si>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</si>
  <si>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</si>
  <si>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</si>
  <si>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</si>
  <si>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</si>
  <si>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</si>
  <si>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</si>
  <si>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</si>
  <si>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</si>
  <si>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</si>
  <si>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</si>
  <si>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</si>
  <si>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</si>
  <si>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</si>
  <si>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</si>
  <si>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</si>
  <si>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</si>
  <si>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</si>
  <si>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</si>
  <si>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</si>
  <si>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</si>
  <si>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</si>
  <si>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</si>
  <si>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</si>
  <si>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</si>
  <si>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</si>
  <si>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</si>
  <si>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</si>
  <si>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</si>
  <si>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</si>
  <si>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</si>
  <si>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</si>
  <si>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</si>
  <si>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</si>
  <si>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</si>
  <si>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</si>
  <si>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</si>
  <si>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</si>
  <si>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</si>
  <si>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</si>
  <si>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</si>
  <si>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</si>
  <si>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</si>
  <si>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</si>
  <si>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</si>
  <si>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</si>
  <si>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</si>
  <si>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</si>
  <si>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</si>
  <si>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</si>
  <si>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</si>
  <si>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</si>
  <si>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</si>
  <si>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</si>
  <si>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</si>
  <si>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</si>
  <si>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</si>
  <si>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</si>
  <si>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</si>
  <si>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</si>
  <si>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</si>
  <si>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</si>
  <si>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</si>
  <si>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</si>
  <si>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</si>
  <si>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</si>
  <si>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</si>
  <si>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</si>
  <si>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</si>
  <si>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</si>
  <si>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</si>
  <si>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</si>
  <si>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</si>
  <si>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</si>
  <si>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</si>
  <si>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</si>
  <si>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</si>
  <si>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</si>
  <si>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</si>
  <si>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</si>
  <si>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</si>
  <si>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</si>
  <si>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</si>
  <si>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</si>
  <si>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</si>
  <si>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</si>
  <si>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</si>
  <si>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</si>
  <si>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</si>
  <si>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</si>
  <si>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</si>
  <si>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</si>
  <si>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</si>
  <si>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</si>
  <si>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</si>
  <si>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</si>
  <si>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</si>
  <si>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</si>
  <si>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</si>
  <si>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</si>
  <si>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</si>
  <si>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</si>
  <si>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</si>
  <si>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</si>
  <si>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</si>
  <si>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</si>
  <si>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</si>
  <si>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</si>
  <si>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</si>
  <si>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</si>
  <si>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</si>
  <si>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</si>
  <si>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</si>
  <si>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</si>
  <si>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</si>
  <si>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</si>
  <si>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</si>
  <si>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</si>
  <si>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</si>
  <si>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</si>
  <si>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</si>
  <si>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</si>
  <si>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</si>
  <si>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</si>
  <si>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</si>
  <si>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</si>
  <si>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</si>
  <si>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</si>
  <si>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</si>
  <si>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</si>
  <si>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</si>
  <si>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</si>
  <si>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</si>
  <si>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</si>
  <si>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</si>
  <si>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</si>
  <si>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</si>
  <si>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</si>
  <si>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</si>
  <si>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</si>
  <si>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</si>
  <si>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</si>
  <si>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</si>
  <si>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</si>
  <si>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</si>
  <si>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</si>
  <si>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</si>
  <si>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</si>
  <si>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</si>
  <si>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</si>
  <si>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</si>
  <si>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</si>
  <si>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</si>
  <si>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</si>
  <si>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</si>
  <si>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</si>
  <si>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</si>
  <si>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</si>
  <si>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</si>
  <si>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</si>
  <si>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</si>
  <si>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</si>
  <si>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</si>
  <si>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</si>
  <si>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</si>
  <si>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</si>
  <si>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</si>
  <si>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</si>
  <si>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</si>
  <si>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</si>
  <si>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</si>
  <si>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</si>
  <si>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</si>
  <si>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</si>
  <si>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</si>
  <si>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</si>
  <si>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</si>
  <si>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</si>
  <si>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</si>
  <si>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</si>
  <si>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</si>
  <si>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</si>
  <si>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</si>
  <si>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</si>
  <si>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</si>
  <si>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</si>
  <si>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</si>
  <si>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</si>
  <si>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</si>
  <si>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</si>
  <si>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</si>
  <si>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</si>
  <si>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</si>
  <si>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</si>
  <si>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</si>
  <si>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</si>
  <si>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</si>
  <si>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</si>
  <si>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</si>
  <si>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</si>
  <si>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</si>
  <si>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</si>
  <si>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</si>
  <si>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</si>
  <si>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</si>
  <si>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</si>
  <si>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</si>
  <si>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</si>
  <si>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</si>
  <si>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</si>
  <si>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</si>
  <si>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</si>
  <si>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</si>
  <si>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</si>
  <si>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</si>
  <si>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</si>
  <si>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</si>
  <si>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</si>
  <si>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</si>
  <si>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</si>
  <si>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</si>
  <si>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</si>
  <si>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</si>
  <si>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</si>
  <si>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</si>
  <si>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</si>
  <si>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</si>
  <si>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</si>
  <si>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</si>
  <si>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</si>
  <si>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</si>
  <si>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</si>
  <si>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</si>
  <si>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</si>
  <si>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</si>
  <si>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</si>
  <si>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</si>
  <si>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</si>
  <si>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</si>
  <si>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</si>
  <si>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</si>
  <si>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 Dhia Mechlaoui et M Souheil Draoui</t>
  </si>
  <si>
    <t>M. Badreddine (DM et chefs rayons)</t>
  </si>
  <si>
    <t xml:space="preserve">L'enregistrement de contrôle à la réception n'était pas disponible pour le 03/01/18 et 23/01/18.
</t>
  </si>
  <si>
    <t>Conforme.</t>
  </si>
  <si>
    <t>Un test de contrôle des poids des pains à été effectué, résultat conforme.</t>
  </si>
  <si>
    <t>L'autocontrôle doit étre effectué quotidiennement.</t>
  </si>
  <si>
    <t>Renforcer le nettoyage du panier de la friteuse.</t>
  </si>
  <si>
    <t xml:space="preserve">Cuisson du soufflet et de pizza roulé et exposition au froid: ces procédés de fabrication n'ont pas encore été validé par le système HACCP. </t>
  </si>
  <si>
    <t>Utilisation du thermomètre du traiteur.</t>
  </si>
  <si>
    <t>Fournir un thermomètre pour chaque rayon.</t>
  </si>
  <si>
    <t>La traçabilité était manquante pour ces produits:
Saucisson à l'ail (chahia); DO: 18/03
Salami de bœuf (mliha); DO: 21/03
Les dates d'ouvertures n'étaient pas enregistrées, les produits ne peuvent pas etre tracés.</t>
  </si>
  <si>
    <t>Assurer l'enregistrement des dates d'ouvertures pour tous les produits entamés.</t>
  </si>
  <si>
    <t>Cette pratique est interdite.</t>
  </si>
  <si>
    <t>Assurer l'enregistrement des quantités de parage sur les fiches de traçabilité.</t>
  </si>
  <si>
    <t>La protection des cheveux est obligatoire.</t>
  </si>
  <si>
    <t>La fraîcheur des produits est satisfaisante.</t>
  </si>
  <si>
    <t xml:space="preserve">Le glaçage de l’étal était insuffisant, la température à cœur du loup était &gt; à 2°C, 
</t>
  </si>
  <si>
    <t>Renforcer le glaçage.
Construire un mur de glaçe afin de conserver le froid.</t>
  </si>
  <si>
    <t xml:space="preserve">Le balisage était uniquement en langue française, assurer le balisage en langue arabe. 
</t>
  </si>
  <si>
    <t>La protection des cheveux n'était pas effectuée.</t>
  </si>
  <si>
    <t xml:space="preserve">Entreposage des sacs de sucres sur des palettes en bois, déplacer ces sacs sur des palettes en plastique.
</t>
  </si>
  <si>
    <t>La propreté des lineaires des (sucres,farine,café) n'était pas satisfaisante, renforcer le nettoyage à ce niveau.</t>
  </si>
  <si>
    <t>Les DF et DLC étaient illisible sur un pot de « Butter nutty ». (voir photo)</t>
  </si>
  <si>
    <t>Assurer la vérification du thermomètre avant la fin du mois de mars.</t>
  </si>
  <si>
    <t>Un pot de créme fraîche (natilait) était troué, le contenu du produit coulait sur les autres produits exposés, assurer le tri des produits non conforme.</t>
  </si>
  <si>
    <t>Manque de louches, fournir une louche par produit. (voir photo).</t>
  </si>
  <si>
    <t>Renforcer le tri des produits présents dans l'armoire à pharmacie.</t>
  </si>
  <si>
    <t xml:space="preserve">Présence de trois flacons de "Dakin" périmés depuis 2016 et 2017. </t>
  </si>
  <si>
    <t>Le systéme d'éclairage était non satisfaisant ( deux lampes étaient grillées.)</t>
  </si>
  <si>
    <t>Remplacer les ampoules.</t>
  </si>
  <si>
    <t>Hygrométrie: 51%</t>
  </si>
  <si>
    <t>Procéder au dégivrage des meubles.</t>
  </si>
  <si>
    <t>Présence de givre au niveau des meubles surgelés.</t>
  </si>
  <si>
    <t>Température affichée: 1,6°C
Température mesurée: 2,5°C</t>
  </si>
  <si>
    <t>Température affichée: 4°C
Température mesurée: 5,8 °C</t>
  </si>
  <si>
    <t>6,8 °C</t>
  </si>
  <si>
    <t>La protection des meubles d’exposition était insuffisante.</t>
  </si>
  <si>
    <t>Température à cœur de soufflet : 7,5°C</t>
  </si>
  <si>
    <t>Revoir l'ampérage des lampes afin de minimiser leur effet sur les produits exposés.</t>
  </si>
  <si>
    <t>Température affichée: 5°C
Température mesurée: 7°C</t>
  </si>
  <si>
    <t>10,8 °C</t>
  </si>
  <si>
    <t>Température affichée: 3°C
Température mesurée: 3,2°C</t>
  </si>
  <si>
    <t>Prévoir un bac plus volumineux pour contenir la glace (reccurent)</t>
  </si>
  <si>
    <t xml:space="preserve">Olives /épices:
Le tube néon du DEIV était non fluorescent.
Deux lampes étaient non fonctionnelles.
</t>
  </si>
  <si>
    <t>Procéder aux réparations nécessaires.</t>
  </si>
  <si>
    <t>Boul/pât: le système d’ouverture à pédale était défaillant.</t>
  </si>
  <si>
    <t>Réparer cet élément.</t>
  </si>
  <si>
    <t>Stagnation d'eau au niveau de la chambre froide de la poissonnerie.</t>
  </si>
  <si>
    <t xml:space="preserve">Boul/pât: présence de givre au niveau de la porte de la chambre froide négative.
</t>
  </si>
  <si>
    <t>Procéder au dégivrage.</t>
  </si>
  <si>
    <t>Ksar Hellal</t>
  </si>
  <si>
    <t xml:space="preserve">La propreté des fours n'était pas satisfaisante, </t>
  </si>
  <si>
    <t>Procéder à un nettoyage approfondi des fours.</t>
  </si>
  <si>
    <t xml:space="preserve">Superposition des barquettes d'escalope de dinde sans protection.  </t>
  </si>
  <si>
    <t>La balançe du rayon FLEG n'était pas poinçonnée, le paiment à été effectué (reçu disponible)</t>
  </si>
  <si>
    <t>Température affichée: 1,6°C
Température mesurée: 8,6°C
La chaleur emise par les lampes d'éclairages agit directement sur la température du meuble froid.</t>
  </si>
  <si>
    <t>L'étanchéité de la porte de la réception était manquante</t>
  </si>
  <si>
    <t>L'employé ne maitrise pas le protocole de décontamination des œufs et fruits. Une sensibilisation a était faite sur place.</t>
  </si>
  <si>
    <t>Absence papier essuie mains.</t>
  </si>
  <si>
    <t>Renforcer le nettoyage des fours.</t>
  </si>
  <si>
    <t xml:space="preserve">L'aspect visuel de l'huile de friture n'était pas satisfaisant.
Renforcer le nettoyage du panier de la friteuse. </t>
  </si>
  <si>
    <t>Les dernières analyses étaient faites le 08/03/2018.</t>
  </si>
  <si>
    <t>Présence de certains préparations alimentaire "pizzaiolo" dont les DF, DLC et N°Lot étaient illisibles. Renforcer le tri.</t>
  </si>
  <si>
    <t>Renforcer le rangement dans les meubles d'expositions des produits surgelés.</t>
  </si>
  <si>
    <t>Renforcer le nettoyage au niveau des linéaires pâtes, sucres, farines.</t>
  </si>
  <si>
    <t>Présence de 3 morceaux de potirons préemballés non étiquetés au niveau de la chambre froide (voire photo).</t>
  </si>
  <si>
    <t>Le produit "crevette décortiqué congelé" n'était pas enregistré. La traçabilité de ce produit était défaillante.</t>
  </si>
  <si>
    <t>Veuillez assurer l'enregistrement de tous les produits sur les feuilles de traçabilités.</t>
  </si>
  <si>
    <t>La mesure des température des produits était réalisée à l'aide du thermomètre du rayon traiteur.</t>
  </si>
  <si>
    <t>Manipulation des produits sans port de gants.</t>
  </si>
  <si>
    <t>Les déchets étaient mis dans un sachet directement au sol (voir photo).</t>
  </si>
  <si>
    <t>Présence de deux plateaux qui n'étaient pas protégés avec du film étirable. Veuillez assurer la protection.</t>
  </si>
  <si>
    <t>L'enregistrement des températures n'a pas était réalisé du 16/05/18 au 31/05/18.</t>
  </si>
  <si>
    <t>M Souheil DRAOUI</t>
  </si>
  <si>
    <t>Directeur magasin ( M Badreddine)</t>
  </si>
  <si>
    <t>Enregistrements des autocontrôles de nettoyage et de désinfection</t>
  </si>
  <si>
    <t>L'employée de la société chahia présente depuis 5 ans dans le magasin n'a pas un dossier médical.</t>
  </si>
  <si>
    <t xml:space="preserve">Utilisation correcte des cadenciers de cuisson et de fabrication </t>
  </si>
  <si>
    <t>Le sol de la réserve était ébréché.</t>
  </si>
  <si>
    <t>Présence de givre au niveau du meuble froid des produits surgelés.</t>
  </si>
  <si>
    <t>La poignée de la douchette au niveau du système à 3 bacs était rompue.</t>
  </si>
  <si>
    <t>Les meubles d'expositions des produits à température ambiante n'étaient pas bien protégés.</t>
  </si>
  <si>
    <t>Meuble froid d'exposition:
T° affichée: 5°C
T° mesurée: 15°C</t>
  </si>
  <si>
    <t>Veuillez assurer la réparation.</t>
  </si>
  <si>
    <t>La température à cœur des produits exposés dans le meuble froid était de 13°C.</t>
  </si>
  <si>
    <t>La pédale de la poubelle au niveau de la boulangerie et pâtisserie était rompue.</t>
  </si>
  <si>
    <t>Stagnation d'eau au niveau de la chambre froide des poissons.</t>
  </si>
  <si>
    <t>Le DEIV présent au niveau du stand de la poissonnerie n'était pas fonctionnel.</t>
  </si>
  <si>
    <t>La température des produits exposés au niveau meuble froid des yaourts était élevé. T= 16°C.</t>
  </si>
  <si>
    <t>Présence d'une lampe d'éclairage non fonctionnelle au niveau du laboratoire.</t>
  </si>
  <si>
    <t>Présence de rouille au niveau des parois de la chambre froide des poissons et sur le support du rideau lanière.</t>
  </si>
  <si>
    <t>Présence de givre au niveau des meubles froids d'exposition des produits surgelés et au niveau chambre froide négative de la boulangerie et pâtisserie.</t>
  </si>
  <si>
    <t>Taux de réalisation du plan d'action précédent</t>
  </si>
  <si>
    <t xml:space="preserve">L'employé était chargé de deux rayon (charcuteries/fromages et traiteur). Le risque de contamination croisée est accru à ce niveau. </t>
  </si>
  <si>
    <t>Les feuilles de traçabilité des fromages du 07/06/18 et du 30/05/18 étaient absentes. 
Le produit jambon de dinde chahia ouvert le 01/06/18 n'était pas tracé le jour de l'ouverture.
Les feuilles de traçabilité charcuteries du 05/06/18 et du 07/06/18 étaient absentes. Traçabilité défaillante.</t>
  </si>
  <si>
    <t>Veuillez fournir un thermomètre pour chaque rayon.</t>
  </si>
  <si>
    <t>La température mesurée des poissons exposés était élevés. T= 7,8°C.</t>
  </si>
  <si>
    <t>Renforcer le glaçage des poissons au niveau de l'étal.</t>
  </si>
  <si>
    <t>Présence d'un pot de ricotta entamé et non étiqueté.
Présence de 7 boudins de charcuterie entamés et non identifiés.
Présence de deux morceaux de fromage "citadella di fiore" entamés et non identifiés.</t>
  </si>
  <si>
    <t>Le remplissages des cases " vente et casse" du tableau sur les feuilles de cadencier de cuisson n’était pas réalisé (voir photo).</t>
  </si>
  <si>
    <t>m</t>
  </si>
  <si>
    <t xml:space="preserve">Le produit Assortiment x4 ouvert le 19/05/2018 n'était pas tracé. </t>
  </si>
  <si>
    <t>Présence de carton stockés dans la chambre froide. Veuillez assurer le décartonnage puis le stockage.
Présence de carton de beurre stockés directement au sol ( voir photo).</t>
  </si>
  <si>
    <t>Assurer l'identification (date d'ouverture) des produits entamés.</t>
  </si>
  <si>
    <t>Assurer l'enregistrement de la traçabilité des produits quotidiennement.</t>
  </si>
  <si>
    <t>La feuille de traçabilité du 07/06/18 n'était pas enregistrée suite à l'audit interne menée par M Amer AZZOUZI.</t>
  </si>
  <si>
    <t>Absence d'enregistrement des autocontrôles du nettoyage du 14/05/18 au 20/06/18. Veuillez assurer l'enregistrement quotidien du suivi de l'autocontrôle.</t>
  </si>
  <si>
    <t>Veuillez utiliser une toque pour la protection contre la chute des cheveux.</t>
  </si>
  <si>
    <t>Tous les produits préemballés doivent être étiquetés</t>
  </si>
  <si>
    <t xml:space="preserve">Les raticides étaient jetés directement au sol et dans les meubles. </t>
  </si>
  <si>
    <t>Ces produits doivent impérativment être maintenus dans les porte-appâts</t>
  </si>
  <si>
    <t>Les étquettes de poinçonnage des deux balances au niveau du rayon FLEG était absents.</t>
  </si>
  <si>
    <t>Exiger un dossier de formation et d'aptitude au travail pour le persnnel de marchandising</t>
  </si>
  <si>
    <t>La poignée du rôtissoire était démontée.</t>
  </si>
  <si>
    <t>La fermeture de la porte de réception n'était pas étanche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</si>
</sst>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vertical="top"/>
      <protection locked="0"/>
    </xf>
    <xf numFmtId="0" fontId="14" fillId="2" borderId="1" xfId="0" applyFont="1" applyFill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43" fillId="2" borderId="0" xfId="0" applyFont="1" applyFill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5631224"/>
        <c:axId val="425632008"/>
      </c:barChart>
      <c:catAx>
        <c:axId val="425631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5632008"/>
        <c:crosses val="autoZero"/>
        <c:auto val="1"/>
        <c:lblAlgn val="ctr"/>
        <c:lblOffset val="100"/>
        <c:noMultiLvlLbl val="0"/>
      </c:catAx>
      <c:valAx>
        <c:axId val="425632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5631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79680"/>
        <c:axId val="439676936"/>
      </c:barChart>
      <c:catAx>
        <c:axId val="43967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76936"/>
        <c:crosses val="autoZero"/>
        <c:auto val="1"/>
        <c:lblAlgn val="ctr"/>
        <c:lblOffset val="100"/>
        <c:noMultiLvlLbl val="0"/>
      </c:catAx>
      <c:valAx>
        <c:axId val="439676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7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80464"/>
        <c:axId val="439681640"/>
      </c:barChart>
      <c:catAx>
        <c:axId val="43968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81640"/>
        <c:crosses val="autoZero"/>
        <c:auto val="1"/>
        <c:lblAlgn val="ctr"/>
        <c:lblOffset val="100"/>
        <c:noMultiLvlLbl val="0"/>
      </c:catAx>
      <c:valAx>
        <c:axId val="439681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8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82424"/>
        <c:axId val="439686736"/>
      </c:barChart>
      <c:catAx>
        <c:axId val="439682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86736"/>
        <c:crosses val="autoZero"/>
        <c:auto val="1"/>
        <c:lblAlgn val="ctr"/>
        <c:lblOffset val="100"/>
        <c:noMultiLvlLbl val="0"/>
      </c:catAx>
      <c:valAx>
        <c:axId val="439686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82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</c:v>
                </c:pt>
                <c:pt idx="1">
                  <c:v>0.86363636363636365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85952"/>
        <c:axId val="439688696"/>
      </c:barChart>
      <c:catAx>
        <c:axId val="43968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88696"/>
        <c:crosses val="autoZero"/>
        <c:auto val="1"/>
        <c:lblAlgn val="ctr"/>
        <c:lblOffset val="100"/>
        <c:noMultiLvlLbl val="0"/>
      </c:catAx>
      <c:valAx>
        <c:axId val="439688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8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86344"/>
        <c:axId val="439688304"/>
      </c:barChart>
      <c:catAx>
        <c:axId val="439686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88304"/>
        <c:crosses val="autoZero"/>
        <c:auto val="1"/>
        <c:lblAlgn val="ctr"/>
        <c:lblOffset val="100"/>
        <c:noMultiLvlLbl val="0"/>
      </c:catAx>
      <c:valAx>
        <c:axId val="43968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86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0.89189189189189189</c:v>
                </c:pt>
                <c:pt idx="1">
                  <c:v>0.86283185840707965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87520"/>
        <c:axId val="440853624"/>
      </c:barChart>
      <c:catAx>
        <c:axId val="43968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0853624"/>
        <c:crosses val="autoZero"/>
        <c:auto val="1"/>
        <c:lblAlgn val="ctr"/>
        <c:lblOffset val="100"/>
        <c:noMultiLvlLbl val="0"/>
      </c:catAx>
      <c:valAx>
        <c:axId val="440853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8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0.94136807817589574</c:v>
                </c:pt>
                <c:pt idx="1">
                  <c:v>0.9096774193548387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0863032"/>
        <c:axId val="440860680"/>
      </c:barChart>
      <c:catAx>
        <c:axId val="440863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0860680"/>
        <c:crosses val="autoZero"/>
        <c:auto val="1"/>
        <c:lblAlgn val="ctr"/>
        <c:lblOffset val="100"/>
        <c:noMultiLvlLbl val="0"/>
      </c:catAx>
      <c:valAx>
        <c:axId val="440860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0863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0.91662998503389381</c:v>
                </c:pt>
                <c:pt idx="1">
                  <c:v>0.88625463888095912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40853232"/>
        <c:axId val="440859504"/>
        <c:extLst xmlns:c16r2="http://schemas.microsoft.com/office/drawing/2015/06/chart"/>
      </c:barChart>
      <c:catAx>
        <c:axId val="4408532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0859504"/>
        <c:crosses val="autoZero"/>
        <c:auto val="1"/>
        <c:lblAlgn val="ctr"/>
        <c:lblOffset val="100"/>
        <c:noMultiLvlLbl val="0"/>
      </c:catAx>
      <c:valAx>
        <c:axId val="4408595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085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0.9464285714285714</c:v>
                </c:pt>
                <c:pt idx="1">
                  <c:v>0.65476190476190477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40862640"/>
        <c:axId val="440857544"/>
        <c:extLst xmlns:c16r2="http://schemas.microsoft.com/office/drawing/2015/06/chart"/>
      </c:barChart>
      <c:catAx>
        <c:axId val="44086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0857544"/>
        <c:crosses val="autoZero"/>
        <c:auto val="1"/>
        <c:lblAlgn val="ctr"/>
        <c:lblOffset val="100"/>
        <c:noMultiLvlLbl val="0"/>
      </c:catAx>
      <c:valAx>
        <c:axId val="440857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0862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0.9242424242424242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77720"/>
        <c:axId val="439685168"/>
      </c:barChart>
      <c:catAx>
        <c:axId val="439677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85168"/>
        <c:crosses val="autoZero"/>
        <c:auto val="1"/>
        <c:lblAlgn val="ctr"/>
        <c:lblOffset val="100"/>
        <c:noMultiLvlLbl val="0"/>
      </c:catAx>
      <c:valAx>
        <c:axId val="43968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77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0.98529411764705888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83208"/>
        <c:axId val="439673800"/>
      </c:barChart>
      <c:catAx>
        <c:axId val="439683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73800"/>
        <c:crosses val="autoZero"/>
        <c:auto val="1"/>
        <c:lblAlgn val="ctr"/>
        <c:lblOffset val="100"/>
        <c:noMultiLvlLbl val="0"/>
      </c:catAx>
      <c:valAx>
        <c:axId val="439673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83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0.734375</c:v>
                </c:pt>
                <c:pt idx="1">
                  <c:v>0.671875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77328"/>
        <c:axId val="439674192"/>
      </c:barChart>
      <c:catAx>
        <c:axId val="43967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74192"/>
        <c:crosses val="autoZero"/>
        <c:auto val="1"/>
        <c:lblAlgn val="ctr"/>
        <c:lblOffset val="100"/>
        <c:noMultiLvlLbl val="0"/>
      </c:catAx>
      <c:valAx>
        <c:axId val="43967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7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0.95121951219512191</c:v>
                </c:pt>
                <c:pt idx="1">
                  <c:v>0.95121951219512191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81248"/>
        <c:axId val="439675760"/>
      </c:barChart>
      <c:catAx>
        <c:axId val="43968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75760"/>
        <c:crosses val="autoZero"/>
        <c:auto val="1"/>
        <c:lblAlgn val="ctr"/>
        <c:lblOffset val="100"/>
        <c:noMultiLvlLbl val="0"/>
      </c:catAx>
      <c:valAx>
        <c:axId val="43967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8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0.82432432432432434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78504"/>
        <c:axId val="439674976"/>
      </c:barChart>
      <c:catAx>
        <c:axId val="439678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74976"/>
        <c:crosses val="autoZero"/>
        <c:auto val="1"/>
        <c:lblAlgn val="ctr"/>
        <c:lblOffset val="100"/>
        <c:noMultiLvlLbl val="0"/>
      </c:catAx>
      <c:valAx>
        <c:axId val="43967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78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73016"/>
        <c:axId val="439678896"/>
      </c:barChart>
      <c:catAx>
        <c:axId val="439673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78896"/>
        <c:crosses val="autoZero"/>
        <c:auto val="1"/>
        <c:lblAlgn val="ctr"/>
        <c:lblOffset val="100"/>
        <c:noMultiLvlLbl val="0"/>
      </c:catAx>
      <c:valAx>
        <c:axId val="43967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73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75368"/>
        <c:axId val="439676152"/>
      </c:barChart>
      <c:catAx>
        <c:axId val="43967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76152"/>
        <c:crosses val="autoZero"/>
        <c:auto val="1"/>
        <c:lblAlgn val="ctr"/>
        <c:lblOffset val="100"/>
        <c:noMultiLvlLbl val="0"/>
      </c:catAx>
      <c:valAx>
        <c:axId val="439676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75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9673408"/>
        <c:axId val="439683600"/>
      </c:barChart>
      <c:catAx>
        <c:axId val="43967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9683600"/>
        <c:crosses val="autoZero"/>
        <c:auto val="1"/>
        <c:lblAlgn val="ctr"/>
        <c:lblOffset val="100"/>
        <c:noMultiLvlLbl val="0"/>
      </c:catAx>
      <c:valAx>
        <c:axId val="43968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967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6" t="s">
        <v>324</v>
      </c>
      <c r="B18" s="306"/>
      <c r="C18" s="306"/>
      <c r="D18" s="307" t="s">
        <v>458</v>
      </c>
      <c r="E18" s="307"/>
      <c r="F18" s="307"/>
      <c r="G18" s="307"/>
      <c r="H18" s="307"/>
      <c r="I18" s="307"/>
      <c r="J18" s="307"/>
      <c r="K18" s="30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8" t="s">
        <v>325</v>
      </c>
      <c r="B21" s="308"/>
      <c r="C21" s="308"/>
      <c r="D21" s="308"/>
      <c r="E21" s="308"/>
      <c r="F21" s="308"/>
      <c r="G21" s="308"/>
      <c r="H21" s="308"/>
      <c r="I21" s="308"/>
      <c r="J21" s="308"/>
      <c r="K21" s="30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2" t="s">
        <v>327</v>
      </c>
      <c r="C23" s="302"/>
      <c r="D23" s="78"/>
      <c r="E23" s="78"/>
      <c r="F23" s="78"/>
      <c r="G23" s="78"/>
      <c r="H23" s="78"/>
      <c r="I23" s="78"/>
      <c r="J23" s="77" t="str">
        <f>D18</f>
        <v>Ksar Hellal</v>
      </c>
    </row>
    <row r="24" spans="1:11" ht="33" customHeight="1" x14ac:dyDescent="0.25">
      <c r="A24" s="86" t="s">
        <v>328</v>
      </c>
      <c r="B24" s="301">
        <f>AVERAGE('A1 Exploitation'!D549,'A1 Technique'!D199)</f>
        <v>0.91662998503389381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0.88625463888095912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2" t="s">
        <v>334</v>
      </c>
      <c r="C33" s="302"/>
      <c r="D33" s="78"/>
      <c r="E33" s="78"/>
      <c r="F33" s="78"/>
      <c r="G33" s="78"/>
      <c r="H33" s="78"/>
      <c r="I33" s="78"/>
      <c r="J33" s="77" t="str">
        <f>D18</f>
        <v>Ksar Hellal</v>
      </c>
    </row>
    <row r="34" spans="1:10" ht="33" customHeight="1" x14ac:dyDescent="0.25">
      <c r="A34" s="86" t="s">
        <v>328</v>
      </c>
      <c r="B34" s="301">
        <f>'A1 Exploitation'!D549</f>
        <v>0.94136807817589574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0.9096774193548387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5" t="s">
        <v>335</v>
      </c>
      <c r="C42" s="305"/>
      <c r="D42" s="78"/>
      <c r="E42" s="78"/>
      <c r="F42" s="78"/>
      <c r="G42" s="78"/>
      <c r="H42" s="78"/>
      <c r="I42" s="78"/>
      <c r="J42" s="77" t="str">
        <f>D18</f>
        <v>Ksar Hellal</v>
      </c>
    </row>
    <row r="43" spans="1:10" ht="33" customHeight="1" x14ac:dyDescent="0.25">
      <c r="A43" s="86" t="s">
        <v>328</v>
      </c>
      <c r="B43" s="301">
        <f>AVERAGE('A1 Exploitation'!D547, 'A1 Technique'!D197)</f>
        <v>0.9464285714285714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>
        <f>AVERAGE('A2 Exploitation'!D547, 'A2 Technique'!D197)</f>
        <v>0.65476190476190477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2" t="s">
        <v>336</v>
      </c>
      <c r="C51" s="302"/>
      <c r="D51" s="78"/>
      <c r="E51" s="78"/>
      <c r="F51" s="78"/>
      <c r="G51" s="78"/>
      <c r="H51" s="78"/>
      <c r="I51" s="78"/>
      <c r="J51" s="77" t="str">
        <f>D18</f>
        <v>Ksar Hellal</v>
      </c>
    </row>
    <row r="52" spans="1:10" ht="33" customHeight="1" x14ac:dyDescent="0.25">
      <c r="A52" s="86" t="s">
        <v>328</v>
      </c>
      <c r="B52" s="304">
        <f>'A1 Exploitation'!D46</f>
        <v>0.96666666666666667</v>
      </c>
      <c r="C52" s="304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4">
        <f>'A2 Exploitation'!D46</f>
        <v>1</v>
      </c>
      <c r="C53" s="304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4">
        <f>'A3 Exploitation'!D46</f>
        <v>0</v>
      </c>
      <c r="C54" s="304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4">
        <f>'A4 Exploitation'!D46</f>
        <v>0</v>
      </c>
      <c r="C55" s="304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4">
        <f>'A5 Exploitation'!D46</f>
        <v>0</v>
      </c>
      <c r="C56" s="304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4">
        <f>'A6 Exploitation'!D46</f>
        <v>0</v>
      </c>
      <c r="C57" s="304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2" t="s">
        <v>337</v>
      </c>
      <c r="C60" s="302"/>
      <c r="D60" s="78"/>
      <c r="E60" s="78"/>
      <c r="F60" s="78"/>
      <c r="G60" s="78"/>
      <c r="H60" s="78"/>
      <c r="I60" s="78"/>
      <c r="J60" s="77" t="str">
        <f>D18</f>
        <v>Ksar Hellal</v>
      </c>
    </row>
    <row r="61" spans="1:10" ht="33" customHeight="1" x14ac:dyDescent="0.25">
      <c r="A61" s="86" t="s">
        <v>328</v>
      </c>
      <c r="B61" s="301">
        <f>'A1 Exploitation'!D103</f>
        <v>0.95454545454545459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>
        <f>'A2 Exploitation'!D103</f>
        <v>0.9242424242424242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2" t="s">
        <v>338</v>
      </c>
      <c r="C69" s="302"/>
      <c r="D69" s="78"/>
      <c r="E69" s="78"/>
      <c r="F69" s="78"/>
      <c r="G69" s="78"/>
      <c r="H69" s="78"/>
      <c r="I69" s="78"/>
      <c r="J69" s="77" t="str">
        <f>D18</f>
        <v>Ksar Hellal</v>
      </c>
    </row>
    <row r="70" spans="1:10" ht="33" customHeight="1" x14ac:dyDescent="0.25">
      <c r="A70" s="86" t="s">
        <v>328</v>
      </c>
      <c r="B70" s="301">
        <f>'A1 Exploitation'!D158</f>
        <v>0.98529411764705888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>
        <f>'A2 Exploitation'!D158</f>
        <v>0.97058823529411764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2" t="s">
        <v>339</v>
      </c>
      <c r="C78" s="302"/>
      <c r="D78" s="78"/>
      <c r="E78" s="78"/>
      <c r="F78" s="78"/>
      <c r="G78" s="78"/>
      <c r="H78" s="78"/>
      <c r="I78" s="78"/>
      <c r="J78" s="77" t="str">
        <f>D18</f>
        <v>Ksar Hellal</v>
      </c>
    </row>
    <row r="79" spans="1:10" ht="33" customHeight="1" x14ac:dyDescent="0.25">
      <c r="A79" s="86" t="s">
        <v>328</v>
      </c>
      <c r="B79" s="301">
        <f>'A1 Exploitation'!D205</f>
        <v>0.734375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>
        <f>'A2 Exploitation'!D205</f>
        <v>0.671875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2" t="s">
        <v>340</v>
      </c>
      <c r="C87" s="302"/>
      <c r="D87" s="78"/>
      <c r="E87" s="78"/>
      <c r="F87" s="78"/>
      <c r="G87" s="78"/>
      <c r="H87" s="78"/>
      <c r="I87" s="78"/>
      <c r="J87" s="77" t="str">
        <f>D18</f>
        <v>Ksar Hellal</v>
      </c>
    </row>
    <row r="88" spans="1:10" ht="33" customHeight="1" x14ac:dyDescent="0.25">
      <c r="A88" s="86" t="s">
        <v>328</v>
      </c>
      <c r="B88" s="301">
        <f>'A1 Exploitation'!D266</f>
        <v>0.95121951219512191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>
        <f>'A2 Exploitation'!D266</f>
        <v>0.95121951219512191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2" t="s">
        <v>341</v>
      </c>
      <c r="C96" s="302"/>
      <c r="D96" s="78"/>
      <c r="E96" s="78"/>
      <c r="F96" s="78"/>
      <c r="G96" s="78"/>
      <c r="H96" s="78"/>
      <c r="I96" s="78"/>
      <c r="J96" s="77" t="str">
        <f>D18</f>
        <v>Ksar Hellal</v>
      </c>
    </row>
    <row r="97" spans="1:10" ht="33" customHeight="1" x14ac:dyDescent="0.25">
      <c r="A97" s="86" t="s">
        <v>328</v>
      </c>
      <c r="B97" s="301">
        <f>'A1 Exploitation'!D318</f>
        <v>0.94285714285714284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>
        <f>'A2 Exploitation'!D318</f>
        <v>0.82432432432432434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2" t="s">
        <v>342</v>
      </c>
      <c r="C105" s="302"/>
      <c r="D105" s="78"/>
      <c r="E105" s="78"/>
      <c r="F105" s="78"/>
      <c r="G105" s="78"/>
      <c r="H105" s="78"/>
      <c r="I105" s="78"/>
      <c r="J105" s="77" t="str">
        <f>D18</f>
        <v>Ksar Hellal</v>
      </c>
    </row>
    <row r="106" spans="1:10" ht="33" customHeight="1" x14ac:dyDescent="0.25">
      <c r="A106" s="86" t="s">
        <v>328</v>
      </c>
      <c r="B106" s="301">
        <f>'A1 Exploitation'!D358</f>
        <v>1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0.95833333333333337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2" t="s">
        <v>343</v>
      </c>
      <c r="C114" s="302"/>
      <c r="D114" s="78"/>
      <c r="E114" s="78"/>
      <c r="F114" s="78"/>
      <c r="G114" s="78"/>
      <c r="H114" s="78"/>
      <c r="I114" s="78"/>
      <c r="J114" s="77" t="str">
        <f>D18</f>
        <v>Ksar Hellal</v>
      </c>
    </row>
    <row r="115" spans="1:10" ht="33" customHeight="1" x14ac:dyDescent="0.25">
      <c r="A115" s="86" t="s">
        <v>328</v>
      </c>
      <c r="B115" s="301">
        <f>'A1 Exploitation'!D391</f>
        <v>0.94117647058823528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0.94117647058823528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2" t="s">
        <v>344</v>
      </c>
      <c r="C123" s="302"/>
      <c r="D123" s="78"/>
      <c r="E123" s="78"/>
      <c r="F123" s="78"/>
      <c r="G123" s="78"/>
      <c r="H123" s="78"/>
      <c r="I123" s="78"/>
      <c r="J123" s="77" t="str">
        <f>D18</f>
        <v>Ksar Hellal</v>
      </c>
    </row>
    <row r="124" spans="1:10" ht="33" customHeight="1" x14ac:dyDescent="0.25">
      <c r="A124" s="86" t="s">
        <v>328</v>
      </c>
      <c r="B124" s="301">
        <f>'A1 Exploitation'!D444</f>
        <v>0.98275862068965514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0.96551724137931039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2" t="s">
        <v>345</v>
      </c>
      <c r="C132" s="302"/>
      <c r="D132" s="78"/>
      <c r="E132" s="78"/>
      <c r="F132" s="78"/>
      <c r="G132" s="78"/>
      <c r="H132" s="78"/>
      <c r="I132" s="78"/>
      <c r="J132" s="77" t="str">
        <f>D18</f>
        <v>Ksar Hellal</v>
      </c>
    </row>
    <row r="133" spans="1:10" ht="33" customHeight="1" x14ac:dyDescent="0.25">
      <c r="A133" s="86" t="s">
        <v>328</v>
      </c>
      <c r="B133" s="301">
        <f>'A1 Exploitation'!D481</f>
        <v>0.97619047619047616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>
        <f>'A2 Exploitation'!D481</f>
        <v>1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2" t="s">
        <v>346</v>
      </c>
      <c r="C141" s="302"/>
      <c r="D141" s="78"/>
      <c r="E141" s="78"/>
      <c r="F141" s="78"/>
      <c r="G141" s="78"/>
      <c r="H141" s="78"/>
      <c r="I141" s="78"/>
      <c r="J141" s="77" t="str">
        <f>D18</f>
        <v>Ksar Hellal</v>
      </c>
    </row>
    <row r="142" spans="1:10" ht="33" customHeight="1" x14ac:dyDescent="0.25">
      <c r="A142" s="86" t="s">
        <v>328</v>
      </c>
      <c r="B142" s="301">
        <f>'A1 Exploitation'!D503</f>
        <v>1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1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2" t="s">
        <v>347</v>
      </c>
      <c r="C150" s="302"/>
      <c r="D150" s="78"/>
      <c r="E150" s="78"/>
      <c r="F150" s="78"/>
      <c r="G150" s="78"/>
      <c r="H150" s="78"/>
      <c r="I150" s="78"/>
      <c r="J150" s="77" t="str">
        <f>D18</f>
        <v>Ksar Hellal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0.75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3"/>
      <c r="C159" s="30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2" t="s">
        <v>348</v>
      </c>
      <c r="C160" s="302"/>
      <c r="D160" s="78"/>
      <c r="E160" s="78"/>
      <c r="F160" s="78"/>
      <c r="G160" s="78"/>
      <c r="H160" s="78"/>
      <c r="I160" s="78"/>
      <c r="J160" s="77" t="str">
        <f>D18</f>
        <v>Ksar Hellal</v>
      </c>
    </row>
    <row r="161" spans="1:10" ht="33" customHeight="1" x14ac:dyDescent="0.25">
      <c r="A161" s="86" t="s">
        <v>328</v>
      </c>
      <c r="B161" s="301">
        <f>'A1 Exploitation'!D534</f>
        <v>0.9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0.86363636363636365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2" t="s">
        <v>349</v>
      </c>
      <c r="C169" s="302"/>
      <c r="J169" s="77" t="str">
        <f>D18</f>
        <v>Ksar Hellal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1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2" t="s">
        <v>350</v>
      </c>
      <c r="C178" s="302"/>
      <c r="J178" s="77" t="str">
        <f>D18</f>
        <v>Ksar Hellal</v>
      </c>
    </row>
    <row r="179" spans="1:10" ht="33" customHeight="1" x14ac:dyDescent="0.25">
      <c r="A179" s="86" t="s">
        <v>328</v>
      </c>
      <c r="B179" s="301">
        <f>'A1 Technique'!D199</f>
        <v>0.89189189189189189</v>
      </c>
      <c r="C179" s="301"/>
    </row>
    <row r="180" spans="1:10" ht="33" customHeight="1" x14ac:dyDescent="0.25">
      <c r="A180" s="85" t="s">
        <v>329</v>
      </c>
      <c r="B180" s="301">
        <f>'A2 Technique'!D199</f>
        <v>0.86283185840707965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 t="s">
        <v>508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Ksar Hellal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8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wvlkWgVUzaKFDezOClpP+ncc77WeDlKkWrlXI61jwTY9zLiGOslnhmA0l7IB9ItcLmyJKUZ+RGYlqMZCH/62Ew==" saltValue="jlVJWA28lGe5VChbWT6wF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'A5 Exploitation'!A8:F8</f>
        <v>Ksar Hellal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'A5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'A5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'A5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0">
        <f>COUNTIF('A4 Technique'!F17:F193,"ok")</f>
        <v>0</v>
      </c>
      <c r="F197" s="300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2" zoomScale="60" workbookViewId="0">
      <selection activeCell="B2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Ksar Hellal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82">
        <f>COUNTIF('A5 Exploitation'!F540:F542,"ok")</f>
        <v>0</v>
      </c>
      <c r="F543" s="28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YTMdhTX6ygzYHUIlpoa4nRD+TmETilk81bmzNKaJ1hxZEJo83EBtOlaR78LdOXsX6EynSWgsMcHGgJdJkh/bfg==" saltValue="fBt/v57JGHHkiHIH902LP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'A6 Exploitation'!A8:F8</f>
        <v>Ksar Hellal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'A6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'A6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'A6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8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57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57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57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57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57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57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57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57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8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57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57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57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0">
        <f>COUNTIF('A5 Technique'!F17:F193,"ok")</f>
        <v>0</v>
      </c>
      <c r="F197" s="300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70" zoomScale="80" zoomScaleSheetLayoutView="80" workbookViewId="0">
      <selection activeCell="F187" sqref="F187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Ksar Hellal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408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409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43185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0.94136807817589574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43185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410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43185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0</v>
      </c>
      <c r="C66" s="130"/>
      <c r="D66" s="113" t="s">
        <v>459</v>
      </c>
      <c r="E66" s="95" t="s">
        <v>460</v>
      </c>
      <c r="F66" s="204" t="s">
        <v>357</v>
      </c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95" t="s">
        <v>411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33" x14ac:dyDescent="0.3">
      <c r="A76" s="70" t="s">
        <v>156</v>
      </c>
      <c r="B76" s="130">
        <v>2</v>
      </c>
      <c r="C76" s="131"/>
      <c r="D76" s="138" t="s">
        <v>412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28</v>
      </c>
    </row>
    <row r="85" spans="1:7" x14ac:dyDescent="0.3">
      <c r="A85" s="5" t="s">
        <v>35</v>
      </c>
      <c r="B85" s="132"/>
      <c r="C85" s="133"/>
      <c r="D85" s="134">
        <f>D84/(COUNT(B65:C83)*2)</f>
        <v>0.93333333333333335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6" customHeight="1" x14ac:dyDescent="0.3">
      <c r="A97" s="219" t="s">
        <v>391</v>
      </c>
      <c r="B97" s="130">
        <v>1</v>
      </c>
      <c r="C97" s="213"/>
      <c r="D97" s="223" t="s">
        <v>413</v>
      </c>
      <c r="E97" s="106"/>
      <c r="F97" s="204" t="s">
        <v>356</v>
      </c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0.95454545454545459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43185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414</v>
      </c>
      <c r="E121" s="113"/>
      <c r="F121" s="204" t="s">
        <v>357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66" x14ac:dyDescent="0.3">
      <c r="A124" s="4" t="s">
        <v>59</v>
      </c>
      <c r="B124" s="130">
        <v>2</v>
      </c>
      <c r="C124" s="130"/>
      <c r="D124" s="157" t="s">
        <v>415</v>
      </c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51">
        <v>0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0.98529411764705888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43185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107.2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418</v>
      </c>
      <c r="E186" s="95" t="s">
        <v>419</v>
      </c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39" customHeight="1" x14ac:dyDescent="0.3">
      <c r="A188" s="70" t="s">
        <v>170</v>
      </c>
      <c r="B188" s="130">
        <v>0</v>
      </c>
      <c r="C188" s="130"/>
      <c r="D188" s="116" t="s">
        <v>416</v>
      </c>
      <c r="E188" s="95" t="s">
        <v>417</v>
      </c>
      <c r="F188" s="204" t="s">
        <v>356</v>
      </c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51">
        <v>0.5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0.66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0.734375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43185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33" x14ac:dyDescent="0.3">
      <c r="A231" s="70" t="s">
        <v>59</v>
      </c>
      <c r="B231" s="130">
        <v>0</v>
      </c>
      <c r="C231" s="130"/>
      <c r="D231" s="138" t="s">
        <v>461</v>
      </c>
      <c r="E231" s="95" t="s">
        <v>420</v>
      </c>
      <c r="F231" s="204" t="s">
        <v>356</v>
      </c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6" t="s">
        <v>421</v>
      </c>
      <c r="E238" s="94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422</v>
      </c>
      <c r="E240" s="94"/>
      <c r="F240" s="204" t="s">
        <v>356</v>
      </c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0.88888888888888884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0.95121951219512191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43185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 t="s">
        <v>423</v>
      </c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74.25" customHeight="1" x14ac:dyDescent="0.3">
      <c r="A289" s="211" t="s">
        <v>372</v>
      </c>
      <c r="B289" s="130">
        <v>0</v>
      </c>
      <c r="C289" s="131"/>
      <c r="D289" s="214" t="s">
        <v>424</v>
      </c>
      <c r="E289" s="116" t="s">
        <v>425</v>
      </c>
      <c r="F289" s="204" t="s">
        <v>357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426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411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1</v>
      </c>
      <c r="C304" s="150" t="str">
        <f>IF(B304=0, -5, "0")</f>
        <v>0</v>
      </c>
      <c r="D304" s="165" t="s">
        <v>427</v>
      </c>
      <c r="E304" s="106"/>
      <c r="F304" s="204" t="s">
        <v>357</v>
      </c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0.91304347826086951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66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0.94285714285714284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43185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43185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66" x14ac:dyDescent="0.3">
      <c r="A372" s="70" t="s">
        <v>262</v>
      </c>
      <c r="B372" s="130">
        <v>2</v>
      </c>
      <c r="C372" s="131"/>
      <c r="D372" s="149" t="s">
        <v>428</v>
      </c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49.5" x14ac:dyDescent="0.3">
      <c r="A377" s="70" t="s">
        <v>100</v>
      </c>
      <c r="B377" s="130">
        <v>1</v>
      </c>
      <c r="C377" s="130"/>
      <c r="D377" s="95" t="s">
        <v>429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292" t="s">
        <v>101</v>
      </c>
      <c r="B381" s="130">
        <v>1</v>
      </c>
      <c r="C381" s="280" t="str">
        <f>IF(B381=0, -5, "0")</f>
        <v>0</v>
      </c>
      <c r="D381" s="149" t="s">
        <v>430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43185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33" x14ac:dyDescent="0.3">
      <c r="A404" s="7" t="s">
        <v>242</v>
      </c>
      <c r="B404" s="130">
        <v>2</v>
      </c>
      <c r="C404" s="130"/>
      <c r="D404" s="95" t="s">
        <v>431</v>
      </c>
      <c r="E404" s="94"/>
      <c r="F404" s="204" t="s">
        <v>356</v>
      </c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66.75" customHeight="1" x14ac:dyDescent="0.3">
      <c r="A414" s="8" t="s">
        <v>104</v>
      </c>
      <c r="B414" s="130">
        <v>1</v>
      </c>
      <c r="C414" s="130"/>
      <c r="D414" s="236" t="s">
        <v>432</v>
      </c>
      <c r="E414" s="94"/>
      <c r="F414" s="204" t="s">
        <v>356</v>
      </c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43185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433</v>
      </c>
      <c r="E462" s="94"/>
      <c r="F462" s="204" t="s">
        <v>356</v>
      </c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43185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43185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43185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ht="49.5" x14ac:dyDescent="0.3">
      <c r="A521" s="70" t="s">
        <v>390</v>
      </c>
      <c r="B521" s="130">
        <v>2</v>
      </c>
      <c r="C521" s="130"/>
      <c r="D521" s="95" t="s">
        <v>462</v>
      </c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65.25" customHeight="1" x14ac:dyDescent="0.3">
      <c r="A524" s="8" t="s">
        <v>108</v>
      </c>
      <c r="B524" s="130">
        <v>0</v>
      </c>
      <c r="C524" s="130"/>
      <c r="D524" s="95" t="s">
        <v>435</v>
      </c>
      <c r="E524" s="95" t="s">
        <v>434</v>
      </c>
      <c r="F524" s="204" t="s">
        <v>356</v>
      </c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0.9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43185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0.8928571428571429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0.94136807817589574</v>
      </c>
    </row>
  </sheetData>
  <sheetProtection algorithmName="SHA-512" hashValue="gUdcaoanYru4iQJaRpPGoeDoBXXIUQ+W21tUmkhbyLWptTU9QTHWzgWi0e8Bw5/9E6B7tfZrPBKzXA8VXmwfrQ==" saltValue="r9MFO1ukt3bN7X/bMOr7G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540:B542 B325:B332 B309:B312 B365:B372 B377:B382 B350:B352 B398:B405 B410:B416 B421:B425 B430:B434 B384:B385 B451:B456 B461:B470 B436:B438 B488:B492 B472:B475 B496:B497 B509:B511 B337:B348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4" orientation="portrait" r:id="rId1"/>
  <rowBreaks count="5" manualBreakCount="5">
    <brk id="85" max="6" man="1"/>
    <brk id="174" max="6" man="1"/>
    <brk id="267" max="6" man="1"/>
    <brk id="375" max="6" man="1"/>
    <brk id="482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0" zoomScale="80" zoomScaleNormal="90" zoomScaleSheetLayoutView="80" workbookViewId="0">
      <selection activeCell="F17" sqref="F1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'A1 Exploitation'!A8:F8</f>
        <v>Ksar Hellal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 t="str">
        <f>'A1 Exploitation'!B9:F9</f>
        <v>M Dhia Mechlaoui et M Souheil Draoui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 t="str">
        <f>'A1 Exploitation'!B10:F10</f>
        <v>M. Badreddine (DM et chefs rayons)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'A1 Exploitation'!B11:F11</f>
        <v>43185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0.89189189189189189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464</v>
      </c>
      <c r="E17" s="94"/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9</v>
      </c>
    </row>
    <row r="23" spans="1:7" x14ac:dyDescent="0.3">
      <c r="A23" s="335" t="s">
        <v>295</v>
      </c>
      <c r="B23" s="336"/>
      <c r="C23" s="337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5"/>
      <c r="E32" s="12"/>
      <c r="F32" s="94"/>
    </row>
    <row r="33" spans="1:7" x14ac:dyDescent="0.3">
      <c r="A33" s="335" t="s">
        <v>36</v>
      </c>
      <c r="B33" s="336"/>
      <c r="C33" s="337"/>
      <c r="D33" s="248">
        <f>SUM(B26:C32)</f>
        <v>14</v>
      </c>
    </row>
    <row r="34" spans="1:7" x14ac:dyDescent="0.3">
      <c r="A34" s="335" t="s">
        <v>295</v>
      </c>
      <c r="B34" s="336"/>
      <c r="C34" s="337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ht="49.5" x14ac:dyDescent="0.3">
      <c r="A41" s="17" t="s">
        <v>293</v>
      </c>
      <c r="B41" s="94">
        <v>0</v>
      </c>
      <c r="C41" s="94"/>
      <c r="D41" s="95" t="s">
        <v>436</v>
      </c>
      <c r="E41" s="95" t="s">
        <v>437</v>
      </c>
      <c r="F41" s="94" t="s">
        <v>356</v>
      </c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8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12</v>
      </c>
    </row>
    <row r="53" spans="1:7" x14ac:dyDescent="0.3">
      <c r="A53" s="335" t="s">
        <v>295</v>
      </c>
      <c r="B53" s="336"/>
      <c r="C53" s="337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0</v>
      </c>
      <c r="C59" s="94"/>
      <c r="D59" s="95" t="s">
        <v>440</v>
      </c>
      <c r="E59" s="95" t="s">
        <v>439</v>
      </c>
      <c r="F59" s="94" t="s">
        <v>357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12</v>
      </c>
    </row>
    <row r="64" spans="1:7" x14ac:dyDescent="0.3">
      <c r="A64" s="335" t="s">
        <v>295</v>
      </c>
      <c r="B64" s="336"/>
      <c r="C64" s="337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442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24</v>
      </c>
    </row>
    <row r="85" spans="1:7" x14ac:dyDescent="0.3">
      <c r="A85" s="335" t="s">
        <v>295</v>
      </c>
      <c r="B85" s="336"/>
      <c r="C85" s="337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443</v>
      </c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444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102.75" customHeight="1" x14ac:dyDescent="0.35">
      <c r="A99" s="46" t="s">
        <v>193</v>
      </c>
      <c r="B99" s="110">
        <v>0</v>
      </c>
      <c r="C99" s="120">
        <f>IF(B99=0, -5, "0")</f>
        <v>-5</v>
      </c>
      <c r="D99" s="95" t="s">
        <v>463</v>
      </c>
      <c r="E99" s="95" t="s">
        <v>446</v>
      </c>
      <c r="F99" s="94" t="s">
        <v>357</v>
      </c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445</v>
      </c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18</v>
      </c>
    </row>
    <row r="103" spans="1:7" x14ac:dyDescent="0.3">
      <c r="A103" s="335" t="s">
        <v>295</v>
      </c>
      <c r="B103" s="336"/>
      <c r="C103" s="337"/>
      <c r="D103" s="33">
        <f>D102/(COUNT(B88:C101)*2)</f>
        <v>0.6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127" t="s">
        <v>447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18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448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449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22</v>
      </c>
    </row>
    <row r="134" spans="1:7" x14ac:dyDescent="0.3">
      <c r="A134" s="335" t="s">
        <v>295</v>
      </c>
      <c r="B134" s="336"/>
      <c r="C134" s="337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33" x14ac:dyDescent="0.3">
      <c r="A147" s="50" t="s">
        <v>214</v>
      </c>
      <c r="B147" s="110">
        <v>2</v>
      </c>
      <c r="C147" s="95"/>
      <c r="D147" s="95" t="s">
        <v>450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24</v>
      </c>
    </row>
    <row r="150" spans="1:7" x14ac:dyDescent="0.3">
      <c r="A150" s="335" t="s">
        <v>295</v>
      </c>
      <c r="B150" s="336"/>
      <c r="C150" s="337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16</v>
      </c>
    </row>
    <row r="162" spans="1:7" x14ac:dyDescent="0.3">
      <c r="A162" s="335" t="s">
        <v>295</v>
      </c>
      <c r="B162" s="336"/>
      <c r="C162" s="337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6</v>
      </c>
    </row>
    <row r="170" spans="1:7" x14ac:dyDescent="0.3">
      <c r="A170" s="335" t="s">
        <v>295</v>
      </c>
      <c r="B170" s="336"/>
      <c r="C170" s="337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ht="75" x14ac:dyDescent="0.3">
      <c r="A173" s="20" t="s">
        <v>180</v>
      </c>
      <c r="B173" s="94">
        <v>0</v>
      </c>
      <c r="C173" s="94"/>
      <c r="D173" s="204" t="s">
        <v>451</v>
      </c>
      <c r="E173" s="95" t="s">
        <v>452</v>
      </c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6</v>
      </c>
    </row>
    <row r="178" spans="1:7" x14ac:dyDescent="0.3">
      <c r="A178" s="335" t="s">
        <v>295</v>
      </c>
      <c r="B178" s="336"/>
      <c r="C178" s="337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0</v>
      </c>
      <c r="C182" s="94"/>
      <c r="D182" s="95" t="s">
        <v>453</v>
      </c>
      <c r="E182" s="69" t="s">
        <v>454</v>
      </c>
      <c r="F182" s="94" t="s">
        <v>357</v>
      </c>
    </row>
    <row r="183" spans="1:7" ht="33" x14ac:dyDescent="0.3">
      <c r="A183" s="17" t="s">
        <v>88</v>
      </c>
      <c r="B183" s="94">
        <v>1</v>
      </c>
      <c r="C183" s="94"/>
      <c r="D183" s="95" t="s">
        <v>455</v>
      </c>
      <c r="E183" s="94"/>
      <c r="F183" s="94" t="s">
        <v>357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7</v>
      </c>
    </row>
    <row r="187" spans="1:7" x14ac:dyDescent="0.3">
      <c r="A187" s="335" t="s">
        <v>295</v>
      </c>
      <c r="B187" s="336"/>
      <c r="C187" s="337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66" x14ac:dyDescent="0.3">
      <c r="A192" s="20" t="s">
        <v>311</v>
      </c>
      <c r="B192" s="94">
        <v>0</v>
      </c>
      <c r="C192" s="94"/>
      <c r="D192" s="95" t="s">
        <v>456</v>
      </c>
      <c r="E192" s="94" t="s">
        <v>457</v>
      </c>
      <c r="F192" s="94" t="s">
        <v>357</v>
      </c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2</v>
      </c>
    </row>
    <row r="195" spans="1:6" x14ac:dyDescent="0.3">
      <c r="A195" s="335" t="s">
        <v>295</v>
      </c>
      <c r="B195" s="336"/>
      <c r="C195" s="337"/>
      <c r="D195" s="33">
        <f>D194/(COUNT(B190:C193)*2)</f>
        <v>0.5</v>
      </c>
    </row>
    <row r="197" spans="1:6" ht="18" x14ac:dyDescent="0.35">
      <c r="A197" s="64" t="s">
        <v>246</v>
      </c>
      <c r="B197" s="63"/>
      <c r="C197" s="63"/>
      <c r="D197" s="293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0.89189189189189189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6" max="5" man="1"/>
    <brk id="17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Ksar Hellal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 t="s">
        <v>481</v>
      </c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 t="s">
        <v>482</v>
      </c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>
        <v>43259</v>
      </c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0.9096774193548387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43259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43259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1</v>
      </c>
      <c r="C66" s="130"/>
      <c r="D66" s="113" t="s">
        <v>467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49.5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465</v>
      </c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33" x14ac:dyDescent="0.3">
      <c r="A74" s="209" t="s">
        <v>393</v>
      </c>
      <c r="B74" s="130">
        <v>1</v>
      </c>
      <c r="C74" s="150" t="str">
        <f>IF(B74=0, -5, "0")</f>
        <v>0</v>
      </c>
      <c r="D74" s="295" t="s">
        <v>509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1</v>
      </c>
      <c r="C78" s="150"/>
      <c r="D78" s="223" t="s">
        <v>466</v>
      </c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26</v>
      </c>
    </row>
    <row r="85" spans="1:7" x14ac:dyDescent="0.3">
      <c r="A85" s="5" t="s">
        <v>35</v>
      </c>
      <c r="B85" s="132"/>
      <c r="C85" s="133"/>
      <c r="D85" s="134">
        <f>D84/(COUNT(B65:C83)*2)</f>
        <v>0.8666666666666667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0.5</v>
      </c>
      <c r="E99" s="282">
        <f>COUNTIF('A1 Exploitation'!F53:F98,"ok")</f>
        <v>1</v>
      </c>
      <c r="F99" s="283">
        <f>COUNTA('A1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0.9242424242424242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43259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51" customHeight="1" x14ac:dyDescent="0.3">
      <c r="A129" s="238" t="s">
        <v>485</v>
      </c>
      <c r="B129" s="130">
        <v>1</v>
      </c>
      <c r="C129" s="213" t="str">
        <f>IF(B129=0, -5, "0")</f>
        <v>0</v>
      </c>
      <c r="D129" s="116" t="s">
        <v>507</v>
      </c>
      <c r="E129" s="116"/>
      <c r="F129" s="204"/>
      <c r="G129" s="127"/>
    </row>
    <row r="130" spans="1:7" ht="51.75" customHeight="1" x14ac:dyDescent="0.3">
      <c r="A130" s="70" t="s">
        <v>240</v>
      </c>
      <c r="B130" s="130">
        <v>1</v>
      </c>
      <c r="C130" s="131"/>
      <c r="D130" s="138" t="s">
        <v>468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8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>
        <f>IFERROR(E153/F153,"N.A")</f>
        <v>0</v>
      </c>
      <c r="E153" s="282">
        <f>COUNTIF('A1 Exploitation'!F110:F152,"ok")</f>
        <v>0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0.97058823529411764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43259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ht="82.5" x14ac:dyDescent="0.3">
      <c r="A165" s="7" t="s">
        <v>119</v>
      </c>
      <c r="B165" s="130">
        <v>1</v>
      </c>
      <c r="C165" s="130"/>
      <c r="D165" s="95" t="s">
        <v>510</v>
      </c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53.25" customHeight="1" x14ac:dyDescent="0.3">
      <c r="A183" s="70" t="s">
        <v>376</v>
      </c>
      <c r="B183" s="130">
        <v>1</v>
      </c>
      <c r="C183" s="150"/>
      <c r="D183" s="226" t="s">
        <v>501</v>
      </c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99.75" customHeight="1" x14ac:dyDescent="0.3">
      <c r="A185" s="70" t="s">
        <v>136</v>
      </c>
      <c r="B185" s="130">
        <v>0</v>
      </c>
      <c r="C185" s="130"/>
      <c r="D185" s="226" t="s">
        <v>506</v>
      </c>
      <c r="E185" s="95" t="s">
        <v>511</v>
      </c>
      <c r="F185" s="204"/>
    </row>
    <row r="186" spans="1:7" ht="132.7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502</v>
      </c>
      <c r="E186" s="95" t="s">
        <v>512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69" customHeight="1" x14ac:dyDescent="0.3">
      <c r="A188" s="70" t="s">
        <v>170</v>
      </c>
      <c r="B188" s="130">
        <v>0</v>
      </c>
      <c r="C188" s="130"/>
      <c r="D188" s="116" t="s">
        <v>476</v>
      </c>
      <c r="E188" s="95" t="s">
        <v>503</v>
      </c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477</v>
      </c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483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43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0.671875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43259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49.5" x14ac:dyDescent="0.3">
      <c r="A238" s="209" t="s">
        <v>66</v>
      </c>
      <c r="B238" s="130">
        <v>2</v>
      </c>
      <c r="C238" s="150" t="str">
        <f>IF(B238=0, -5, "0")</f>
        <v>0</v>
      </c>
      <c r="D238" s="296" t="s">
        <v>513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ht="33" x14ac:dyDescent="0.3">
      <c r="A243" s="55" t="s">
        <v>383</v>
      </c>
      <c r="B243" s="130">
        <v>1</v>
      </c>
      <c r="C243" s="131"/>
      <c r="D243" s="217" t="s">
        <v>478</v>
      </c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ht="49.5" x14ac:dyDescent="0.3">
      <c r="A254" s="70" t="s">
        <v>257</v>
      </c>
      <c r="B254" s="130">
        <v>1</v>
      </c>
      <c r="C254" s="131"/>
      <c r="D254" s="159" t="s">
        <v>479</v>
      </c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66" x14ac:dyDescent="0.3">
      <c r="A259" s="219" t="s">
        <v>483</v>
      </c>
      <c r="B259" s="130">
        <v>1</v>
      </c>
      <c r="C259" s="131"/>
      <c r="D259" s="147" t="s">
        <v>514</v>
      </c>
      <c r="E259" s="106"/>
      <c r="F259" s="204"/>
      <c r="G259" s="127"/>
    </row>
    <row r="260" spans="1:7" ht="33" x14ac:dyDescent="0.3">
      <c r="A260" s="219" t="s">
        <v>392</v>
      </c>
      <c r="B260" s="130">
        <v>1</v>
      </c>
      <c r="C260" s="131"/>
      <c r="D260" s="147" t="s">
        <v>480</v>
      </c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3</v>
      </c>
      <c r="F261" s="283">
        <f>COUNTA('A1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0.88461538461538458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0.95121951219512191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43259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49.5" customHeight="1" x14ac:dyDescent="0.3">
      <c r="A289" s="211" t="s">
        <v>372</v>
      </c>
      <c r="B289" s="130">
        <v>0</v>
      </c>
      <c r="C289" s="131"/>
      <c r="D289" s="116" t="s">
        <v>504</v>
      </c>
      <c r="E289" s="116" t="s">
        <v>505</v>
      </c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0</v>
      </c>
      <c r="C302" s="150">
        <f>IF(B302=0, -5, "0")</f>
        <v>-5</v>
      </c>
      <c r="D302" s="165" t="s">
        <v>474</v>
      </c>
      <c r="E302" s="116" t="s">
        <v>475</v>
      </c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36" customHeight="1" x14ac:dyDescent="0.3">
      <c r="A304" s="209" t="s">
        <v>155</v>
      </c>
      <c r="B304" s="130">
        <v>1</v>
      </c>
      <c r="C304" s="150" t="str">
        <f>IF(B304=0, -5, "0")</f>
        <v>0</v>
      </c>
      <c r="D304" s="165" t="s">
        <v>515</v>
      </c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483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1</v>
      </c>
      <c r="C313" s="140"/>
      <c r="D313" s="281">
        <f>IFERROR(E313/F313,"N.A")</f>
        <v>0.33333333333333331</v>
      </c>
      <c r="E313" s="282">
        <f>COUNTIF('A1 Exploitation'!F273:F312,"ok")</f>
        <v>1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0.74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0.82432432432432434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43259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49.5" x14ac:dyDescent="0.3">
      <c r="A341" s="70" t="s">
        <v>98</v>
      </c>
      <c r="B341" s="130">
        <v>0</v>
      </c>
      <c r="C341" s="131"/>
      <c r="D341" s="138" t="s">
        <v>473</v>
      </c>
      <c r="E341" s="95" t="s">
        <v>516</v>
      </c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483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0.95833333333333337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43259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472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483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1</v>
      </c>
      <c r="C386" s="130"/>
      <c r="D386" s="281">
        <f>IFERROR(E386/F386,"N.A")</f>
        <v>0.5</v>
      </c>
      <c r="E386" s="282">
        <f>COUNTIF('A1 Exploitation'!F365:F385,"ok")</f>
        <v>1</v>
      </c>
      <c r="F386" s="283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43259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49.5" x14ac:dyDescent="0.3">
      <c r="A415" s="210" t="s">
        <v>105</v>
      </c>
      <c r="B415" s="130">
        <v>1</v>
      </c>
      <c r="C415" s="136" t="str">
        <f>IF(B415=0, -5, "0")</f>
        <v>0</v>
      </c>
      <c r="D415" s="296" t="s">
        <v>470</v>
      </c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33" x14ac:dyDescent="0.3">
      <c r="A430" s="8" t="s">
        <v>267</v>
      </c>
      <c r="B430" s="130">
        <v>1</v>
      </c>
      <c r="C430" s="130"/>
      <c r="D430" s="129" t="s">
        <v>471</v>
      </c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483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43259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483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43259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43259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52"/>
      <c r="E508" s="311"/>
      <c r="F508" s="311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66" x14ac:dyDescent="0.3">
      <c r="A510" s="9" t="s">
        <v>218</v>
      </c>
      <c r="B510" s="130">
        <v>0</v>
      </c>
      <c r="C510" s="130"/>
      <c r="D510" s="138" t="s">
        <v>517</v>
      </c>
      <c r="E510" s="95" t="s">
        <v>518</v>
      </c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43259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52"/>
      <c r="E519" s="311"/>
      <c r="F519" s="311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ht="33" x14ac:dyDescent="0.3">
      <c r="A521" s="70" t="s">
        <v>390</v>
      </c>
      <c r="B521" s="130">
        <v>1</v>
      </c>
      <c r="C521" s="130"/>
      <c r="D521" s="95" t="s">
        <v>519</v>
      </c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469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82.5" x14ac:dyDescent="0.3">
      <c r="A529" s="55" t="s">
        <v>354</v>
      </c>
      <c r="B529" s="130">
        <v>0</v>
      </c>
      <c r="C529" s="140"/>
      <c r="D529" s="174" t="s">
        <v>484</v>
      </c>
      <c r="E529" s="95" t="s">
        <v>520</v>
      </c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19</v>
      </c>
    </row>
    <row r="534" spans="1:7" x14ac:dyDescent="0.3">
      <c r="A534" s="5" t="s">
        <v>35</v>
      </c>
      <c r="B534" s="132"/>
      <c r="C534" s="133"/>
      <c r="D534" s="134">
        <f>D533/(COUNT(B520:C532)*2)</f>
        <v>0.86363636363636365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43259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52"/>
      <c r="E539" s="311"/>
      <c r="F539" s="311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0.80952380952380953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0.9096774193548387</v>
      </c>
    </row>
  </sheetData>
  <sheetProtection algorithmName="SHA-512" hashValue="MjyuKK5Xaff7d4zGKfm1n6AUji9VOXXqxppXEq2U3hYWyI7BYYwO/ESrcRqBcrVdZaSvHYttlzEcfprZ2IyvuA==" saltValue="IlkBq3HQXPtDuEDTELG3f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6" orientation="portrait" r:id="rId1"/>
  <rowBreaks count="5" manualBreakCount="5">
    <brk id="85" max="6" man="1"/>
    <brk id="205" max="6" man="1"/>
    <brk id="267" max="6" man="1"/>
    <brk id="408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" zoomScale="96" zoomScaleNormal="90" zoomScaleSheetLayoutView="96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'A2 Exploitation'!A8:F8</f>
        <v>Ksar Hellal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 t="str">
        <f>'A2 Exploitation'!B9:F9</f>
        <v>M Souheil DRAOUI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 t="str">
        <f>'A2 Exploitation'!B10:F10</f>
        <v>Directeur magasin ( M Badreddine)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'A2 Exploitation'!B11:F11</f>
        <v>43259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0.86283185840707965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522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50">
        <f>SUM(B17:C21)</f>
        <v>9</v>
      </c>
    </row>
    <row r="23" spans="1:7" x14ac:dyDescent="0.3">
      <c r="A23" s="335" t="s">
        <v>295</v>
      </c>
      <c r="B23" s="336"/>
      <c r="C23" s="337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8">
        <f>SUM(B26:C32)</f>
        <v>14</v>
      </c>
    </row>
    <row r="34" spans="1:7" x14ac:dyDescent="0.3">
      <c r="A34" s="335" t="s">
        <v>295</v>
      </c>
      <c r="B34" s="336"/>
      <c r="C34" s="337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8">
        <f>SUM(B37:C41)</f>
        <v>10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1</v>
      </c>
      <c r="C46" s="94"/>
      <c r="D46" s="296" t="s">
        <v>486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8">
        <f>SUM(B46:C51)</f>
        <v>11</v>
      </c>
    </row>
    <row r="53" spans="1:7" x14ac:dyDescent="0.3">
      <c r="A53" s="335" t="s">
        <v>295</v>
      </c>
      <c r="B53" s="336"/>
      <c r="C53" s="337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296" t="s">
        <v>487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50.25" x14ac:dyDescent="0.35">
      <c r="A61" s="40" t="s">
        <v>297</v>
      </c>
      <c r="B61" s="94">
        <v>0</v>
      </c>
      <c r="C61" s="120">
        <f>IF(B61=0, -5, "0")</f>
        <v>-5</v>
      </c>
      <c r="D61" s="95" t="s">
        <v>496</v>
      </c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8">
        <f>SUM(B56:C62)</f>
        <v>6</v>
      </c>
    </row>
    <row r="64" spans="1:7" x14ac:dyDescent="0.3">
      <c r="A64" s="335" t="s">
        <v>295</v>
      </c>
      <c r="B64" s="336"/>
      <c r="C64" s="337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95" t="s">
        <v>488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8">
        <f>SUM(B67:C83)</f>
        <v>23</v>
      </c>
    </row>
    <row r="85" spans="1:7" x14ac:dyDescent="0.3">
      <c r="A85" s="335" t="s">
        <v>295</v>
      </c>
      <c r="B85" s="336"/>
      <c r="C85" s="337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1</v>
      </c>
      <c r="C95" s="94"/>
      <c r="D95" s="95" t="s">
        <v>489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ht="33" x14ac:dyDescent="0.3">
      <c r="A97" s="25" t="s">
        <v>283</v>
      </c>
      <c r="B97" s="110">
        <v>1</v>
      </c>
      <c r="C97" s="94"/>
      <c r="D97" s="95" t="s">
        <v>521</v>
      </c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490</v>
      </c>
      <c r="E99" s="95" t="s">
        <v>491</v>
      </c>
      <c r="F99" s="94"/>
    </row>
    <row r="100" spans="1:7" ht="50.2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492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8">
        <f>SUM(B88:C101)</f>
        <v>16</v>
      </c>
    </row>
    <row r="103" spans="1:7" x14ac:dyDescent="0.3">
      <c r="A103" s="335" t="s">
        <v>295</v>
      </c>
      <c r="B103" s="336"/>
      <c r="C103" s="337"/>
      <c r="D103" s="33">
        <f>D102/(COUNT(B88:C101)*2)</f>
        <v>0.5714285714285714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34.5" x14ac:dyDescent="0.4">
      <c r="A124" s="17" t="s">
        <v>293</v>
      </c>
      <c r="B124" s="111">
        <v>1</v>
      </c>
      <c r="C124" s="101"/>
      <c r="D124" s="95" t="s">
        <v>497</v>
      </c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8">
        <f>SUM(B122:C132)</f>
        <v>21</v>
      </c>
    </row>
    <row r="134" spans="1:7" x14ac:dyDescent="0.3">
      <c r="A134" s="335" t="s">
        <v>295</v>
      </c>
      <c r="B134" s="336"/>
      <c r="C134" s="337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8">
        <f>SUM(B137:C148)</f>
        <v>24</v>
      </c>
    </row>
    <row r="150" spans="1:7" x14ac:dyDescent="0.3">
      <c r="A150" s="335" t="s">
        <v>295</v>
      </c>
      <c r="B150" s="336"/>
      <c r="C150" s="337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50">
        <f>SUM(B153:C160)</f>
        <v>16</v>
      </c>
    </row>
    <row r="162" spans="1:7" x14ac:dyDescent="0.3">
      <c r="A162" s="335" t="s">
        <v>295</v>
      </c>
      <c r="B162" s="336"/>
      <c r="C162" s="337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53.25" customHeight="1" x14ac:dyDescent="0.3">
      <c r="A167" s="44" t="s">
        <v>215</v>
      </c>
      <c r="B167" s="94">
        <v>1</v>
      </c>
      <c r="C167" s="94"/>
      <c r="D167" s="113" t="s">
        <v>498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297"/>
      <c r="E168" s="95"/>
      <c r="F168" s="94"/>
    </row>
    <row r="169" spans="1:7" x14ac:dyDescent="0.3">
      <c r="A169" s="335" t="s">
        <v>36</v>
      </c>
      <c r="B169" s="336"/>
      <c r="C169" s="337"/>
      <c r="D169" s="248">
        <f>SUM(B165:C168)</f>
        <v>7</v>
      </c>
    </row>
    <row r="170" spans="1:7" x14ac:dyDescent="0.3">
      <c r="A170" s="335" t="s">
        <v>295</v>
      </c>
      <c r="B170" s="336"/>
      <c r="C170" s="337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ht="33" x14ac:dyDescent="0.3">
      <c r="A173" s="20" t="s">
        <v>180</v>
      </c>
      <c r="B173" s="94">
        <v>1</v>
      </c>
      <c r="C173" s="94"/>
      <c r="D173" s="95" t="s">
        <v>495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8">
        <f>SUM(B173:C176)</f>
        <v>7</v>
      </c>
    </row>
    <row r="178" spans="1:7" x14ac:dyDescent="0.3">
      <c r="A178" s="335" t="s">
        <v>295</v>
      </c>
      <c r="B178" s="336"/>
      <c r="C178" s="337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493</v>
      </c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494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8">
        <f>SUM(B181:C185)</f>
        <v>8</v>
      </c>
    </row>
    <row r="187" spans="1:7" x14ac:dyDescent="0.3">
      <c r="A187" s="335" t="s">
        <v>295</v>
      </c>
      <c r="B187" s="336"/>
      <c r="C187" s="337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82.5" x14ac:dyDescent="0.3">
      <c r="A192" s="20" t="s">
        <v>311</v>
      </c>
      <c r="B192" s="94">
        <v>1</v>
      </c>
      <c r="C192" s="94"/>
      <c r="D192" s="95" t="s">
        <v>499</v>
      </c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3</v>
      </c>
    </row>
    <row r="195" spans="1:6" x14ac:dyDescent="0.3">
      <c r="A195" s="335" t="s">
        <v>295</v>
      </c>
      <c r="B195" s="336"/>
      <c r="C195" s="337"/>
      <c r="D195" s="33">
        <f>D194/(COUNT(B190:C193)*2)</f>
        <v>0.75</v>
      </c>
    </row>
    <row r="197" spans="1:6" ht="18" x14ac:dyDescent="0.35">
      <c r="A197" s="64" t="s">
        <v>500</v>
      </c>
      <c r="B197" s="63"/>
      <c r="C197" s="63"/>
      <c r="D197" s="294">
        <f>E197/F197</f>
        <v>0.5</v>
      </c>
      <c r="E197" s="300">
        <f>COUNTIF('A1 Technique'!F17:F193,"ok")</f>
        <v>8</v>
      </c>
      <c r="F197" s="300">
        <f>COUNTA('A1 Technique'!F17:F193)</f>
        <v>16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0.86283185840707965</v>
      </c>
    </row>
  </sheetData>
  <sheetProtection algorithmName="SHA-512" hashValue="WqQtFTD6kTf8NmzD4IfD0SIr5HP5jQbRliUX5fK3vHdw4aD7+hRC6PBiRhd77R5NHXg8Gkpdc20W4FvkC33gdA==" saltValue="9Xjgyq7KuIxFrW3ojhpB/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rowBreaks count="1" manualBreakCount="1">
    <brk id="135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Ksar Hellal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UVGTfAS5olhN40aIlH7fL3AH+i8LsuiIDtR8IAmxz8eLnE4kllcRDg6RnGVRQ9p/G5viWsnLir0gbgT5MQRz0A==" saltValue="ilqeNmxM4OCTdsA2X2Yy/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str">
        <f>'A3 Exploitation'!A8:F8</f>
        <v>Ksar Hellal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'A3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'A3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'A3 Exploitation'!B11:F11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92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91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91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91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91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91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91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91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91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92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91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91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91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0">
        <f>COUNTIF('A2 Technique'!F17:F193,"ok")</f>
        <v>0</v>
      </c>
      <c r="F197" s="300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8"/>
      <c r="E1" s="328"/>
      <c r="F1" s="328"/>
      <c r="G1" s="328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9" t="s">
        <v>179</v>
      </c>
      <c r="B7" s="329"/>
      <c r="C7" s="329"/>
      <c r="D7" s="329"/>
      <c r="E7" s="329"/>
      <c r="F7" s="329"/>
      <c r="G7" s="125"/>
    </row>
    <row r="8" spans="1:7" ht="29.25" x14ac:dyDescent="0.45">
      <c r="A8" s="330" t="str">
        <f>'Page de garde'!D18</f>
        <v>Ksar Hellal</v>
      </c>
      <c r="B8" s="330"/>
      <c r="C8" s="330"/>
      <c r="D8" s="330"/>
      <c r="E8" s="330"/>
      <c r="F8" s="330"/>
      <c r="G8" s="125"/>
    </row>
    <row r="9" spans="1:7" ht="24" x14ac:dyDescent="0.45">
      <c r="A9" s="14" t="s">
        <v>42</v>
      </c>
      <c r="B9" s="331"/>
      <c r="C9" s="331"/>
      <c r="D9" s="331"/>
      <c r="E9" s="331"/>
      <c r="F9" s="331"/>
      <c r="G9" s="125"/>
    </row>
    <row r="10" spans="1:7" ht="24" x14ac:dyDescent="0.45">
      <c r="A10" s="15" t="s">
        <v>44</v>
      </c>
      <c r="B10" s="332"/>
      <c r="C10" s="332"/>
      <c r="D10" s="332"/>
      <c r="E10" s="332"/>
      <c r="F10" s="332"/>
      <c r="G10" s="125"/>
    </row>
    <row r="11" spans="1:7" ht="24" x14ac:dyDescent="0.45">
      <c r="A11" s="14" t="s">
        <v>43</v>
      </c>
      <c r="B11" s="327"/>
      <c r="C11" s="327"/>
      <c r="D11" s="327"/>
      <c r="E11" s="327"/>
      <c r="F11" s="327"/>
      <c r="G11" s="125"/>
    </row>
    <row r="12" spans="1:7" ht="24" x14ac:dyDescent="0.45">
      <c r="A12" s="14" t="s">
        <v>239</v>
      </c>
      <c r="B12" s="325">
        <f>D549</f>
        <v>0</v>
      </c>
      <c r="C12" s="325"/>
      <c r="D12" s="325"/>
      <c r="E12" s="325"/>
      <c r="F12" s="325"/>
      <c r="G12" s="125"/>
    </row>
    <row r="13" spans="1:7" ht="22.5" x14ac:dyDescent="0.45">
      <c r="D13" s="326"/>
      <c r="E13" s="326"/>
      <c r="F13" s="326"/>
      <c r="G13" s="32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9" t="s">
        <v>30</v>
      </c>
      <c r="B17" s="310" t="s">
        <v>31</v>
      </c>
      <c r="C17" s="310"/>
      <c r="D17" s="310" t="s">
        <v>46</v>
      </c>
      <c r="E17" s="311" t="s">
        <v>310</v>
      </c>
      <c r="F17" s="311" t="s">
        <v>358</v>
      </c>
    </row>
    <row r="18" spans="1:8" ht="16.5" customHeight="1" x14ac:dyDescent="0.3">
      <c r="A18" s="309"/>
      <c r="B18" s="41" t="s">
        <v>34</v>
      </c>
      <c r="C18" s="41" t="s">
        <v>33</v>
      </c>
      <c r="D18" s="310"/>
      <c r="E18" s="311"/>
      <c r="F18" s="31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9" t="s">
        <v>379</v>
      </c>
      <c r="B38" s="320"/>
      <c r="C38" s="320"/>
      <c r="D38" s="320"/>
      <c r="E38" s="320"/>
      <c r="F38" s="321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9" t="s">
        <v>30</v>
      </c>
      <c r="B50" s="310" t="s">
        <v>31</v>
      </c>
      <c r="C50" s="310"/>
      <c r="D50" s="310" t="s">
        <v>46</v>
      </c>
      <c r="E50" s="311" t="s">
        <v>310</v>
      </c>
      <c r="F50" s="311" t="s">
        <v>360</v>
      </c>
      <c r="G50" s="127"/>
    </row>
    <row r="51" spans="1:7" ht="16.5" customHeight="1" x14ac:dyDescent="0.3">
      <c r="A51" s="309"/>
      <c r="B51" s="41" t="s">
        <v>34</v>
      </c>
      <c r="C51" s="41" t="s">
        <v>33</v>
      </c>
      <c r="D51" s="310"/>
      <c r="E51" s="311"/>
      <c r="F51" s="31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9" t="s">
        <v>379</v>
      </c>
      <c r="B94" s="320"/>
      <c r="C94" s="320"/>
      <c r="D94" s="320"/>
      <c r="E94" s="320"/>
      <c r="F94" s="321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9" t="s">
        <v>30</v>
      </c>
      <c r="B107" s="310" t="s">
        <v>31</v>
      </c>
      <c r="C107" s="310"/>
      <c r="D107" s="310" t="s">
        <v>46</v>
      </c>
      <c r="E107" s="311" t="s">
        <v>310</v>
      </c>
      <c r="F107" s="311" t="s">
        <v>360</v>
      </c>
    </row>
    <row r="108" spans="1:7" ht="16.5" customHeight="1" x14ac:dyDescent="0.3">
      <c r="A108" s="309"/>
      <c r="B108" s="41" t="s">
        <v>34</v>
      </c>
      <c r="C108" s="41" t="s">
        <v>33</v>
      </c>
      <c r="D108" s="310"/>
      <c r="E108" s="311"/>
      <c r="F108" s="31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2" t="s">
        <v>379</v>
      </c>
      <c r="B148" s="323"/>
      <c r="C148" s="323"/>
      <c r="D148" s="324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9" t="s">
        <v>30</v>
      </c>
      <c r="B162" s="310" t="s">
        <v>31</v>
      </c>
      <c r="C162" s="310"/>
      <c r="D162" s="310" t="s">
        <v>46</v>
      </c>
      <c r="E162" s="311" t="s">
        <v>310</v>
      </c>
      <c r="F162" s="311" t="s">
        <v>360</v>
      </c>
      <c r="G162" s="127"/>
    </row>
    <row r="163" spans="1:7" ht="16.5" customHeight="1" x14ac:dyDescent="0.3">
      <c r="A163" s="309"/>
      <c r="B163" s="41" t="s">
        <v>34</v>
      </c>
      <c r="C163" s="41" t="s">
        <v>33</v>
      </c>
      <c r="D163" s="310"/>
      <c r="E163" s="311"/>
      <c r="F163" s="31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5" t="s">
        <v>379</v>
      </c>
      <c r="B195" s="315"/>
      <c r="C195" s="315"/>
      <c r="D195" s="315"/>
      <c r="E195" s="315"/>
      <c r="F195" s="315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9" t="s">
        <v>30</v>
      </c>
      <c r="B209" s="310" t="s">
        <v>31</v>
      </c>
      <c r="C209" s="310"/>
      <c r="D209" s="310" t="s">
        <v>46</v>
      </c>
      <c r="E209" s="311" t="s">
        <v>310</v>
      </c>
      <c r="F209" s="311" t="s">
        <v>360</v>
      </c>
      <c r="G209" s="127"/>
    </row>
    <row r="210" spans="1:7" ht="16.5" customHeight="1" x14ac:dyDescent="0.3">
      <c r="A210" s="309"/>
      <c r="B210" s="41" t="s">
        <v>34</v>
      </c>
      <c r="C210" s="41" t="s">
        <v>33</v>
      </c>
      <c r="D210" s="310"/>
      <c r="E210" s="311"/>
      <c r="F210" s="31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5" t="s">
        <v>379</v>
      </c>
      <c r="B256" s="315"/>
      <c r="C256" s="315"/>
      <c r="D256" s="315"/>
      <c r="E256" s="315"/>
      <c r="F256" s="315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9" t="s">
        <v>30</v>
      </c>
      <c r="B270" s="310" t="s">
        <v>31</v>
      </c>
      <c r="C270" s="310"/>
      <c r="D270" s="310" t="s">
        <v>46</v>
      </c>
      <c r="E270" s="311" t="s">
        <v>310</v>
      </c>
      <c r="F270" s="311" t="s">
        <v>360</v>
      </c>
      <c r="G270" s="214"/>
    </row>
    <row r="271" spans="1:7" s="16" customFormat="1" ht="16.5" customHeight="1" x14ac:dyDescent="0.3">
      <c r="A271" s="309"/>
      <c r="B271" s="41" t="s">
        <v>34</v>
      </c>
      <c r="C271" s="41" t="s">
        <v>33</v>
      </c>
      <c r="D271" s="310"/>
      <c r="E271" s="311"/>
      <c r="F271" s="31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6" t="s">
        <v>396</v>
      </c>
      <c r="B308" s="317"/>
      <c r="C308" s="317"/>
      <c r="D308" s="317"/>
      <c r="E308" s="317"/>
      <c r="F308" s="318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9" t="s">
        <v>30</v>
      </c>
      <c r="B322" s="310" t="s">
        <v>31</v>
      </c>
      <c r="C322" s="310"/>
      <c r="D322" s="310" t="s">
        <v>46</v>
      </c>
      <c r="E322" s="311" t="s">
        <v>310</v>
      </c>
      <c r="F322" s="311" t="s">
        <v>360</v>
      </c>
      <c r="G322" s="127"/>
    </row>
    <row r="323" spans="1:7" ht="16.5" customHeight="1" x14ac:dyDescent="0.3">
      <c r="A323" s="309"/>
      <c r="B323" s="41" t="s">
        <v>34</v>
      </c>
      <c r="C323" s="41" t="s">
        <v>33</v>
      </c>
      <c r="D323" s="310"/>
      <c r="E323" s="311"/>
      <c r="F323" s="31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6" t="s">
        <v>379</v>
      </c>
      <c r="B349" s="317"/>
      <c r="C349" s="317"/>
      <c r="D349" s="317"/>
      <c r="E349" s="317"/>
      <c r="F349" s="317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9" t="s">
        <v>30</v>
      </c>
      <c r="B362" s="310" t="s">
        <v>31</v>
      </c>
      <c r="C362" s="310"/>
      <c r="D362" s="310" t="s">
        <v>46</v>
      </c>
      <c r="E362" s="311" t="s">
        <v>310</v>
      </c>
      <c r="F362" s="311" t="s">
        <v>360</v>
      </c>
      <c r="G362" s="127"/>
    </row>
    <row r="363" spans="1:7" ht="16.5" customHeight="1" x14ac:dyDescent="0.3">
      <c r="A363" s="309"/>
      <c r="B363" s="41" t="s">
        <v>34</v>
      </c>
      <c r="C363" s="41" t="s">
        <v>33</v>
      </c>
      <c r="D363" s="310"/>
      <c r="E363" s="311"/>
      <c r="F363" s="31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5" t="s">
        <v>379</v>
      </c>
      <c r="B383" s="315"/>
      <c r="C383" s="315"/>
      <c r="D383" s="315"/>
      <c r="E383" s="315"/>
      <c r="F383" s="315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9" t="s">
        <v>30</v>
      </c>
      <c r="B395" s="310" t="s">
        <v>31</v>
      </c>
      <c r="C395" s="310"/>
      <c r="D395" s="310" t="s">
        <v>46</v>
      </c>
      <c r="E395" s="311" t="s">
        <v>310</v>
      </c>
      <c r="F395" s="311" t="s">
        <v>360</v>
      </c>
      <c r="G395" s="127"/>
    </row>
    <row r="396" spans="1:7" ht="16.5" customHeight="1" x14ac:dyDescent="0.3">
      <c r="A396" s="309"/>
      <c r="B396" s="41" t="s">
        <v>34</v>
      </c>
      <c r="C396" s="41" t="s">
        <v>33</v>
      </c>
      <c r="D396" s="310"/>
      <c r="E396" s="311"/>
      <c r="F396" s="31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5" t="s">
        <v>379</v>
      </c>
      <c r="B435" s="315"/>
      <c r="C435" s="315"/>
      <c r="D435" s="315"/>
      <c r="E435" s="315"/>
      <c r="F435" s="315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9" t="s">
        <v>30</v>
      </c>
      <c r="B448" s="310" t="s">
        <v>31</v>
      </c>
      <c r="C448" s="310"/>
      <c r="D448" s="310" t="s">
        <v>46</v>
      </c>
      <c r="E448" s="311" t="s">
        <v>310</v>
      </c>
      <c r="F448" s="311" t="s">
        <v>360</v>
      </c>
      <c r="G448" s="127"/>
    </row>
    <row r="449" spans="1:6" ht="16.5" customHeight="1" x14ac:dyDescent="0.3">
      <c r="A449" s="309"/>
      <c r="B449" s="41" t="s">
        <v>34</v>
      </c>
      <c r="C449" s="41" t="s">
        <v>33</v>
      </c>
      <c r="D449" s="310"/>
      <c r="E449" s="311"/>
      <c r="F449" s="31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2" t="s">
        <v>379</v>
      </c>
      <c r="B471" s="313"/>
      <c r="C471" s="313"/>
      <c r="D471" s="313"/>
      <c r="E471" s="313"/>
      <c r="F471" s="31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4" t="s">
        <v>367</v>
      </c>
      <c r="B483" s="314"/>
      <c r="C483" s="314"/>
      <c r="D483" s="31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9" t="s">
        <v>30</v>
      </c>
      <c r="B485" s="310" t="s">
        <v>31</v>
      </c>
      <c r="C485" s="310"/>
      <c r="D485" s="310" t="s">
        <v>46</v>
      </c>
      <c r="E485" s="311" t="s">
        <v>310</v>
      </c>
      <c r="F485" s="311" t="s">
        <v>360</v>
      </c>
      <c r="G485" s="127"/>
    </row>
    <row r="486" spans="1:7" ht="16.5" customHeight="1" x14ac:dyDescent="0.3">
      <c r="A486" s="309"/>
      <c r="B486" s="41" t="s">
        <v>34</v>
      </c>
      <c r="C486" s="41" t="s">
        <v>33</v>
      </c>
      <c r="D486" s="310"/>
      <c r="E486" s="311"/>
      <c r="F486" s="31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9" t="s">
        <v>30</v>
      </c>
      <c r="B507" s="310" t="s">
        <v>31</v>
      </c>
      <c r="C507" s="310"/>
      <c r="D507" s="310" t="s">
        <v>46</v>
      </c>
      <c r="E507" s="311" t="s">
        <v>310</v>
      </c>
      <c r="F507" s="311" t="s">
        <v>360</v>
      </c>
      <c r="G507" s="127"/>
    </row>
    <row r="508" spans="1:7" ht="16.5" customHeight="1" x14ac:dyDescent="0.3">
      <c r="A508" s="309"/>
      <c r="B508" s="41" t="s">
        <v>34</v>
      </c>
      <c r="C508" s="41" t="s">
        <v>33</v>
      </c>
      <c r="D508" s="310"/>
      <c r="E508" s="311"/>
      <c r="F508" s="31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9" t="s">
        <v>30</v>
      </c>
      <c r="B518" s="310" t="s">
        <v>31</v>
      </c>
      <c r="C518" s="310"/>
      <c r="D518" s="310" t="s">
        <v>46</v>
      </c>
      <c r="E518" s="311" t="s">
        <v>310</v>
      </c>
      <c r="F518" s="311" t="s">
        <v>360</v>
      </c>
      <c r="G518" s="127"/>
    </row>
    <row r="519" spans="1:7" ht="16.5" customHeight="1" x14ac:dyDescent="0.3">
      <c r="A519" s="309"/>
      <c r="B519" s="41" t="s">
        <v>34</v>
      </c>
      <c r="C519" s="41" t="s">
        <v>33</v>
      </c>
      <c r="D519" s="310"/>
      <c r="E519" s="311"/>
      <c r="F519" s="31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9" t="s">
        <v>30</v>
      </c>
      <c r="B538" s="310" t="s">
        <v>31</v>
      </c>
      <c r="C538" s="310"/>
      <c r="D538" s="310" t="s">
        <v>46</v>
      </c>
      <c r="E538" s="311" t="s">
        <v>310</v>
      </c>
      <c r="F538" s="311" t="s">
        <v>360</v>
      </c>
      <c r="G538" s="127"/>
    </row>
    <row r="539" spans="1:7" ht="16.5" customHeight="1" x14ac:dyDescent="0.3">
      <c r="A539" s="309"/>
      <c r="B539" s="41" t="s">
        <v>34</v>
      </c>
      <c r="C539" s="41" t="s">
        <v>33</v>
      </c>
      <c r="D539" s="310"/>
      <c r="E539" s="311"/>
      <c r="F539" s="31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uvBLlOg6Udkw+J9ZU5zz6MCNP/SYVdi5aoLA0HRHJ2fWNe1tEKmESQY0xZq9VehCEAoAcfM9iRJ5W6HE2MCFlQ==" saltValue="01B+haqiClfP9jqOofksr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8"/>
      <c r="E1" s="328"/>
      <c r="F1" s="328"/>
      <c r="G1" s="328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9" t="s">
        <v>50</v>
      </c>
      <c r="B6" s="349"/>
      <c r="C6" s="349"/>
      <c r="D6" s="349"/>
      <c r="E6" s="349"/>
      <c r="F6" s="349"/>
      <c r="G6" s="125"/>
    </row>
    <row r="7" spans="1:7" s="12" customFormat="1" ht="21.75" customHeight="1" x14ac:dyDescent="0.45">
      <c r="A7" s="330" t="e">
        <f>#REF!</f>
        <v>#REF!</v>
      </c>
      <c r="B7" s="330"/>
      <c r="C7" s="330"/>
      <c r="D7" s="330"/>
      <c r="E7" s="330"/>
      <c r="F7" s="330"/>
      <c r="G7" s="125"/>
    </row>
    <row r="8" spans="1:7" s="12" customFormat="1" ht="24" x14ac:dyDescent="0.45">
      <c r="A8" s="14" t="s">
        <v>42</v>
      </c>
      <c r="B8" s="350">
        <f>'A4 Exploitation'!B9:F9</f>
        <v>0</v>
      </c>
      <c r="C8" s="350"/>
      <c r="D8" s="350"/>
      <c r="E8" s="350"/>
      <c r="F8" s="350"/>
      <c r="G8" s="125"/>
    </row>
    <row r="9" spans="1:7" s="12" customFormat="1" ht="24" x14ac:dyDescent="0.45">
      <c r="A9" s="15" t="s">
        <v>44</v>
      </c>
      <c r="B9" s="351">
        <f>'A4 Exploitation'!B10:F10</f>
        <v>0</v>
      </c>
      <c r="C9" s="351"/>
      <c r="D9" s="351"/>
      <c r="E9" s="351"/>
      <c r="F9" s="351"/>
      <c r="G9" s="125"/>
    </row>
    <row r="10" spans="1:7" s="12" customFormat="1" ht="24" x14ac:dyDescent="0.45">
      <c r="A10" s="14" t="s">
        <v>43</v>
      </c>
      <c r="B10" s="348">
        <f>'A4 Exploitation'!A8:F8</f>
        <v>0</v>
      </c>
      <c r="C10" s="348"/>
      <c r="D10" s="348"/>
      <c r="E10" s="348"/>
      <c r="F10" s="348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6"/>
      <c r="E12" s="326"/>
      <c r="F12" s="326"/>
      <c r="G12" s="326"/>
    </row>
    <row r="13" spans="1:7" s="12" customFormat="1" ht="11.25" customHeight="1" x14ac:dyDescent="0.3">
      <c r="A13" s="309" t="s">
        <v>30</v>
      </c>
      <c r="B13" s="310" t="s">
        <v>31</v>
      </c>
      <c r="C13" s="310"/>
      <c r="D13" s="310" t="s">
        <v>46</v>
      </c>
      <c r="E13" s="310" t="s">
        <v>190</v>
      </c>
      <c r="F13" s="310" t="s">
        <v>191</v>
      </c>
      <c r="G13" s="112"/>
    </row>
    <row r="14" spans="1:7" s="12" customFormat="1" ht="12.75" customHeight="1" x14ac:dyDescent="0.3">
      <c r="A14" s="309"/>
      <c r="B14" s="34" t="s">
        <v>34</v>
      </c>
      <c r="C14" s="34" t="s">
        <v>33</v>
      </c>
      <c r="D14" s="310"/>
      <c r="E14" s="310"/>
      <c r="F14" s="310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0"/>
      <c r="C22" s="341"/>
      <c r="D22" s="245">
        <f>SUM(B17:C21)</f>
        <v>0</v>
      </c>
    </row>
    <row r="23" spans="1:7" x14ac:dyDescent="0.3">
      <c r="A23" s="335" t="s">
        <v>295</v>
      </c>
      <c r="B23" s="336"/>
      <c r="C23" s="337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3" t="s">
        <v>4</v>
      </c>
      <c r="B25" s="334"/>
      <c r="C25" s="334"/>
      <c r="D25" s="334"/>
      <c r="E25" s="334"/>
      <c r="F25" s="334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5" t="s">
        <v>36</v>
      </c>
      <c r="B33" s="336"/>
      <c r="C33" s="337"/>
      <c r="D33" s="244">
        <f>SUM(B26:C32)</f>
        <v>0</v>
      </c>
    </row>
    <row r="34" spans="1:7" x14ac:dyDescent="0.3">
      <c r="A34" s="335" t="s">
        <v>295</v>
      </c>
      <c r="B34" s="336"/>
      <c r="C34" s="337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3" t="s">
        <v>219</v>
      </c>
      <c r="B36" s="334"/>
      <c r="C36" s="334"/>
      <c r="D36" s="334"/>
      <c r="E36" s="334"/>
      <c r="F36" s="334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5" t="s">
        <v>36</v>
      </c>
      <c r="B42" s="336"/>
      <c r="C42" s="337"/>
      <c r="D42" s="244">
        <f>SUM(B37:C41)</f>
        <v>0</v>
      </c>
      <c r="E42" s="13"/>
      <c r="F42" s="13"/>
      <c r="G42" s="126"/>
    </row>
    <row r="43" spans="1:7" s="22" customFormat="1" x14ac:dyDescent="0.3">
      <c r="A43" s="335" t="s">
        <v>295</v>
      </c>
      <c r="B43" s="336"/>
      <c r="C43" s="337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5" t="s">
        <v>21</v>
      </c>
      <c r="B45" s="346"/>
      <c r="C45" s="346"/>
      <c r="D45" s="346"/>
      <c r="E45" s="346"/>
      <c r="F45" s="346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5" t="s">
        <v>36</v>
      </c>
      <c r="B52" s="336"/>
      <c r="C52" s="337"/>
      <c r="D52" s="244">
        <f>SUM(B46:C51)</f>
        <v>0</v>
      </c>
    </row>
    <row r="53" spans="1:7" x14ac:dyDescent="0.3">
      <c r="A53" s="335" t="s">
        <v>295</v>
      </c>
      <c r="B53" s="336"/>
      <c r="C53" s="337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3" t="s">
        <v>8</v>
      </c>
      <c r="B55" s="334"/>
      <c r="C55" s="334"/>
      <c r="D55" s="334"/>
      <c r="E55" s="334"/>
      <c r="F55" s="334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5" t="s">
        <v>36</v>
      </c>
      <c r="B63" s="336"/>
      <c r="C63" s="337"/>
      <c r="D63" s="244">
        <f>SUM(B56:C62)</f>
        <v>0</v>
      </c>
    </row>
    <row r="64" spans="1:7" x14ac:dyDescent="0.3">
      <c r="A64" s="335" t="s">
        <v>295</v>
      </c>
      <c r="B64" s="336"/>
      <c r="C64" s="337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3" t="s">
        <v>130</v>
      </c>
      <c r="B66" s="334"/>
      <c r="C66" s="334"/>
      <c r="D66" s="334"/>
      <c r="E66" s="334"/>
      <c r="F66" s="334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5" t="s">
        <v>36</v>
      </c>
      <c r="B84" s="336"/>
      <c r="C84" s="337"/>
      <c r="D84" s="244">
        <f>SUM(B67:C83)</f>
        <v>0</v>
      </c>
    </row>
    <row r="85" spans="1:7" x14ac:dyDescent="0.3">
      <c r="A85" s="335" t="s">
        <v>295</v>
      </c>
      <c r="B85" s="336"/>
      <c r="C85" s="337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3" t="s">
        <v>211</v>
      </c>
      <c r="B87" s="334"/>
      <c r="C87" s="334"/>
      <c r="D87" s="334"/>
      <c r="E87" s="334"/>
      <c r="F87" s="334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5" t="s">
        <v>36</v>
      </c>
      <c r="B102" s="336"/>
      <c r="C102" s="337"/>
      <c r="D102" s="244">
        <f>SUM(B88:C101)</f>
        <v>0</v>
      </c>
    </row>
    <row r="103" spans="1:7" x14ac:dyDescent="0.3">
      <c r="A103" s="335" t="s">
        <v>295</v>
      </c>
      <c r="B103" s="336"/>
      <c r="C103" s="337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3" t="s">
        <v>212</v>
      </c>
      <c r="B106" s="334"/>
      <c r="C106" s="334"/>
      <c r="D106" s="334"/>
      <c r="E106" s="334"/>
      <c r="F106" s="334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5" t="s">
        <v>36</v>
      </c>
      <c r="B118" s="336"/>
      <c r="C118" s="337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5" t="s">
        <v>295</v>
      </c>
      <c r="B119" s="336"/>
      <c r="C119" s="337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3" t="s">
        <v>185</v>
      </c>
      <c r="B121" s="334"/>
      <c r="C121" s="334"/>
      <c r="D121" s="334"/>
      <c r="E121" s="334"/>
      <c r="F121" s="334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5" t="s">
        <v>36</v>
      </c>
      <c r="B133" s="336"/>
      <c r="C133" s="337"/>
      <c r="D133" s="244">
        <f>SUM(B122:C132)</f>
        <v>0</v>
      </c>
    </row>
    <row r="134" spans="1:7" x14ac:dyDescent="0.3">
      <c r="A134" s="335" t="s">
        <v>295</v>
      </c>
      <c r="B134" s="336"/>
      <c r="C134" s="337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3" t="s">
        <v>71</v>
      </c>
      <c r="B136" s="334"/>
      <c r="C136" s="334"/>
      <c r="D136" s="334"/>
      <c r="E136" s="334"/>
      <c r="F136" s="334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5" t="s">
        <v>36</v>
      </c>
      <c r="B149" s="336"/>
      <c r="C149" s="337"/>
      <c r="D149" s="244">
        <f>SUM(B137:C148)</f>
        <v>0</v>
      </c>
    </row>
    <row r="150" spans="1:7" x14ac:dyDescent="0.3">
      <c r="A150" s="335" t="s">
        <v>295</v>
      </c>
      <c r="B150" s="336"/>
      <c r="C150" s="337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3" t="s">
        <v>217</v>
      </c>
      <c r="B152" s="334"/>
      <c r="C152" s="334"/>
      <c r="D152" s="334"/>
      <c r="E152" s="334"/>
      <c r="F152" s="334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5" t="s">
        <v>36</v>
      </c>
      <c r="B161" s="340"/>
      <c r="C161" s="341"/>
      <c r="D161" s="245">
        <f>SUM(B153:C160)</f>
        <v>0</v>
      </c>
    </row>
    <row r="162" spans="1:7" x14ac:dyDescent="0.3">
      <c r="A162" s="335" t="s">
        <v>295</v>
      </c>
      <c r="B162" s="336"/>
      <c r="C162" s="337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3" t="s">
        <v>77</v>
      </c>
      <c r="B164" s="334"/>
      <c r="C164" s="334"/>
      <c r="D164" s="334"/>
      <c r="E164" s="334"/>
      <c r="F164" s="334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5" t="s">
        <v>36</v>
      </c>
      <c r="B169" s="336"/>
      <c r="C169" s="337"/>
      <c r="D169" s="244">
        <f>SUM(B165:C168)</f>
        <v>0</v>
      </c>
    </row>
    <row r="170" spans="1:7" x14ac:dyDescent="0.3">
      <c r="A170" s="335" t="s">
        <v>295</v>
      </c>
      <c r="B170" s="336"/>
      <c r="C170" s="337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8" t="s">
        <v>17</v>
      </c>
      <c r="B172" s="339"/>
      <c r="C172" s="339"/>
      <c r="D172" s="339"/>
      <c r="E172" s="339"/>
      <c r="F172" s="33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5" t="s">
        <v>36</v>
      </c>
      <c r="B177" s="336"/>
      <c r="C177" s="337"/>
      <c r="D177" s="244">
        <f>SUM(B173:C176)</f>
        <v>0</v>
      </c>
    </row>
    <row r="178" spans="1:7" x14ac:dyDescent="0.3">
      <c r="A178" s="335" t="s">
        <v>295</v>
      </c>
      <c r="B178" s="336"/>
      <c r="C178" s="337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3" t="s">
        <v>78</v>
      </c>
      <c r="B180" s="334"/>
      <c r="C180" s="334"/>
      <c r="D180" s="334"/>
      <c r="E180" s="334"/>
      <c r="F180" s="334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5" t="s">
        <v>36</v>
      </c>
      <c r="B186" s="336"/>
      <c r="C186" s="337"/>
      <c r="D186" s="244">
        <f>SUM(B181:C185)</f>
        <v>0</v>
      </c>
    </row>
    <row r="187" spans="1:7" x14ac:dyDescent="0.3">
      <c r="A187" s="335" t="s">
        <v>295</v>
      </c>
      <c r="B187" s="336"/>
      <c r="C187" s="337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3" t="s">
        <v>216</v>
      </c>
      <c r="B189" s="334"/>
      <c r="C189" s="334"/>
      <c r="D189" s="334"/>
      <c r="E189" s="334"/>
      <c r="F189" s="334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5" t="s">
        <v>36</v>
      </c>
      <c r="B194" s="336"/>
      <c r="C194" s="337"/>
      <c r="D194" s="54">
        <f>SUM(B190:C193)</f>
        <v>0</v>
      </c>
    </row>
    <row r="195" spans="1:6" x14ac:dyDescent="0.3">
      <c r="A195" s="335" t="s">
        <v>295</v>
      </c>
      <c r="B195" s="336"/>
      <c r="C195" s="337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00">
        <f>COUNTIF('A3 Technique'!F17:F193,"ok")</f>
        <v>0</v>
      </c>
      <c r="F197" s="300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2018-07-18T13:01:23Z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