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Ksar Hlel\2018\3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0" i="36" l="1"/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 s="1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D194" i="37"/>
  <c r="D195" i="37" s="1"/>
  <c r="C191" i="37"/>
  <c r="D186" i="37"/>
  <c r="D187" i="37" s="1"/>
  <c r="D177" i="37"/>
  <c r="D178" i="37" s="1"/>
  <c r="C165" i="37"/>
  <c r="D169" i="37" s="1"/>
  <c r="D170" i="37" s="1"/>
  <c r="D161" i="37"/>
  <c r="D162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B10" i="37"/>
  <c r="B9" i="37"/>
  <c r="B8" i="37"/>
  <c r="D547" i="36"/>
  <c r="B43" i="29" s="1"/>
  <c r="B543" i="36"/>
  <c r="C542" i="36"/>
  <c r="D544" i="36" s="1"/>
  <c r="D545" i="36" s="1"/>
  <c r="B170" i="29" s="1"/>
  <c r="A537" i="36"/>
  <c r="D533" i="36"/>
  <c r="D534" i="36" s="1"/>
  <c r="B161" i="29" s="1"/>
  <c r="B532" i="36"/>
  <c r="C530" i="36"/>
  <c r="C528" i="36"/>
  <c r="A517" i="36"/>
  <c r="D513" i="36"/>
  <c r="D514" i="36" s="1"/>
  <c r="B151" i="29" s="1"/>
  <c r="B512" i="36"/>
  <c r="A506" i="36"/>
  <c r="D499" i="36"/>
  <c r="D500" i="36" s="1"/>
  <c r="B498" i="36"/>
  <c r="C490" i="36"/>
  <c r="D493" i="36" s="1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54" i="36" s="1"/>
  <c r="D355" i="36" s="1"/>
  <c r="C331" i="36"/>
  <c r="D333" i="36" s="1"/>
  <c r="D334" i="36" s="1"/>
  <c r="A321" i="36"/>
  <c r="B313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D201" i="36"/>
  <c r="D202" i="36" s="1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J51" i="29"/>
  <c r="B48" i="29"/>
  <c r="B47" i="29"/>
  <c r="B46" i="29"/>
  <c r="B45" i="29"/>
  <c r="J42" i="29"/>
  <c r="B39" i="29"/>
  <c r="B38" i="29"/>
  <c r="B37" i="29"/>
  <c r="B36" i="29"/>
  <c r="J33" i="29"/>
  <c r="B29" i="29"/>
  <c r="B28" i="29"/>
  <c r="B27" i="29"/>
  <c r="B26" i="29"/>
  <c r="J23" i="29"/>
  <c r="D149" i="37" l="1"/>
  <c r="D150" i="37" s="1"/>
  <c r="D133" i="37"/>
  <c r="D134" i="37" s="1"/>
  <c r="D118" i="37"/>
  <c r="D119" i="37" s="1"/>
  <c r="D84" i="37"/>
  <c r="D85" i="37" s="1"/>
  <c r="D63" i="37"/>
  <c r="D64" i="37" s="1"/>
  <c r="D23" i="37"/>
  <c r="D502" i="36"/>
  <c r="D503" i="36" s="1"/>
  <c r="B142" i="29" s="1"/>
  <c r="D494" i="36"/>
  <c r="D477" i="36"/>
  <c r="D478" i="36" s="1"/>
  <c r="D440" i="36"/>
  <c r="D441" i="36" s="1"/>
  <c r="D426" i="36"/>
  <c r="D427" i="36" s="1"/>
  <c r="D417" i="36"/>
  <c r="D418" i="36" s="1"/>
  <c r="D406" i="36"/>
  <c r="D387" i="36"/>
  <c r="D388" i="36" s="1"/>
  <c r="D373" i="36"/>
  <c r="D374" i="36"/>
  <c r="D357" i="36"/>
  <c r="D358" i="36" s="1"/>
  <c r="B106" i="29" s="1"/>
  <c r="D314" i="36"/>
  <c r="D315" i="36" s="1"/>
  <c r="D262" i="36"/>
  <c r="D263" i="36" s="1"/>
  <c r="D244" i="36"/>
  <c r="D245" i="36" s="1"/>
  <c r="D222" i="36"/>
  <c r="D204" i="36"/>
  <c r="D205" i="36" s="1"/>
  <c r="B79" i="29" s="1"/>
  <c r="D173" i="36"/>
  <c r="D154" i="36"/>
  <c r="D155" i="36" s="1"/>
  <c r="D139" i="36"/>
  <c r="D140" i="36" s="1"/>
  <c r="D118" i="36"/>
  <c r="D100" i="36"/>
  <c r="D101" i="36" s="1"/>
  <c r="D84" i="36"/>
  <c r="D85" i="36" s="1"/>
  <c r="D62" i="36"/>
  <c r="D547" i="43"/>
  <c r="B44" i="29" s="1"/>
  <c r="B41" i="43"/>
  <c r="D42" i="43" s="1"/>
  <c r="D45" i="36"/>
  <c r="D46" i="36" s="1"/>
  <c r="B52" i="29" s="1"/>
  <c r="D26" i="36"/>
  <c r="D198" i="37" l="1"/>
  <c r="D199" i="37" s="1"/>
  <c r="B11" i="37" s="1"/>
  <c r="D480" i="36"/>
  <c r="D481" i="36" s="1"/>
  <c r="B133" i="29" s="1"/>
  <c r="D443" i="36"/>
  <c r="D444" i="36" s="1"/>
  <c r="B124" i="29" s="1"/>
  <c r="D407" i="36"/>
  <c r="D390" i="36"/>
  <c r="D391" i="36" s="1"/>
  <c r="B115" i="29" s="1"/>
  <c r="D317" i="36"/>
  <c r="D318" i="36" s="1"/>
  <c r="B97" i="29" s="1"/>
  <c r="D265" i="36"/>
  <c r="D266" i="36" s="1"/>
  <c r="B88" i="29" s="1"/>
  <c r="D223" i="36"/>
  <c r="D157" i="36"/>
  <c r="D158" i="36" s="1"/>
  <c r="B70" i="29" s="1"/>
  <c r="D102" i="36"/>
  <c r="D45" i="43"/>
  <c r="D43" i="43"/>
  <c r="B179" i="29" l="1"/>
  <c r="D103" i="36"/>
  <c r="B61" i="29" s="1"/>
  <c r="D548" i="36"/>
  <c r="D549" i="36" s="1"/>
  <c r="D46" i="43"/>
  <c r="B53" i="29" s="1"/>
  <c r="D548" i="43"/>
  <c r="D549" i="43" s="1"/>
  <c r="B24" i="29" l="1"/>
  <c r="B12" i="36"/>
  <c r="B34" i="29"/>
  <c r="B25" i="29"/>
  <c r="B12" i="43"/>
  <c r="B35" i="29"/>
</calcChain>
</file>

<file path=xl/sharedStrings.xml><?xml version="1.0" encoding="utf-8"?>
<sst xmlns="http://schemas.openxmlformats.org/spreadsheetml/2006/main" count="5211" uniqueCount="465">
  <si>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</si>
  <si>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</si>
  <si>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</si>
  <si>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</si>
  <si>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</si>
  <si>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</si>
  <si>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</si>
  <si>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</si>
  <si>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</si>
  <si>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</si>
  <si>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</si>
  <si>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</si>
  <si>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</si>
  <si>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</si>
  <si>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</si>
  <si>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</si>
  <si>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</si>
  <si>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</si>
  <si>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</si>
  <si>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</si>
  <si>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</si>
  <si>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</si>
  <si>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</si>
  <si>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</si>
  <si>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</si>
  <si>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</si>
  <si>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</si>
  <si>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</si>
  <si>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</si>
  <si>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</si>
  <si>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</si>
  <si>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</si>
  <si>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</si>
  <si>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</si>
  <si>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</si>
  <si>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</si>
  <si>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</si>
  <si>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</si>
  <si>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</si>
  <si>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</si>
  <si>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</si>
  <si>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</si>
  <si>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</si>
  <si>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</si>
  <si>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</si>
  <si>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</si>
  <si>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</si>
  <si>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</si>
  <si>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</si>
  <si>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</si>
  <si>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</si>
  <si>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</si>
  <si>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</si>
  <si>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</si>
  <si>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</si>
  <si>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</si>
  <si>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</si>
  <si>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</si>
  <si>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</si>
  <si>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</si>
  <si>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</si>
  <si>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</si>
  <si>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</si>
  <si>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</si>
  <si>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</si>
  <si>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</si>
  <si>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</si>
  <si>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</si>
  <si>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</si>
  <si>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</si>
  <si>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</si>
  <si>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</si>
  <si>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</si>
  <si>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</si>
  <si>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</si>
  <si>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</si>
  <si>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</si>
  <si>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</si>
  <si>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</si>
  <si>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</si>
  <si>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</si>
  <si>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</si>
  <si>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</si>
  <si>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</si>
  <si>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</si>
  <si>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</si>
  <si>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</si>
  <si>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</si>
  <si>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</si>
  <si>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</si>
  <si>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</si>
  <si>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</si>
  <si>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</si>
  <si>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</si>
  <si>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</si>
  <si>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</si>
  <si>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</si>
  <si>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</si>
  <si>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</si>
  <si>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</si>
  <si>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</si>
  <si>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</si>
  <si>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</si>
  <si>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</si>
  <si>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</si>
  <si>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</si>
  <si>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</si>
  <si>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</si>
  <si>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</si>
  <si>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</si>
  <si>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</si>
  <si>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</si>
  <si>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</si>
  <si>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</si>
  <si>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</si>
  <si>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</si>
  <si>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</si>
  <si>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</si>
  <si>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</si>
  <si>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</si>
  <si>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</si>
  <si>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</si>
  <si>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</si>
  <si>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</si>
  <si>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</si>
  <si>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</si>
  <si>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</si>
  <si>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</si>
  <si>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</si>
  <si>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</si>
  <si>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</si>
  <si>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</si>
  <si>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</si>
  <si>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</si>
  <si>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</si>
  <si>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</si>
  <si>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</si>
  <si>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</si>
  <si>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</si>
  <si>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</si>
  <si>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</si>
  <si>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</si>
  <si>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</si>
  <si>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</si>
  <si>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</si>
  <si>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</si>
  <si>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</si>
  <si>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</si>
  <si>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</si>
  <si>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</si>
  <si>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</si>
  <si>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</si>
  <si>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</si>
  <si>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</si>
  <si>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</si>
  <si>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</si>
  <si>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</si>
  <si>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</si>
  <si>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</si>
  <si>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</si>
  <si>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</si>
  <si>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</si>
  <si>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</si>
  <si>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</si>
  <si>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</si>
  <si>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</si>
  <si>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</si>
  <si>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</si>
  <si>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</si>
  <si>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</si>
  <si>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</si>
  <si>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</si>
  <si>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</si>
  <si>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</si>
  <si>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</si>
  <si>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</si>
  <si>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</si>
  <si>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</si>
  <si>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</si>
  <si>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</si>
  <si>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</si>
  <si>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</si>
  <si>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</si>
  <si>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</si>
  <si>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</si>
  <si>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</si>
  <si>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</si>
  <si>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</si>
  <si>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</si>
  <si>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</si>
  <si>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</si>
  <si>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</si>
  <si>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</si>
  <si>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</si>
  <si>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</si>
  <si>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</si>
  <si>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</si>
  <si>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</si>
  <si>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</si>
  <si>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</si>
  <si>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</si>
  <si>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</si>
  <si>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</si>
  <si>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</si>
  <si>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</si>
  <si>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</si>
  <si>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</si>
  <si>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</si>
  <si>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</si>
  <si>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</si>
  <si>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</si>
  <si>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</si>
  <si>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</si>
  <si>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</si>
  <si>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</si>
  <si>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</si>
  <si>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</si>
  <si>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</si>
  <si>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</si>
  <si>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</si>
  <si>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</si>
  <si>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</si>
  <si>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</si>
  <si>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</si>
  <si>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</si>
  <si>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</si>
  <si>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</si>
  <si>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</si>
  <si>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</si>
  <si>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</si>
  <si>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</si>
  <si>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</si>
  <si>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</si>
  <si>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</si>
  <si>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</si>
  <si>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</si>
  <si>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</si>
  <si>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</si>
  <si>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</si>
  <si>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</si>
  <si>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</si>
  <si>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</si>
  <si>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</si>
  <si>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</si>
  <si>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</si>
  <si>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</si>
  <si>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</si>
  <si>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</si>
  <si>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</si>
  <si>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</si>
  <si>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</si>
  <si>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</si>
  <si>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</si>
  <si>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</si>
  <si>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</si>
  <si>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</si>
  <si>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</si>
  <si>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</si>
  <si>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</si>
  <si>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</si>
  <si>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</si>
  <si>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</si>
  <si>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</si>
  <si>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</si>
  <si>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</si>
  <si>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</si>
  <si>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</si>
  <si>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</si>
  <si>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</si>
  <si>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</si>
  <si>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</si>
  <si>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</si>
  <si>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</si>
  <si>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</si>
  <si>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</si>
  <si>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</si>
  <si>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</si>
  <si>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</si>
  <si>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</si>
  <si>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</si>
  <si>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</si>
  <si>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</si>
  <si>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</si>
  <si>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</si>
  <si>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</si>
  <si>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</si>
  <si>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</si>
  <si>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</si>
  <si>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</si>
  <si>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</si>
  <si>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</si>
  <si>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</si>
  <si>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</si>
  <si>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</si>
  <si>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</si>
  <si>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</si>
  <si>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</si>
  <si>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</si>
  <si>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</si>
  <si>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</si>
  <si>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</si>
  <si>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</si>
  <si>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</si>
  <si>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</si>
  <si>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</si>
  <si>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</si>
  <si>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</si>
  <si>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</si>
  <si>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</si>
  <si>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</si>
  <si>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</si>
  <si>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</si>
  <si>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</si>
  <si>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</si>
  <si>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</si>
  <si>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</si>
  <si>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</si>
  <si>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</si>
  <si>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</si>
  <si>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</si>
  <si>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</si>
  <si>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</si>
  <si>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</si>
  <si>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</si>
  <si>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</si>
  <si>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</si>
  <si>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</si>
  <si>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</si>
  <si>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</si>
  <si>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</si>
  <si>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</si>
  <si>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</si>
  <si>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</si>
  <si>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</si>
  <si>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</si>
  <si>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</si>
  <si>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</si>
  <si>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</si>
  <si>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</si>
  <si>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</si>
  <si>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</si>
  <si>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</si>
  <si>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</si>
  <si>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</si>
  <si>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</si>
  <si>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</si>
  <si>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</si>
  <si>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</si>
  <si>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</si>
  <si>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</si>
  <si>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</si>
  <si>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</si>
  <si>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</si>
  <si>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</si>
  <si>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</si>
  <si>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</si>
  <si>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</si>
  <si>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</si>
  <si>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</si>
  <si>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</si>
  <si>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</si>
  <si>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</si>
  <si>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</si>
  <si>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</si>
  <si>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</si>
  <si>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</si>
  <si>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</si>
  <si>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</si>
  <si>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</si>
  <si>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</si>
  <si>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</si>
  <si>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</si>
  <si>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</si>
  <si>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</si>
  <si>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</si>
  <si>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</si>
  <si>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</si>
  <si>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</si>
  <si>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</si>
  <si>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</si>
  <si>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</si>
  <si>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</si>
  <si>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</si>
  <si>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</si>
  <si>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</si>
  <si>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</si>
  <si>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</si>
  <si>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</si>
  <si>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</si>
  <si>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</si>
  <si>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</si>
  <si>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</si>
  <si>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</si>
  <si>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</si>
  <si>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</si>
  <si>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</si>
  <si>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</si>
  <si>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</si>
  <si>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</si>
  <si>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</si>
  <si>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</si>
  <si>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</si>
  <si>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</si>
  <si>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</si>
  <si>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</si>
  <si>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</si>
  <si>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</si>
  <si>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</si>
  <si>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et M Souheil Draoui</t>
  </si>
  <si>
    <t>M. Badreddine (DM et chefs rayons)</t>
  </si>
  <si>
    <t xml:space="preserve">L'enregistrement de contrôle à la réception n'était pas disponible pour le 03/01/18 et 23/01/18.
</t>
  </si>
  <si>
    <t>Conforme.</t>
  </si>
  <si>
    <t>Un test de contrôle des poids des pains à été effectué, résultat conforme.</t>
  </si>
  <si>
    <t>L'autocontrôle doit étre effectué quotidiennement.</t>
  </si>
  <si>
    <t>Renforcer le nettoyage du panier de la friteuse.</t>
  </si>
  <si>
    <t xml:space="preserve">Cuisson du soufflet et de pizza roulé et exposition au froid: ces procédés de fabrication n'ont pas encore été validé par le système HACCP. </t>
  </si>
  <si>
    <t>Utilisation du thermomètre du traiteur.</t>
  </si>
  <si>
    <t>Fournir un thermomètre pour chaque rayon.</t>
  </si>
  <si>
    <t>La traçabilité était manquante pour ces produits:
Saucisson à l'ail (chahia); DO: 18/03
Salami de bœuf (mliha); DO: 21/03
Les dates d'ouvertures n'étaient pas enregistrées, les produits ne peuvent pas etre tracés.</t>
  </si>
  <si>
    <t>Assurer l'enregistrement des dates d'ouvertures pour tous les produits entamés.</t>
  </si>
  <si>
    <t>Cette pratique est interdite.</t>
  </si>
  <si>
    <t>Assurer l'enregistrement des quantités de parage sur les fiches de traçabilité.</t>
  </si>
  <si>
    <t>La protection des cheveux est obligatoire.</t>
  </si>
  <si>
    <t>La fraîcheur des produits est satisfaisante.</t>
  </si>
  <si>
    <t xml:space="preserve">Le glaçage de l’étal était insuffisant, la température à cœur du loup était &gt; à 2°C, 
</t>
  </si>
  <si>
    <t>Renforcer le glaçage.
Construire un mur de glaçe afin de conserver le froid.</t>
  </si>
  <si>
    <t xml:space="preserve">Le balisage était uniquement en langue française, assurer le balisage en langue arabe. 
</t>
  </si>
  <si>
    <t>La protection des cheveux n'était pas effectuée.</t>
  </si>
  <si>
    <t xml:space="preserve">Entreposage des sacs de sucres sur des palettes en bois, déplacer ces sacs sur des palettes en plastique.
</t>
  </si>
  <si>
    <t>La propreté des lineaires des (sucres,farine,café) n'était pas satisfaisante, renforcer le nettoyage à ce niveau.</t>
  </si>
  <si>
    <t>Les DF et DLC étaient illisible sur un pot de « Butter nutty ». (voir photo)</t>
  </si>
  <si>
    <t>Assurer la vérification du thermomètre avant la fin du mois de mars.</t>
  </si>
  <si>
    <t>Un pot de créme fraîche (natilait) était troué, le contenu du produit coulait sur les autres produits exposés, assurer le tri des produits non conforme.</t>
  </si>
  <si>
    <t>Manque de louches, fournir une louche par produit. (voir photo).</t>
  </si>
  <si>
    <t>Renforcer le tri des produits présents dans l'armoire à pharmacie.</t>
  </si>
  <si>
    <t xml:space="preserve">Présence de trois flacons de "Dakin" périmés depuis 2016 et 2017. </t>
  </si>
  <si>
    <t>Le systéme d'éclairage était non satisfaisant ( deux lampes étaient grillées.)</t>
  </si>
  <si>
    <t>Remplacer les ampoules.</t>
  </si>
  <si>
    <t>Hygrométrie: 51%</t>
  </si>
  <si>
    <t>Procéder au dégivrage des meubles.</t>
  </si>
  <si>
    <t>Présence de givre au niveau des meubles surgelés.</t>
  </si>
  <si>
    <t>Température affichée: 1,6°C
Température mesurée: 2,5°C</t>
  </si>
  <si>
    <t>Température affichée: 4°C
Température mesurée: 5,8 °C</t>
  </si>
  <si>
    <t>6,8 °C</t>
  </si>
  <si>
    <t>La protection des meubles d’exposition était insuffisante.</t>
  </si>
  <si>
    <t>Température à cœur de soufflet : 7,5°C</t>
  </si>
  <si>
    <t>Revoir l'ampérage des lampes afin de minimiser leur effet sur les produits exposés.</t>
  </si>
  <si>
    <t>Température affichée: 5°C
Température mesurée: 7°C</t>
  </si>
  <si>
    <t>10,8 °C</t>
  </si>
  <si>
    <t>Température affichée: 3°C
Température mesurée: 3,2°C</t>
  </si>
  <si>
    <t>Prévoir un bac plus volumineux pour contenir la glace (reccurent)</t>
  </si>
  <si>
    <t xml:space="preserve">Olives /épices:
Le tube néon du DEIV était non fluorescent.
Deux lampes étaient non fonctionnelles.
</t>
  </si>
  <si>
    <t>Procéder aux réparations nécessaires.</t>
  </si>
  <si>
    <t>Boul/pât: le système d’ouverture à pédale était défaillant.</t>
  </si>
  <si>
    <t>Réparer cet élément.</t>
  </si>
  <si>
    <t>Stagnation d'eau au niveau de la chambre froide de la poissonnerie.</t>
  </si>
  <si>
    <t xml:space="preserve">Boul/pât: présence de givre au niveau de la porte de la chambre froide négative.
</t>
  </si>
  <si>
    <t>Procéder au dégivrage.</t>
  </si>
  <si>
    <t>Ksar Hellal</t>
  </si>
  <si>
    <t xml:space="preserve">La propreté des fours n'était pas satisfaisante, </t>
  </si>
  <si>
    <t>Procéder à un nettoyage approfondi des fours.</t>
  </si>
  <si>
    <t xml:space="preserve">Superposition des barquettes d'escalope de dinde sans protection.  </t>
  </si>
  <si>
    <t>La balançe du rayon FLEG n'était pas poinçonnée, le paiment à été effectué (reçu disponible)</t>
  </si>
  <si>
    <t>Température affichée: 1,6°C
Température mesurée: 8,6°C
La chaleur emise par les lampes d'éclairages agit directement sur la température du meuble froid.</t>
  </si>
  <si>
    <t>L'étanchéité de la porte de la réception était manquante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</si>
</sst>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3155216"/>
        <c:axId val="2043148144"/>
      </c:barChart>
      <c:catAx>
        <c:axId val="204315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3148144"/>
        <c:crosses val="autoZero"/>
        <c:auto val="1"/>
        <c:lblAlgn val="ctr"/>
        <c:lblOffset val="100"/>
        <c:noMultiLvlLbl val="0"/>
      </c:catAx>
      <c:valAx>
        <c:axId val="204314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3155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73232"/>
        <c:axId val="128844240"/>
      </c:barChart>
      <c:catAx>
        <c:axId val="12827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4240"/>
        <c:crosses val="autoZero"/>
        <c:auto val="1"/>
        <c:lblAlgn val="ctr"/>
        <c:lblOffset val="100"/>
        <c:noMultiLvlLbl val="0"/>
      </c:catAx>
      <c:valAx>
        <c:axId val="12884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7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48592"/>
        <c:axId val="128845872"/>
      </c:barChart>
      <c:catAx>
        <c:axId val="12884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5872"/>
        <c:crosses val="autoZero"/>
        <c:auto val="1"/>
        <c:lblAlgn val="ctr"/>
        <c:lblOffset val="100"/>
        <c:noMultiLvlLbl val="0"/>
      </c:catAx>
      <c:valAx>
        <c:axId val="12884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4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39888"/>
        <c:axId val="128840976"/>
      </c:barChart>
      <c:catAx>
        <c:axId val="12883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0976"/>
        <c:crosses val="autoZero"/>
        <c:auto val="1"/>
        <c:lblAlgn val="ctr"/>
        <c:lblOffset val="100"/>
        <c:noMultiLvlLbl val="0"/>
      </c:catAx>
      <c:valAx>
        <c:axId val="128840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39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34448"/>
        <c:axId val="128846416"/>
      </c:barChart>
      <c:catAx>
        <c:axId val="12883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6416"/>
        <c:crosses val="autoZero"/>
        <c:auto val="1"/>
        <c:lblAlgn val="ctr"/>
        <c:lblOffset val="100"/>
        <c:noMultiLvlLbl val="0"/>
      </c:catAx>
      <c:valAx>
        <c:axId val="128846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3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47504"/>
        <c:axId val="128848048"/>
      </c:barChart>
      <c:catAx>
        <c:axId val="128847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8048"/>
        <c:crosses val="autoZero"/>
        <c:auto val="1"/>
        <c:lblAlgn val="ctr"/>
        <c:lblOffset val="100"/>
        <c:noMultiLvlLbl val="0"/>
      </c:catAx>
      <c:valAx>
        <c:axId val="12884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47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0.89189189189189189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38800"/>
        <c:axId val="128837168"/>
      </c:barChart>
      <c:catAx>
        <c:axId val="12883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37168"/>
        <c:crosses val="autoZero"/>
        <c:auto val="1"/>
        <c:lblAlgn val="ctr"/>
        <c:lblOffset val="100"/>
        <c:noMultiLvlLbl val="0"/>
      </c:catAx>
      <c:valAx>
        <c:axId val="12883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3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0.94136807817589574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835536"/>
        <c:axId val="128838256"/>
      </c:barChart>
      <c:catAx>
        <c:axId val="12883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38256"/>
        <c:crosses val="autoZero"/>
        <c:auto val="1"/>
        <c:lblAlgn val="ctr"/>
        <c:lblOffset val="100"/>
        <c:noMultiLvlLbl val="0"/>
      </c:catAx>
      <c:valAx>
        <c:axId val="128838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83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0.91662998503389381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8843152"/>
        <c:axId val="128843696"/>
        <c:extLst xmlns:c16r2="http://schemas.microsoft.com/office/drawing/2015/06/chart"/>
      </c:barChart>
      <c:catAx>
        <c:axId val="12884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3696"/>
        <c:crosses val="autoZero"/>
        <c:auto val="1"/>
        <c:lblAlgn val="ctr"/>
        <c:lblOffset val="100"/>
        <c:noMultiLvlLbl val="0"/>
      </c:catAx>
      <c:valAx>
        <c:axId val="12884369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843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0.9464285714285714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846544"/>
        <c:axId val="129837840"/>
        <c:extLst xmlns:c16r2="http://schemas.microsoft.com/office/drawing/2015/06/chart"/>
      </c:barChart>
      <c:catAx>
        <c:axId val="12984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7840"/>
        <c:crosses val="autoZero"/>
        <c:auto val="1"/>
        <c:lblAlgn val="ctr"/>
        <c:lblOffset val="100"/>
        <c:noMultiLvlLbl val="0"/>
      </c:catAx>
      <c:valAx>
        <c:axId val="129837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4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43150864"/>
        <c:axId val="2043151408"/>
      </c:barChart>
      <c:catAx>
        <c:axId val="204315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43151408"/>
        <c:crosses val="autoZero"/>
        <c:auto val="1"/>
        <c:lblAlgn val="ctr"/>
        <c:lblOffset val="100"/>
        <c:noMultiLvlLbl val="0"/>
      </c:catAx>
      <c:valAx>
        <c:axId val="204315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431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77584"/>
        <c:axId val="128265616"/>
      </c:barChart>
      <c:catAx>
        <c:axId val="128277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65616"/>
        <c:crosses val="autoZero"/>
        <c:auto val="1"/>
        <c:lblAlgn val="ctr"/>
        <c:lblOffset val="100"/>
        <c:noMultiLvlLbl val="0"/>
      </c:catAx>
      <c:valAx>
        <c:axId val="128265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77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0.734375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63984"/>
        <c:axId val="128271056"/>
      </c:barChart>
      <c:catAx>
        <c:axId val="12826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71056"/>
        <c:crosses val="autoZero"/>
        <c:auto val="1"/>
        <c:lblAlgn val="ctr"/>
        <c:lblOffset val="100"/>
        <c:noMultiLvlLbl val="0"/>
      </c:catAx>
      <c:valAx>
        <c:axId val="128271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6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0.95121951219512191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74864"/>
        <c:axId val="128270512"/>
      </c:barChart>
      <c:catAx>
        <c:axId val="12827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70512"/>
        <c:crosses val="autoZero"/>
        <c:auto val="1"/>
        <c:lblAlgn val="ctr"/>
        <c:lblOffset val="100"/>
        <c:noMultiLvlLbl val="0"/>
      </c:catAx>
      <c:valAx>
        <c:axId val="128270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7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0.94285714285714284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68336"/>
        <c:axId val="128271600"/>
      </c:barChart>
      <c:catAx>
        <c:axId val="12826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71600"/>
        <c:crosses val="autoZero"/>
        <c:auto val="1"/>
        <c:lblAlgn val="ctr"/>
        <c:lblOffset val="100"/>
        <c:noMultiLvlLbl val="0"/>
      </c:catAx>
      <c:valAx>
        <c:axId val="12827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6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75952"/>
        <c:axId val="128268880"/>
      </c:barChart>
      <c:catAx>
        <c:axId val="12827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68880"/>
        <c:crosses val="autoZero"/>
        <c:auto val="1"/>
        <c:lblAlgn val="ctr"/>
        <c:lblOffset val="100"/>
        <c:noMultiLvlLbl val="0"/>
      </c:catAx>
      <c:valAx>
        <c:axId val="12826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7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65072"/>
        <c:axId val="128266160"/>
      </c:barChart>
      <c:catAx>
        <c:axId val="12826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66160"/>
        <c:crosses val="autoZero"/>
        <c:auto val="1"/>
        <c:lblAlgn val="ctr"/>
        <c:lblOffset val="100"/>
        <c:noMultiLvlLbl val="0"/>
      </c:catAx>
      <c:valAx>
        <c:axId val="128266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6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8278672"/>
        <c:axId val="128267248"/>
      </c:barChart>
      <c:catAx>
        <c:axId val="12827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8267248"/>
        <c:crosses val="autoZero"/>
        <c:auto val="1"/>
        <c:lblAlgn val="ctr"/>
        <c:lblOffset val="100"/>
        <c:noMultiLvlLbl val="0"/>
      </c:catAx>
      <c:valAx>
        <c:axId val="12826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827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7" t="s">
        <v>324</v>
      </c>
      <c r="B18" s="297"/>
      <c r="C18" s="297"/>
      <c r="D18" s="298" t="s">
        <v>458</v>
      </c>
      <c r="E18" s="298"/>
      <c r="F18" s="298"/>
      <c r="G18" s="298"/>
      <c r="H18" s="298"/>
      <c r="I18" s="298"/>
      <c r="J18" s="298"/>
      <c r="K18" s="29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9" t="s">
        <v>325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Ksar Hellal</v>
      </c>
    </row>
    <row r="24" spans="1:11" ht="33" customHeight="1" x14ac:dyDescent="0.25">
      <c r="A24" s="86" t="s">
        <v>328</v>
      </c>
      <c r="B24" s="301">
        <f>AVERAGE('A1 Exploitation'!D549,'A1 Technique'!D199)</f>
        <v>0.91662998503389381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Ksar Hellal</v>
      </c>
    </row>
    <row r="34" spans="1:10" ht="33" customHeight="1" x14ac:dyDescent="0.25">
      <c r="A34" s="86" t="s">
        <v>328</v>
      </c>
      <c r="B34" s="301">
        <f>'A1 Exploitation'!D549</f>
        <v>0.94136807817589574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Ksar Hellal</v>
      </c>
    </row>
    <row r="43" spans="1:10" ht="33" customHeight="1" x14ac:dyDescent="0.25">
      <c r="A43" s="86" t="s">
        <v>328</v>
      </c>
      <c r="B43" s="301">
        <f>AVERAGE('A1 Exploitation'!D547, 'A1 Technique'!D197)</f>
        <v>0.9464285714285714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 t="e">
        <f>AVERAGE('A2 Exploitation'!D547, 'A2 Technique'!D197)</f>
        <v>#DIV/0!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Ksar Hellal</v>
      </c>
    </row>
    <row r="52" spans="1:10" ht="33" customHeight="1" x14ac:dyDescent="0.25">
      <c r="A52" s="86" t="s">
        <v>328</v>
      </c>
      <c r="B52" s="303">
        <f>'A1 Exploitation'!D46</f>
        <v>0.96666666666666667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0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Ksar Hellal</v>
      </c>
    </row>
    <row r="61" spans="1:10" ht="33" customHeight="1" x14ac:dyDescent="0.25">
      <c r="A61" s="86" t="s">
        <v>328</v>
      </c>
      <c r="B61" s="301">
        <f>'A1 Exploitation'!D103</f>
        <v>0.95454545454545459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>
        <f>'A2 Exploitation'!D103</f>
        <v>0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Ksar Hellal</v>
      </c>
    </row>
    <row r="70" spans="1:10" ht="33" customHeight="1" x14ac:dyDescent="0.25">
      <c r="A70" s="86" t="s">
        <v>328</v>
      </c>
      <c r="B70" s="301">
        <f>'A1 Exploitation'!D158</f>
        <v>0.98529411764705888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>
        <f>'A2 Exploitation'!D158</f>
        <v>0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Ksar Hellal</v>
      </c>
    </row>
    <row r="79" spans="1:10" ht="33" customHeight="1" x14ac:dyDescent="0.25">
      <c r="A79" s="86" t="s">
        <v>328</v>
      </c>
      <c r="B79" s="301">
        <f>'A1 Exploitation'!D205</f>
        <v>0.734375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>
        <f>'A2 Exploitation'!D205</f>
        <v>0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Ksar Hellal</v>
      </c>
    </row>
    <row r="88" spans="1:10" ht="33" customHeight="1" x14ac:dyDescent="0.25">
      <c r="A88" s="86" t="s">
        <v>328</v>
      </c>
      <c r="B88" s="301">
        <f>'A1 Exploitation'!D266</f>
        <v>0.95121951219512191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>
        <f>'A2 Exploitation'!D266</f>
        <v>0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Ksar Hellal</v>
      </c>
    </row>
    <row r="97" spans="1:10" ht="33" customHeight="1" x14ac:dyDescent="0.25">
      <c r="A97" s="86" t="s">
        <v>328</v>
      </c>
      <c r="B97" s="301">
        <f>'A1 Exploitation'!D318</f>
        <v>0.94285714285714284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>
        <f>'A2 Exploitation'!D318</f>
        <v>0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Ksar Hellal</v>
      </c>
    </row>
    <row r="106" spans="1:10" ht="33" customHeight="1" x14ac:dyDescent="0.25">
      <c r="A106" s="86" t="s">
        <v>328</v>
      </c>
      <c r="B106" s="301">
        <f>'A1 Exploitation'!D358</f>
        <v>1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Ksar Hellal</v>
      </c>
    </row>
    <row r="115" spans="1:10" ht="33" customHeight="1" x14ac:dyDescent="0.25">
      <c r="A115" s="86" t="s">
        <v>328</v>
      </c>
      <c r="B115" s="301">
        <f>'A1 Exploitation'!D391</f>
        <v>0.94117647058823528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Ksar Hellal</v>
      </c>
    </row>
    <row r="124" spans="1:10" ht="33" customHeight="1" x14ac:dyDescent="0.25">
      <c r="A124" s="86" t="s">
        <v>328</v>
      </c>
      <c r="B124" s="301">
        <f>'A1 Exploitation'!D444</f>
        <v>0.98275862068965514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Ksar Hellal</v>
      </c>
    </row>
    <row r="133" spans="1:10" ht="33" customHeight="1" x14ac:dyDescent="0.25">
      <c r="A133" s="86" t="s">
        <v>328</v>
      </c>
      <c r="B133" s="301">
        <f>'A1 Exploitation'!D481</f>
        <v>0.97619047619047616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>
        <f>'A2 Exploitation'!D481</f>
        <v>0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Ksar Hellal</v>
      </c>
    </row>
    <row r="142" spans="1:10" ht="33" customHeight="1" x14ac:dyDescent="0.25">
      <c r="A142" s="86" t="s">
        <v>328</v>
      </c>
      <c r="B142" s="301">
        <f>'A1 Exploitation'!D503</f>
        <v>1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0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Ksar Hellal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Ksar Hellal</v>
      </c>
    </row>
    <row r="161" spans="1:10" ht="33" customHeight="1" x14ac:dyDescent="0.25">
      <c r="A161" s="86" t="s">
        <v>328</v>
      </c>
      <c r="B161" s="301">
        <f>'A1 Exploitation'!D534</f>
        <v>0.9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0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Ksar Hellal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0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Ksar Hellal</v>
      </c>
    </row>
    <row r="179" spans="1:10" ht="33" customHeight="1" x14ac:dyDescent="0.25">
      <c r="A179" s="86" t="s">
        <v>328</v>
      </c>
      <c r="B179" s="301">
        <f>'A1 Technique'!D199</f>
        <v>0.89189189189189189</v>
      </c>
      <c r="C179" s="301"/>
    </row>
    <row r="180" spans="1:10" ht="33" customHeight="1" x14ac:dyDescent="0.25">
      <c r="A180" s="85" t="s">
        <v>329</v>
      </c>
      <c r="B180" s="301">
        <f>'A2 Technique'!D199</f>
        <v>0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'A5 Exploitation'!A8:F8</f>
        <v>Ksar Hellal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'A5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'A5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'A5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'A6 Exploitation'!A8:F8</f>
        <v>Ksar Hellal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'A6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'A6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'A6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6" zoomScale="80" zoomScaleSheetLayoutView="80" workbookViewId="0">
      <selection activeCell="D14" sqref="D14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 t="s">
        <v>408</v>
      </c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 t="s">
        <v>409</v>
      </c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>
        <v>43185</v>
      </c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0.94136807817589574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410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ht="33" x14ac:dyDescent="0.3">
      <c r="A66" s="8" t="s">
        <v>129</v>
      </c>
      <c r="B66" s="130">
        <v>0</v>
      </c>
      <c r="C66" s="130"/>
      <c r="D66" s="113" t="s">
        <v>459</v>
      </c>
      <c r="E66" s="95" t="s">
        <v>460</v>
      </c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95" t="s">
        <v>411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33" x14ac:dyDescent="0.3">
      <c r="A76" s="70" t="s">
        <v>156</v>
      </c>
      <c r="B76" s="130">
        <v>2</v>
      </c>
      <c r="C76" s="131"/>
      <c r="D76" s="138" t="s">
        <v>412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28</v>
      </c>
    </row>
    <row r="85" spans="1:7" x14ac:dyDescent="0.3">
      <c r="A85" s="5" t="s">
        <v>35</v>
      </c>
      <c r="B85" s="132"/>
      <c r="C85" s="133"/>
      <c r="D85" s="134">
        <f>D84/(COUNT(B65:C83)*2)</f>
        <v>0.93333333333333335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6" customHeight="1" x14ac:dyDescent="0.3">
      <c r="A97" s="219" t="s">
        <v>391</v>
      </c>
      <c r="B97" s="130">
        <v>1</v>
      </c>
      <c r="C97" s="213"/>
      <c r="D97" s="223" t="s">
        <v>413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0.95454545454545459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1</v>
      </c>
      <c r="C121" s="130"/>
      <c r="D121" s="113" t="s">
        <v>414</v>
      </c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66" x14ac:dyDescent="0.3">
      <c r="A124" s="4" t="s">
        <v>59</v>
      </c>
      <c r="B124" s="130">
        <v>2</v>
      </c>
      <c r="C124" s="130"/>
      <c r="D124" s="157" t="s">
        <v>415</v>
      </c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51">
        <v>0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07.25" customHeight="1" x14ac:dyDescent="0.35">
      <c r="A186" s="266" t="s">
        <v>186</v>
      </c>
      <c r="B186" s="130">
        <v>0</v>
      </c>
      <c r="C186" s="136">
        <f>IF(B186=0, -10, "0")</f>
        <v>-10</v>
      </c>
      <c r="D186" s="296" t="s">
        <v>418</v>
      </c>
      <c r="E186" s="95" t="s">
        <v>419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39" customHeight="1" x14ac:dyDescent="0.3">
      <c r="A188" s="70" t="s">
        <v>170</v>
      </c>
      <c r="B188" s="130">
        <v>0</v>
      </c>
      <c r="C188" s="130"/>
      <c r="D188" s="116" t="s">
        <v>416</v>
      </c>
      <c r="E188" s="95" t="s">
        <v>417</v>
      </c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51">
        <v>0.5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0.66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0.734375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33" x14ac:dyDescent="0.3">
      <c r="A231" s="70" t="s">
        <v>59</v>
      </c>
      <c r="B231" s="130">
        <v>0</v>
      </c>
      <c r="C231" s="130"/>
      <c r="D231" s="138" t="s">
        <v>461</v>
      </c>
      <c r="E231" s="95" t="s">
        <v>420</v>
      </c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6" t="s">
        <v>421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1</v>
      </c>
      <c r="C240" s="150" t="str">
        <f>IF(B240=0, -5, "0")</f>
        <v>0</v>
      </c>
      <c r="D240" s="116" t="s">
        <v>422</v>
      </c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0.88888888888888884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78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0.95121951219512191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 t="s">
        <v>423</v>
      </c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74.25" customHeight="1" x14ac:dyDescent="0.3">
      <c r="A289" s="211" t="s">
        <v>372</v>
      </c>
      <c r="B289" s="130">
        <v>0</v>
      </c>
      <c r="C289" s="131"/>
      <c r="D289" s="214" t="s">
        <v>424</v>
      </c>
      <c r="E289" s="116" t="s">
        <v>425</v>
      </c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49.5" x14ac:dyDescent="0.3">
      <c r="A293" s="70" t="s">
        <v>136</v>
      </c>
      <c r="B293" s="130">
        <v>1</v>
      </c>
      <c r="C293" s="130"/>
      <c r="D293" s="156" t="s">
        <v>426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411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1</v>
      </c>
      <c r="C304" s="150" t="str">
        <f>IF(B304=0, -5, "0")</f>
        <v>0</v>
      </c>
      <c r="D304" s="165" t="s">
        <v>427</v>
      </c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0.91304347826086951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0.94285714285714284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66" x14ac:dyDescent="0.3">
      <c r="A372" s="70" t="s">
        <v>262</v>
      </c>
      <c r="B372" s="130">
        <v>2</v>
      </c>
      <c r="C372" s="131"/>
      <c r="D372" s="149" t="s">
        <v>428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49.5" x14ac:dyDescent="0.3">
      <c r="A377" s="70" t="s">
        <v>100</v>
      </c>
      <c r="B377" s="130">
        <v>1</v>
      </c>
      <c r="C377" s="130"/>
      <c r="D377" s="95" t="s">
        <v>429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292" t="s">
        <v>101</v>
      </c>
      <c r="B381" s="130">
        <v>1</v>
      </c>
      <c r="C381" s="280" t="str">
        <f>IF(B381=0, -5, "0")</f>
        <v>0</v>
      </c>
      <c r="D381" s="149" t="s">
        <v>430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2</v>
      </c>
      <c r="C404" s="130"/>
      <c r="D404" s="95" t="s">
        <v>431</v>
      </c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66.75" customHeight="1" x14ac:dyDescent="0.3">
      <c r="A414" s="8" t="s">
        <v>104</v>
      </c>
      <c r="B414" s="130">
        <v>1</v>
      </c>
      <c r="C414" s="130"/>
      <c r="D414" s="236" t="s">
        <v>432</v>
      </c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433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43185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ht="49.5" x14ac:dyDescent="0.3">
      <c r="A521" s="70" t="s">
        <v>390</v>
      </c>
      <c r="B521" s="130">
        <v>2</v>
      </c>
      <c r="C521" s="130"/>
      <c r="D521" s="95" t="s">
        <v>462</v>
      </c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65.25" customHeight="1" x14ac:dyDescent="0.3">
      <c r="A524" s="8" t="s">
        <v>108</v>
      </c>
      <c r="B524" s="130">
        <v>0</v>
      </c>
      <c r="C524" s="130"/>
      <c r="D524" s="95" t="s">
        <v>435</v>
      </c>
      <c r="E524" s="95" t="s">
        <v>434</v>
      </c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0.9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0.94136807817589574</v>
      </c>
    </row>
  </sheetData>
  <sheetProtection algorithmName="SHA-512" hashValue="gUdcaoanYru4iQJaRpPGoeDoBXXIUQ+W21tUmkhbyLWptTU9QTHWzgWi0e8Bw5/9E6B7tfZrPBKzXA8VXmwfrQ==" saltValue="r9MFO1ukt3bN7X/bMOr7G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540:B542 B325:B332 B309:B312 B365:B372 B377:B382 B350:B352 B398:B405 B410:B416 B421:B425 B430:B434 B384:B385 B451:B456 B461:B470 B436:B438 B488:B492 B472:B475 B496:B497 B509:B511 B337:B348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5" max="6" man="1"/>
    <brk id="482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'A1 Exploitation'!A8:F8</f>
        <v>Ksar Hellal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 t="str">
        <f>'A1 Exploitation'!B9:F9</f>
        <v>M Dhia Mechlaoui et M Souheil Draoui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 t="str">
        <f>'A1 Exploitation'!B10:F10</f>
        <v>M. Badreddine (DM et chefs rayons)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'A1 Exploitation'!B11:F11</f>
        <v>43185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0.89189189189189189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464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9</v>
      </c>
    </row>
    <row r="23" spans="1:7" x14ac:dyDescent="0.3">
      <c r="A23" s="334" t="s">
        <v>295</v>
      </c>
      <c r="B23" s="335"/>
      <c r="C23" s="336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5"/>
      <c r="E32" s="12"/>
      <c r="F32" s="94"/>
    </row>
    <row r="33" spans="1:7" x14ac:dyDescent="0.3">
      <c r="A33" s="334" t="s">
        <v>36</v>
      </c>
      <c r="B33" s="335"/>
      <c r="C33" s="336"/>
      <c r="D33" s="248">
        <f>SUM(B26:C32)</f>
        <v>14</v>
      </c>
    </row>
    <row r="34" spans="1:7" x14ac:dyDescent="0.3">
      <c r="A34" s="334" t="s">
        <v>295</v>
      </c>
      <c r="B34" s="335"/>
      <c r="C34" s="33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ht="49.5" x14ac:dyDescent="0.3">
      <c r="A41" s="17" t="s">
        <v>293</v>
      </c>
      <c r="B41" s="94">
        <v>0</v>
      </c>
      <c r="C41" s="94"/>
      <c r="D41" s="95" t="s">
        <v>436</v>
      </c>
      <c r="E41" s="94" t="s">
        <v>437</v>
      </c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8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0.8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438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0</v>
      </c>
      <c r="C59" s="94"/>
      <c r="D59" s="95" t="s">
        <v>440</v>
      </c>
      <c r="E59" s="95" t="s">
        <v>439</v>
      </c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12</v>
      </c>
    </row>
    <row r="64" spans="1:7" x14ac:dyDescent="0.3">
      <c r="A64" s="334" t="s">
        <v>295</v>
      </c>
      <c r="B64" s="335"/>
      <c r="C64" s="336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442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24</v>
      </c>
    </row>
    <row r="85" spans="1:7" x14ac:dyDescent="0.3">
      <c r="A85" s="334" t="s">
        <v>295</v>
      </c>
      <c r="B85" s="335"/>
      <c r="C85" s="336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443</v>
      </c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444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102.75" customHeight="1" x14ac:dyDescent="0.35">
      <c r="A99" s="46" t="s">
        <v>193</v>
      </c>
      <c r="B99" s="110">
        <v>0</v>
      </c>
      <c r="C99" s="120">
        <f>IF(B99=0, -5, "0")</f>
        <v>-5</v>
      </c>
      <c r="D99" s="95" t="s">
        <v>463</v>
      </c>
      <c r="E99" s="95" t="s">
        <v>446</v>
      </c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445</v>
      </c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18</v>
      </c>
    </row>
    <row r="103" spans="1:7" x14ac:dyDescent="0.3">
      <c r="A103" s="334" t="s">
        <v>295</v>
      </c>
      <c r="B103" s="335"/>
      <c r="C103" s="336"/>
      <c r="D103" s="33">
        <f>D102/(COUNT(B88:C101)*2)</f>
        <v>0.6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127" t="s">
        <v>447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18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448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449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22</v>
      </c>
    </row>
    <row r="134" spans="1:7" x14ac:dyDescent="0.3">
      <c r="A134" s="334" t="s">
        <v>295</v>
      </c>
      <c r="B134" s="335"/>
      <c r="C134" s="336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33" x14ac:dyDescent="0.3">
      <c r="A147" s="50" t="s">
        <v>214</v>
      </c>
      <c r="B147" s="110">
        <v>2</v>
      </c>
      <c r="C147" s="95"/>
      <c r="D147" s="95" t="s">
        <v>450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24</v>
      </c>
    </row>
    <row r="150" spans="1:7" x14ac:dyDescent="0.3">
      <c r="A150" s="334" t="s">
        <v>295</v>
      </c>
      <c r="B150" s="335"/>
      <c r="C150" s="336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ht="75" x14ac:dyDescent="0.3">
      <c r="A173" s="20" t="s">
        <v>180</v>
      </c>
      <c r="B173" s="94">
        <v>0</v>
      </c>
      <c r="C173" s="94"/>
      <c r="D173" s="204" t="s">
        <v>451</v>
      </c>
      <c r="E173" s="95" t="s">
        <v>452</v>
      </c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6</v>
      </c>
    </row>
    <row r="178" spans="1:7" x14ac:dyDescent="0.3">
      <c r="A178" s="334" t="s">
        <v>295</v>
      </c>
      <c r="B178" s="335"/>
      <c r="C178" s="336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0</v>
      </c>
      <c r="C182" s="94"/>
      <c r="D182" s="95" t="s">
        <v>453</v>
      </c>
      <c r="E182" s="69" t="s">
        <v>454</v>
      </c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455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7</v>
      </c>
    </row>
    <row r="187" spans="1:7" x14ac:dyDescent="0.3">
      <c r="A187" s="334" t="s">
        <v>295</v>
      </c>
      <c r="B187" s="335"/>
      <c r="C187" s="336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0</v>
      </c>
      <c r="C192" s="94"/>
      <c r="D192" s="95" t="s">
        <v>456</v>
      </c>
      <c r="E192" s="94" t="s">
        <v>457</v>
      </c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2</v>
      </c>
    </row>
    <row r="195" spans="1:6" x14ac:dyDescent="0.3">
      <c r="A195" s="334" t="s">
        <v>295</v>
      </c>
      <c r="B195" s="335"/>
      <c r="C195" s="336"/>
      <c r="D195" s="33">
        <f>D194/(COUNT(B190:C193)*2)</f>
        <v>0.5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0.89189189189189189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6" max="5" man="1"/>
    <brk id="17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48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48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48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'A2 Exploitation'!A8:F8</f>
        <v>Ksar Hellal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'A2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'A2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'A2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'A3 Exploitation'!A8:F8</f>
        <v>Ksar Hellal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'A3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'A3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'A3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Ksar Hellal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e">
        <f>#REF!</f>
        <v>#REF!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'A4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'A4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'A4 Exploitation'!A8:F8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2018-04-06T14:31:26Z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