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Korba\août 2017\"/>
    </mc:Choice>
  </mc:AlternateContent>
  <bookViews>
    <workbookView xWindow="0" yWindow="0" windowWidth="20490" windowHeight="7755" tabRatio="95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D500" i="24"/>
  <c r="D501" i="24" s="1"/>
  <c r="B182" i="29" s="1"/>
  <c r="C498" i="24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D285" i="22" s="1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491" i="20" l="1"/>
  <c r="D492" i="20" s="1"/>
  <c r="B171" i="29" s="1"/>
  <c r="D206" i="20"/>
  <c r="D207" i="20" s="1"/>
  <c r="D110" i="20"/>
  <c r="D111" i="20" s="1"/>
  <c r="D110" i="22"/>
  <c r="D111" i="22" s="1"/>
  <c r="D491" i="22"/>
  <c r="D492" i="22" s="1"/>
  <c r="B172" i="29" s="1"/>
  <c r="D54" i="24"/>
  <c r="D55" i="24" s="1"/>
  <c r="D242" i="24"/>
  <c r="D245" i="24" s="1"/>
  <c r="D246" i="24" s="1"/>
  <c r="D388" i="26"/>
  <c r="D389" i="26" s="1"/>
  <c r="D160" i="23"/>
  <c r="D161" i="23" s="1"/>
  <c r="D54" i="22"/>
  <c r="D55" i="22" s="1"/>
  <c r="D37" i="26"/>
  <c r="D40" i="26" s="1"/>
  <c r="D41" i="26" s="1"/>
  <c r="D206" i="26"/>
  <c r="D207" i="26" s="1"/>
  <c r="D242" i="26"/>
  <c r="D379" i="26"/>
  <c r="D380" i="26" s="1"/>
  <c r="D399" i="26"/>
  <c r="D400" i="26" s="1"/>
  <c r="D491" i="26"/>
  <c r="D492" i="26" s="1"/>
  <c r="B174" i="29" s="1"/>
  <c r="D160" i="25"/>
  <c r="D161" i="25" s="1"/>
  <c r="D62" i="27"/>
  <c r="D63" i="27" s="1"/>
  <c r="D263" i="26"/>
  <c r="D264" i="26" s="1"/>
  <c r="D62" i="21"/>
  <c r="D63" i="21" s="1"/>
  <c r="D62" i="25"/>
  <c r="D63" i="25" s="1"/>
  <c r="D37" i="20"/>
  <c r="D38" i="20" s="1"/>
  <c r="D186" i="20"/>
  <c r="D187" i="20" s="1"/>
  <c r="D229" i="20"/>
  <c r="D230" i="20" s="1"/>
  <c r="D388" i="20"/>
  <c r="D389" i="20" s="1"/>
  <c r="D134" i="22"/>
  <c r="D135" i="22" s="1"/>
  <c r="D146" i="22"/>
  <c r="D147" i="22" s="1"/>
  <c r="D206" i="22"/>
  <c r="D207" i="22" s="1"/>
  <c r="D379" i="22"/>
  <c r="D380" i="22" s="1"/>
  <c r="D388" i="22"/>
  <c r="D389" i="22" s="1"/>
  <c r="D399" i="22"/>
  <c r="D402" i="22" s="1"/>
  <c r="D403" i="22" s="1"/>
  <c r="D110" i="24"/>
  <c r="D111" i="24" s="1"/>
  <c r="D134" i="24"/>
  <c r="D135" i="24" s="1"/>
  <c r="D146" i="24"/>
  <c r="D149" i="24" s="1"/>
  <c r="D150" i="24" s="1"/>
  <c r="D491" i="24"/>
  <c r="D492" i="24" s="1"/>
  <c r="B173" i="29" s="1"/>
  <c r="D54" i="26"/>
  <c r="D55" i="26" s="1"/>
  <c r="D81" i="26"/>
  <c r="D110" i="26"/>
  <c r="D111" i="26" s="1"/>
  <c r="D285" i="26"/>
  <c r="D286" i="26" s="1"/>
  <c r="D117" i="21"/>
  <c r="D118" i="21" s="1"/>
  <c r="D62" i="23"/>
  <c r="D63" i="23" s="1"/>
  <c r="D83" i="27"/>
  <c r="D84" i="27" s="1"/>
  <c r="D132" i="27"/>
  <c r="D133" i="27" s="1"/>
  <c r="D148" i="27"/>
  <c r="D149" i="27" s="1"/>
  <c r="D160" i="19"/>
  <c r="D161" i="19" s="1"/>
  <c r="D148" i="19"/>
  <c r="D149" i="19" s="1"/>
  <c r="D132" i="19"/>
  <c r="D133" i="19" s="1"/>
  <c r="D83" i="19"/>
  <c r="D84" i="19" s="1"/>
  <c r="D62" i="19"/>
  <c r="D63" i="19" s="1"/>
  <c r="D491" i="18"/>
  <c r="D492" i="18" s="1"/>
  <c r="B170" i="29" s="1"/>
  <c r="D399" i="18"/>
  <c r="D400" i="18" s="1"/>
  <c r="D379" i="18"/>
  <c r="D380" i="18" s="1"/>
  <c r="D146" i="18"/>
  <c r="D134" i="18"/>
  <c r="D135" i="18" s="1"/>
  <c r="D110" i="18"/>
  <c r="D111" i="18" s="1"/>
  <c r="D54" i="18"/>
  <c r="D55" i="18" s="1"/>
  <c r="D37" i="18"/>
  <c r="D451" i="24"/>
  <c r="D452" i="24" s="1"/>
  <c r="B146" i="29" s="1"/>
  <c r="D443" i="24"/>
  <c r="D229" i="18"/>
  <c r="D230" i="18" s="1"/>
  <c r="D429" i="22"/>
  <c r="D186" i="24"/>
  <c r="D187" i="24" s="1"/>
  <c r="D229" i="24"/>
  <c r="D230" i="24" s="1"/>
  <c r="D263" i="24"/>
  <c r="D264" i="24" s="1"/>
  <c r="D318" i="26"/>
  <c r="D336" i="26"/>
  <c r="D337" i="26" s="1"/>
  <c r="D429" i="26"/>
  <c r="D432" i="26" s="1"/>
  <c r="D433" i="26" s="1"/>
  <c r="B138" i="29" s="1"/>
  <c r="D101" i="19"/>
  <c r="D102" i="19" s="1"/>
  <c r="D101" i="27"/>
  <c r="D102" i="27" s="1"/>
  <c r="D451" i="18"/>
  <c r="D452" i="18" s="1"/>
  <c r="B143" i="29" s="1"/>
  <c r="D242" i="20"/>
  <c r="D243" i="20" s="1"/>
  <c r="D81" i="18"/>
  <c r="D96" i="18" s="1"/>
  <c r="D97" i="18" s="1"/>
  <c r="D206" i="18"/>
  <c r="D207" i="18" s="1"/>
  <c r="D242" i="18"/>
  <c r="D263" i="18"/>
  <c r="D264" i="18" s="1"/>
  <c r="D388" i="18"/>
  <c r="D389" i="18" s="1"/>
  <c r="D285" i="20"/>
  <c r="D318" i="20"/>
  <c r="D321" i="20" s="1"/>
  <c r="D322" i="20" s="1"/>
  <c r="D336" i="20"/>
  <c r="D337" i="20" s="1"/>
  <c r="D429" i="20"/>
  <c r="D430" i="20" s="1"/>
  <c r="D37" i="22"/>
  <c r="D186" i="22"/>
  <c r="D187" i="22" s="1"/>
  <c r="D81" i="24"/>
  <c r="D82" i="24" s="1"/>
  <c r="D206" i="24"/>
  <c r="D207" i="24" s="1"/>
  <c r="D318" i="24"/>
  <c r="D336" i="24"/>
  <c r="D337" i="24" s="1"/>
  <c r="D429" i="24"/>
  <c r="D430" i="24" s="1"/>
  <c r="D134" i="26"/>
  <c r="D135" i="26" s="1"/>
  <c r="D146" i="26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186" i="18"/>
  <c r="D187" i="18" s="1"/>
  <c r="D81" i="20"/>
  <c r="D82" i="20" s="1"/>
  <c r="D263" i="20"/>
  <c r="D264" i="20" s="1"/>
  <c r="D285" i="18"/>
  <c r="D286" i="18" s="1"/>
  <c r="D318" i="18"/>
  <c r="D319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229" i="22"/>
  <c r="D230" i="22" s="1"/>
  <c r="D242" i="22"/>
  <c r="D263" i="22"/>
  <c r="D264" i="22" s="1"/>
  <c r="D318" i="22"/>
  <c r="D319" i="22" s="1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194" i="27"/>
  <c r="D194" i="25"/>
  <c r="D194" i="23"/>
  <c r="D194" i="21"/>
  <c r="D194" i="19"/>
  <c r="D245" i="26"/>
  <c r="D246" i="26" s="1"/>
  <c r="D243" i="26"/>
  <c r="D321" i="26"/>
  <c r="D322" i="26" s="1"/>
  <c r="D319" i="26"/>
  <c r="D501" i="26"/>
  <c r="B183" i="29" s="1"/>
  <c r="D82" i="26"/>
  <c r="D147" i="26"/>
  <c r="D149" i="26"/>
  <c r="D150" i="26" s="1"/>
  <c r="D164" i="26"/>
  <c r="D189" i="26"/>
  <c r="D190" i="26" s="1"/>
  <c r="D347" i="26"/>
  <c r="D449" i="26"/>
  <c r="D147" i="24"/>
  <c r="D164" i="24"/>
  <c r="D400" i="24"/>
  <c r="D402" i="24"/>
  <c r="D403" i="24" s="1"/>
  <c r="D96" i="24"/>
  <c r="D97" i="24" s="1"/>
  <c r="D321" i="24"/>
  <c r="D322" i="24" s="1"/>
  <c r="D319" i="24"/>
  <c r="D432" i="24"/>
  <c r="D433" i="24" s="1"/>
  <c r="B137" i="29" s="1"/>
  <c r="D38" i="24"/>
  <c r="D347" i="24"/>
  <c r="D286" i="22"/>
  <c r="D347" i="22"/>
  <c r="D40" i="22"/>
  <c r="D41" i="22" s="1"/>
  <c r="D38" i="22"/>
  <c r="D501" i="22"/>
  <c r="B181" i="29" s="1"/>
  <c r="D164" i="22"/>
  <c r="D432" i="22"/>
  <c r="D433" i="22" s="1"/>
  <c r="B136" i="29" s="1"/>
  <c r="D430" i="22"/>
  <c r="D243" i="22"/>
  <c r="D449" i="22"/>
  <c r="D432" i="20"/>
  <c r="D433" i="20" s="1"/>
  <c r="B135" i="29" s="1"/>
  <c r="D501" i="20"/>
  <c r="B180" i="29" s="1"/>
  <c r="D286" i="20"/>
  <c r="D288" i="20"/>
  <c r="D289" i="20" s="1"/>
  <c r="D164" i="20"/>
  <c r="D451" i="20"/>
  <c r="D452" i="20" s="1"/>
  <c r="B144" i="29" s="1"/>
  <c r="D347" i="20"/>
  <c r="D449" i="20"/>
  <c r="D501" i="18"/>
  <c r="B179" i="29" s="1"/>
  <c r="D147" i="18"/>
  <c r="D164" i="18"/>
  <c r="D38" i="18"/>
  <c r="D347" i="18"/>
  <c r="D449" i="18"/>
  <c r="D40" i="20" l="1"/>
  <c r="D41" i="20" s="1"/>
  <c r="D96" i="20"/>
  <c r="D97" i="20" s="1"/>
  <c r="B63" i="29" s="1"/>
  <c r="D197" i="27"/>
  <c r="D198" i="27" s="1"/>
  <c r="B11" i="27" s="1"/>
  <c r="D189" i="20"/>
  <c r="D190" i="20" s="1"/>
  <c r="D96" i="22"/>
  <c r="D97" i="22" s="1"/>
  <c r="D243" i="24"/>
  <c r="D38" i="26"/>
  <c r="D197" i="23"/>
  <c r="D198" i="23" s="1"/>
  <c r="B11" i="23" s="1"/>
  <c r="D245" i="20"/>
  <c r="D246" i="20" s="1"/>
  <c r="D149" i="20"/>
  <c r="D150" i="20" s="1"/>
  <c r="B72" i="29" s="1"/>
  <c r="D321" i="22"/>
  <c r="D322" i="22" s="1"/>
  <c r="D400" i="22"/>
  <c r="D402" i="26"/>
  <c r="D403" i="26" s="1"/>
  <c r="D430" i="26"/>
  <c r="D288" i="26"/>
  <c r="D289" i="26" s="1"/>
  <c r="D349" i="20"/>
  <c r="D350" i="20" s="1"/>
  <c r="B117" i="29" s="1"/>
  <c r="D197" i="25"/>
  <c r="D198" i="25" s="1"/>
  <c r="B11" i="25" s="1"/>
  <c r="D402" i="18"/>
  <c r="D403" i="18" s="1"/>
  <c r="B125" i="29" s="1"/>
  <c r="D149" i="18"/>
  <c r="D150" i="18" s="1"/>
  <c r="D245" i="22"/>
  <c r="D246" i="22" s="1"/>
  <c r="D149" i="22"/>
  <c r="D150" i="22" s="1"/>
  <c r="B73" i="29" s="1"/>
  <c r="D349" i="22"/>
  <c r="D350" i="22" s="1"/>
  <c r="D288" i="22"/>
  <c r="D289" i="22" s="1"/>
  <c r="D96" i="26"/>
  <c r="D97" i="26" s="1"/>
  <c r="D197" i="19"/>
  <c r="D198" i="19" s="1"/>
  <c r="B11" i="19" s="1"/>
  <c r="D432" i="18"/>
  <c r="D433" i="18" s="1"/>
  <c r="B134" i="29" s="1"/>
  <c r="D349" i="18"/>
  <c r="D350" i="18" s="1"/>
  <c r="B116" i="29" s="1"/>
  <c r="D321" i="18"/>
  <c r="D322" i="18" s="1"/>
  <c r="B107" i="29" s="1"/>
  <c r="D288" i="18"/>
  <c r="D289" i="18" s="1"/>
  <c r="B98" i="29" s="1"/>
  <c r="D245" i="18"/>
  <c r="D246" i="18" s="1"/>
  <c r="B89" i="29" s="1"/>
  <c r="D189" i="18"/>
  <c r="D190" i="18" s="1"/>
  <c r="B80" i="29" s="1"/>
  <c r="D82" i="18"/>
  <c r="D402" i="20"/>
  <c r="D403" i="20" s="1"/>
  <c r="B126" i="29" s="1"/>
  <c r="D319" i="20"/>
  <c r="D288" i="24"/>
  <c r="D289" i="24" s="1"/>
  <c r="B101" i="29" s="1"/>
  <c r="D243" i="18"/>
  <c r="D189" i="22"/>
  <c r="D190" i="22" s="1"/>
  <c r="B82" i="29" s="1"/>
  <c r="D197" i="21"/>
  <c r="D198" i="21" s="1"/>
  <c r="B11" i="21" s="1"/>
  <c r="D189" i="24"/>
  <c r="D190" i="24" s="1"/>
  <c r="D349" i="26"/>
  <c r="D350" i="26" s="1"/>
  <c r="B120" i="29" s="1"/>
  <c r="D349" i="24"/>
  <c r="D350" i="24" s="1"/>
  <c r="B119" i="29" s="1"/>
  <c r="D504" i="22"/>
  <c r="D505" i="22" s="1"/>
  <c r="B53" i="29"/>
  <c r="B93" i="29"/>
  <c r="B75" i="29"/>
  <c r="B128" i="29"/>
  <c r="B100" i="29"/>
  <c r="B55" i="29"/>
  <c r="B99" i="29"/>
  <c r="B71" i="29"/>
  <c r="A8" i="16"/>
  <c r="B192" i="29"/>
  <c r="B191" i="29"/>
  <c r="B129" i="29"/>
  <c r="B127" i="29"/>
  <c r="B118" i="29"/>
  <c r="B111" i="29"/>
  <c r="B110" i="29"/>
  <c r="B109" i="29"/>
  <c r="B108" i="29"/>
  <c r="B102" i="29"/>
  <c r="B92" i="29"/>
  <c r="B91" i="29"/>
  <c r="B90" i="29"/>
  <c r="B84" i="29"/>
  <c r="B83" i="29"/>
  <c r="B81" i="29"/>
  <c r="B74" i="29"/>
  <c r="B66" i="29"/>
  <c r="B65" i="29"/>
  <c r="B64" i="29"/>
  <c r="B57" i="29"/>
  <c r="B56" i="29"/>
  <c r="B54" i="29"/>
  <c r="B12" i="22" l="1"/>
  <c r="B37" i="29"/>
  <c r="B27" i="29"/>
  <c r="D504" i="20"/>
  <c r="D505" i="20" s="1"/>
  <c r="D504" i="24"/>
  <c r="D505" i="24" s="1"/>
  <c r="B188" i="29"/>
  <c r="D504" i="18"/>
  <c r="D505" i="18" s="1"/>
  <c r="B12" i="18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39" i="29"/>
  <c r="B29" i="29"/>
  <c r="B12" i="20"/>
  <c r="B36" i="29"/>
  <c r="B26" i="29"/>
  <c r="B12" i="24"/>
  <c r="B38" i="29"/>
  <c r="B28" i="29"/>
  <c r="B25" i="29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<sst xmlns="http://schemas.openxmlformats.org/spreadsheetml/2006/main" count="4635" uniqueCount="520">
  <si>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</si>
  <si>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</si>
  <si>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</si>
  <si>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</si>
  <si>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</si>
  <si>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</si>
  <si>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</si>
  <si>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</si>
  <si>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</si>
  <si>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</si>
  <si>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</si>
  <si>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</si>
  <si>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</si>
  <si>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</si>
  <si>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</si>
  <si>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</si>
  <si>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</si>
  <si>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</si>
  <si>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</si>
  <si>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</si>
  <si>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</si>
  <si>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</si>
  <si>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</si>
  <si>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</si>
  <si>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</si>
  <si>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</si>
  <si>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</si>
  <si>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</si>
  <si>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</si>
  <si>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</si>
  <si>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</si>
  <si>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</si>
  <si>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</si>
  <si>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</si>
  <si>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</si>
  <si>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</si>
  <si>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</si>
  <si>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</si>
  <si>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</si>
  <si>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</si>
  <si>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</si>
  <si>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</si>
  <si>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</si>
  <si>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</si>
  <si>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</si>
  <si>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</si>
  <si>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</si>
  <si>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</si>
  <si>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</si>
  <si>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</si>
  <si>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</si>
  <si>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</si>
  <si>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</si>
  <si>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</si>
  <si>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</si>
  <si>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</si>
  <si>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</si>
  <si>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</si>
  <si>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</si>
  <si>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</si>
  <si>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</si>
  <si>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</si>
  <si>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</si>
  <si>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</si>
  <si>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</si>
  <si>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</si>
  <si>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</si>
  <si>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</si>
  <si>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</si>
  <si>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</si>
  <si>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</si>
  <si>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</si>
  <si>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</si>
  <si>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</si>
  <si>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</si>
  <si>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</si>
  <si>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</si>
  <si>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</si>
  <si>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</si>
  <si>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</si>
  <si>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</si>
  <si>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</si>
  <si>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</si>
  <si>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</si>
  <si>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</si>
  <si>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</si>
  <si>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</si>
  <si>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</si>
  <si>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</si>
  <si>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</si>
  <si>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</si>
  <si>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</si>
  <si>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</si>
  <si>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</si>
  <si>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</si>
  <si>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</si>
  <si>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</si>
  <si>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</si>
  <si>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</si>
  <si>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</si>
  <si>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</si>
  <si>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</si>
  <si>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</si>
  <si>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</si>
  <si>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</si>
  <si>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</si>
  <si>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</si>
  <si>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</si>
  <si>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</si>
  <si>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</si>
  <si>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</si>
  <si>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</si>
  <si>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</si>
  <si>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</si>
  <si>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</si>
  <si>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</si>
  <si>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</si>
  <si>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</si>
  <si>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</si>
  <si>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</si>
  <si>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</si>
  <si>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</si>
  <si>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</si>
  <si>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</si>
  <si>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</si>
  <si>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</si>
  <si>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</si>
  <si>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</si>
  <si>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</si>
  <si>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</si>
  <si>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</si>
  <si>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</si>
  <si>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</si>
  <si>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</si>
  <si>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</si>
  <si>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</si>
  <si>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</si>
  <si>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</si>
  <si>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</si>
  <si>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</si>
  <si>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</si>
  <si>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</si>
  <si>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</si>
  <si>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</si>
  <si>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</si>
  <si>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</si>
  <si>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</si>
  <si>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</si>
  <si>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</si>
  <si>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</si>
  <si>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</si>
  <si>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</si>
  <si>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</si>
  <si>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</si>
  <si>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</si>
  <si>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</si>
  <si>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</si>
  <si>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</si>
  <si>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</si>
  <si>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</si>
  <si>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</si>
  <si>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</si>
  <si>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</si>
  <si>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</si>
  <si>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</si>
  <si>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</si>
  <si>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</si>
  <si>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</si>
  <si>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</si>
  <si>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</si>
  <si>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</si>
  <si>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</si>
  <si>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</si>
  <si>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</si>
  <si>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</si>
  <si>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</si>
  <si>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</si>
  <si>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</si>
  <si>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</si>
  <si>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</si>
  <si>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</si>
  <si>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</si>
  <si>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</si>
  <si>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</si>
  <si>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</si>
  <si>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</si>
  <si>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</si>
  <si>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</si>
  <si>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</si>
  <si>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</si>
  <si>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</si>
  <si>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</si>
  <si>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</si>
  <si>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</si>
  <si>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</si>
  <si>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</si>
  <si>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</si>
  <si>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</si>
  <si>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</si>
  <si>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</si>
  <si>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</si>
  <si>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</si>
  <si>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</si>
  <si>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</si>
  <si>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</si>
  <si>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</si>
  <si>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</si>
  <si>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</si>
  <si>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</si>
  <si>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</si>
  <si>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</si>
  <si>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</si>
  <si>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</si>
  <si>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</si>
  <si>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</si>
  <si>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</si>
  <si>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</si>
  <si>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</si>
  <si>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</si>
  <si>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</si>
  <si>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</si>
  <si>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</si>
  <si>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</si>
  <si>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</si>
  <si>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</si>
  <si>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</si>
  <si>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</si>
  <si>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</si>
  <si>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</si>
  <si>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</si>
  <si>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</si>
  <si>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</si>
  <si>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</si>
  <si>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</si>
  <si>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</si>
  <si>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</si>
  <si>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</si>
  <si>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</si>
  <si>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</si>
  <si>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</si>
  <si>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</si>
  <si>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</si>
  <si>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</si>
  <si>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</si>
  <si>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</si>
  <si>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</si>
  <si>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</si>
  <si>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</si>
  <si>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</si>
  <si>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</si>
  <si>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</si>
  <si>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</si>
  <si>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</si>
  <si>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</si>
  <si>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</si>
  <si>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</si>
  <si>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</si>
  <si>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</si>
  <si>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</si>
  <si>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</si>
  <si>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</si>
  <si>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</si>
  <si>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</si>
  <si>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</si>
  <si>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</si>
  <si>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</si>
  <si>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</si>
  <si>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</si>
  <si>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</si>
  <si>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</si>
  <si>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</si>
  <si>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</si>
  <si>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</si>
  <si>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</si>
  <si>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</si>
  <si>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</si>
  <si>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</si>
  <si>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</si>
  <si>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</si>
  <si>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</si>
  <si>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</si>
  <si>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</si>
  <si>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</si>
  <si>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</si>
  <si>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</si>
  <si>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</si>
  <si>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</si>
  <si>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</si>
  <si>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</si>
  <si>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</si>
  <si>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</si>
  <si>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</si>
  <si>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</si>
  <si>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</si>
  <si>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</si>
  <si>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</si>
  <si>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</si>
  <si>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</si>
  <si>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</si>
  <si>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</si>
  <si>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</si>
  <si>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</si>
  <si>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</si>
  <si>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</si>
  <si>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</si>
  <si>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</si>
  <si>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</si>
  <si>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</si>
  <si>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</si>
  <si>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</si>
  <si>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</si>
  <si>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</si>
  <si>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</si>
  <si>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</si>
  <si>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</si>
  <si>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</si>
  <si>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</si>
  <si>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</si>
  <si>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</si>
  <si>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</si>
  <si>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</si>
  <si>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</si>
  <si>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</si>
  <si>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</si>
  <si>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</si>
  <si>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</si>
  <si>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</si>
  <si>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</si>
  <si>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</si>
  <si>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</si>
  <si>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</si>
  <si>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</si>
  <si>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</si>
  <si>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</si>
  <si>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</si>
  <si>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</si>
  <si>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</si>
  <si>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</si>
  <si>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</si>
  <si>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</si>
  <si>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</si>
  <si>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</si>
  <si>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</si>
  <si>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</si>
  <si>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</si>
  <si>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</si>
  <si>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</si>
  <si>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</si>
  <si>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</si>
  <si>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</si>
  <si>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</si>
  <si>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</si>
  <si>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</si>
  <si>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</si>
  <si>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</si>
  <si>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</si>
  <si>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</si>
  <si>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</si>
  <si>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</si>
  <si>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</si>
  <si>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</si>
  <si>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</si>
  <si>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</si>
  <si>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</si>
  <si>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</si>
  <si>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</si>
  <si>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</si>
  <si>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</si>
  <si>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</si>
  <si>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</si>
  <si>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</si>
  <si>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</si>
  <si>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</si>
  <si>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</si>
  <si>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</si>
  <si>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</si>
  <si>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</si>
  <si>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</si>
  <si>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</si>
  <si>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</si>
  <si>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</si>
  <si>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</si>
  <si>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</si>
  <si>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</si>
  <si>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</si>
  <si>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</si>
  <si>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</si>
  <si>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</si>
  <si>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</si>
  <si>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</si>
  <si>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</si>
  <si>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</si>
  <si>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</si>
  <si>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</si>
  <si>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</si>
  <si>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</si>
  <si>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</si>
  <si>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</si>
  <si>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</si>
  <si>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</si>
  <si>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</si>
  <si>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</si>
  <si>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</si>
  <si>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</si>
  <si>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</si>
  <si>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</si>
  <si>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</si>
  <si>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</si>
  <si>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</si>
  <si>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</si>
  <si>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</si>
  <si>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Correct </t>
  </si>
  <si>
    <t>Mme Samah SLAIMI</t>
  </si>
  <si>
    <t>Directeur du Magasin &amp; Chef PFT</t>
  </si>
  <si>
    <t>Korba</t>
  </si>
  <si>
    <t>Le personnel chargé de la réception portait des chaussures de ville</t>
  </si>
  <si>
    <t>La balance n'était pas propre le jour de l'audit</t>
  </si>
  <si>
    <t xml:space="preserve">Absence d'enregistrement des paramètres de contrôle à la réception des dates 17, 18, 19 et 20 mars 2017.
</t>
  </si>
  <si>
    <t>Absence d'enregistrement des paramètres de contrôle à la réception pour les produits frais réceptionnés de l'entrepôt central.</t>
  </si>
  <si>
    <t>Absence de produits casse / retour le jour de l'audit</t>
  </si>
  <si>
    <t>Le protocole de décontamination est connu, toutefois, l'enregistrement des opérations de décontaminations est absent</t>
  </si>
  <si>
    <t>Fournir l'enregistrement et inscrire les informations de spéaration des traitements des œufs et fruits</t>
  </si>
  <si>
    <t>Absence d'un thermomètre propore à ce rayon. L'opérateur utilise celui du traiteur</t>
  </si>
  <si>
    <t>Fournir un thermomètre pour ce rayon</t>
  </si>
  <si>
    <t xml:space="preserve">La zone de réception et le carrelage du couloir sont fissurées (stagnation d'eau) le nettoyage est difficile à ces niveaux. </t>
  </si>
  <si>
    <t>Le carrelage du sol de la partie chaude est fissuré</t>
  </si>
  <si>
    <t>Le laboratoire de préparation des tartes est climatisé</t>
  </si>
  <si>
    <t>Température de la chambre froide négative 
Affichée : -18,9 °C
Mesuré : -19 °C</t>
  </si>
  <si>
    <t>Température du laboratoire
Affichée : +10,1 °C
Mésurée : +11,3 °C</t>
  </si>
  <si>
    <t>Température du linéaire des gâteaux
Affichée : +3 °C
Mesuré : +2,5 °C</t>
  </si>
  <si>
    <t>Présence d'insectes volants (mouches) dans le local</t>
  </si>
  <si>
    <t>L'éclairage au niveau du meuble des produits surgelés (Fruits de mer) n'est pas fonctionnel</t>
  </si>
  <si>
    <t>Température du meuble des produits surgelés
Affichée : -15 °C
Mesuré : -16,2 °C</t>
  </si>
  <si>
    <t>53%, Correct</t>
  </si>
  <si>
    <t>Les casiers ne sont pas compartimentés</t>
  </si>
  <si>
    <t>Absence de papier sèche mains dans le distributeur le jour de l'audit</t>
  </si>
  <si>
    <t>Absence d'horaire d'évacuation des poubelles</t>
  </si>
  <si>
    <t>Absence d'un local dechets, Absence de bennes à ordures propres au magasin</t>
  </si>
  <si>
    <t>Prévoir un local climatisé et des bennes à ordures pour les déchets solides</t>
  </si>
  <si>
    <t>Utilisation de produits non conventionnels : Déptal, dont la date d'expiration est mars 2016</t>
  </si>
  <si>
    <t xml:space="preserve">Vérifier la validité et la conformité des produits de nettoyage avec la plan de nettoyage et désinfection  </t>
  </si>
  <si>
    <t>Le classement se fait sur le support informatique</t>
  </si>
  <si>
    <t>Absence de système GTC au niveau de ce magasin</t>
  </si>
  <si>
    <t>Les accès de l'extérieur vers les sanitaires/vestiaires et la salle de pause ne sont pas protégées. L'entrée des nuisibles par ces endroits est possible.</t>
  </si>
  <si>
    <t>1/ Les sacs de sucre sont entreposés sur des palettes en bois. Cette pratique est proscrite. 
2/ Le sac de sucre est maintenu ouvert. Le risque de contamination biologique et physique est accru à ce niveau.
3/ Utilisation d'un mauvais dispositif pour la manipulation du sucre (pot de fromage vidé)</t>
  </si>
  <si>
    <t>1/ Transvaser les sacs sur des palettes en PVC afin de protéger ce produit.
2/ Fermer le sac de sucre après chaque utilisation.
3/ Utiliser uniquement un dispositif conforme et facile à nettoyer</t>
  </si>
  <si>
    <t>Remplacer les étagères rouillés</t>
  </si>
  <si>
    <t xml:space="preserve">Isoler les produits retour dans un endroit propre et secs. Placer ces produits dans la zone identifiée de retour </t>
  </si>
  <si>
    <t xml:space="preserve">La réserve des produits alimentaires manquait de rangement </t>
  </si>
  <si>
    <t>Revêtir la zone de réception et le sol des couloirs</t>
  </si>
  <si>
    <t>Présence de poussière sur les articles exposés</t>
  </si>
  <si>
    <t xml:space="preserve">Les produits dans le meuble d'exposition des surgelés sont couverts de givre </t>
  </si>
  <si>
    <t xml:space="preserve">Réparer le meuble </t>
  </si>
  <si>
    <t>Les portes étiquettes sont usés</t>
  </si>
  <si>
    <t>Les étagères de stockage dans la réserve sont rouillées</t>
  </si>
  <si>
    <t>La date limite de retrait du produit "crème de fromage frais Landor" n'est pas respectée</t>
  </si>
  <si>
    <t>Respecter les dates limites de retrait</t>
  </si>
  <si>
    <t>Le système d'éclairage de la chambre froide négative n'est pas fonctionnel</t>
  </si>
  <si>
    <t>La jointure du four est usée</t>
  </si>
  <si>
    <t>Le produit "Harissa" n'est pas protégé</t>
  </si>
  <si>
    <t>Les parois du meuble d'exposition des produits préemballés sont moisis.</t>
  </si>
  <si>
    <t xml:space="preserve">Respecter l'enregistrement systématique des paramètres de contrôle à la réception </t>
  </si>
  <si>
    <t>Absence de l'instruction de séparation des traitements des opérations contaminantes (horaire de sortie déchets…)</t>
  </si>
  <si>
    <t>Présence de produits retour (boîtes de tomate cabossés) sans identification et présence de moisissures à ce niveau</t>
  </si>
  <si>
    <t xml:space="preserve">La fermeture de la porte du quai de réception manquait d'étanchieté </t>
  </si>
  <si>
    <t>Directeur du Magasin Mr. Walid BOUYAHIA &amp; Chef PFT</t>
  </si>
  <si>
    <t xml:space="preserve">Absence d'enregistrement des paramètres de contrôle à la réception des dates 30, 31 Janvier, 02, 03 Février 2017.
</t>
  </si>
  <si>
    <t xml:space="preserve">Enregistrer des paramètres de contrôle à la réception </t>
  </si>
  <si>
    <t>Un mail a été envoyé par le directeur du magasin pour l'acquisition de nouveaux thermomètres</t>
  </si>
  <si>
    <t>La poignée du rotissoir n'était pas propre le jour de l'audit</t>
  </si>
  <si>
    <t>L'appareil DEIV du rayon traiteur n'était pas fonctionnelle le jour de l'audit</t>
  </si>
  <si>
    <t>Cadencier Pizza : absence d'enregistrement de l'heure de fin d'exposition du 27/04/2017 et 10/05/2017</t>
  </si>
  <si>
    <t>Température affichée 11,4°C
Température mesurée 11,2°C</t>
  </si>
  <si>
    <t>Présence de poussières sur les articles exposés</t>
  </si>
  <si>
    <t>Les accès de l'extérieur vers les sanitaires/vestiaires et la salle de pause ne sont pas protégées. L'entrée des nuisibles par ces endroits est possible. (remarque recurrente)</t>
  </si>
  <si>
    <t>Absence d'horaire d'évacuation des poubelles (remarque recurrente)</t>
  </si>
  <si>
    <t>La zone de réception et le carrelage du couloir sont fissurées (stagnation d'eau) le nettoyage est difficile à ces niveaux. (Remarque recurrente)</t>
  </si>
  <si>
    <t>Les portes étiquettes du linéaire des produits surgelés sont usés</t>
  </si>
  <si>
    <t>Humidité 56%</t>
  </si>
  <si>
    <t>Température de la chambre de stockage : 
mesurée : 5,1°C
affichée : 4,8°C</t>
  </si>
  <si>
    <t>Température du meuble des produits surgelés :
mesurée : -16°C
affichée : -16,5°C
Température du meuble d'exposition :
mesurée : 3,5°C
affichée : 3°C</t>
  </si>
  <si>
    <t>Température du meuble 4ème gamme :
mesurée : 4,5°C
affichée : 3,5°C</t>
  </si>
  <si>
    <t>Température du congélateur de stockage:
mesurée : -18,2°C
affichée : -18,3°C</t>
  </si>
  <si>
    <t>Température du meuble d'exposition:
mesurée : 4,7°C
affichée : 4°C</t>
  </si>
  <si>
    <t>L'éclairage au niveau du meuble des produits surgelés (Fruits de mer) n'est pas fonctionnel (remarque recurrente)</t>
  </si>
  <si>
    <t>Le carrelage du sol de la partie chaude est fissuré (remarque recurrente)</t>
  </si>
  <si>
    <t>La jointure du four est usée (remarque recurrente)</t>
  </si>
  <si>
    <t>Présence de piqûre de moisissures au niveau du meuble des gâteaux</t>
  </si>
  <si>
    <t>Meuble charcuterie : 
Température affichée : 4°C
Température mesurée : 4,4°C</t>
  </si>
  <si>
    <t>Température à cœur du produit "Ricotta" +6°C, conforme</t>
  </si>
  <si>
    <t>Les casiers ne sont pas compartimentés (selon le directeur du magasin, les casiers adaptés seront prochainement réceptionnées)</t>
  </si>
  <si>
    <t>Réparer le système d'eclairage du meuble</t>
  </si>
  <si>
    <t xml:space="preserve">Réparer le système d'éclairage du meuble </t>
  </si>
  <si>
    <t>Protéger les accés vers l'extérieur pour éviter l'entrée des nuisibles</t>
  </si>
  <si>
    <t>Afficher l'horaire d'évacuation des déchets</t>
  </si>
  <si>
    <t xml:space="preserve">Les produits dans le meuble d'exposition des surgelés sont couverts de givre (remarque recurrente) </t>
  </si>
  <si>
    <t>M. Bilel HAMDI</t>
  </si>
  <si>
    <t>M. Walid BOUYAHIA (directeur magasin)</t>
  </si>
  <si>
    <t>Utilisation des grattoirs métalliques pour les opérations de nettoyage.</t>
  </si>
  <si>
    <t>Interdire l'utilisation de ces outils.</t>
  </si>
  <si>
    <t>L'état de propreté des meubles était insatisfaisant.</t>
  </si>
  <si>
    <t>Le chef rayon PLS avait la barbe longue.</t>
  </si>
  <si>
    <t>Correct.</t>
  </si>
  <si>
    <t>Prévoir un local déchet.</t>
  </si>
  <si>
    <t>Présence d'une lampe non fonctionnelle au niveau des vestiaires des hommes.</t>
  </si>
  <si>
    <t>Accumulation des souillures au niveau des grilles d’aération des meubles.</t>
  </si>
  <si>
    <t>Manque de luminosité pour les meubles des surgelés.</t>
  </si>
  <si>
    <t>Présence de givres dans le meuble des surgelés.</t>
  </si>
  <si>
    <t>Le faux plafond du terminal de cuisson était fissuré au niveau du système d’évacuation de fumée. Il risque de chute sur les personnels.</t>
  </si>
  <si>
    <t>T°(affichée)=4,1°C</t>
  </si>
  <si>
    <t>T°(affichée)=5,1°C
T°(mesurée)=4,2°C</t>
  </si>
  <si>
    <t>HR=46%; correct</t>
  </si>
  <si>
    <t>T°(affichée)=3°C
T°(affichée)=-17°C</t>
  </si>
  <si>
    <t>T°(affichée)=-17,8°C</t>
  </si>
  <si>
    <t>L’évaporateur du laboratoire était souillé.</t>
  </si>
  <si>
    <t>Durée d'exposition des produits</t>
  </si>
  <si>
    <t xml:space="preserve">Glaçage étiquetage des produits </t>
  </si>
  <si>
    <t>Le chef rayon PLS ne portait pas un badge.</t>
  </si>
  <si>
    <t>Absence d'un local déchet.</t>
  </si>
  <si>
    <t>Accumulation de souillures au-dessus du four.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</si>
</sst>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54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0.79166666666666663</c:v>
                </c:pt>
                <c:pt idx="1">
                  <c:v>0.91666666666666663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B0-41AC-9B67-2E6E247B30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B0-41AC-9B67-2E6E247B30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5928"/>
        <c:axId val="288806320"/>
      </c:barChart>
      <c:catAx>
        <c:axId val="288805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6320"/>
        <c:crosses val="autoZero"/>
        <c:auto val="1"/>
        <c:lblAlgn val="ctr"/>
        <c:lblOffset val="100"/>
        <c:noMultiLvlLbl val="0"/>
      </c:catAx>
      <c:valAx>
        <c:axId val="28880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5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EB9-468B-94F9-6CEEBF5E1AA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EB9-468B-94F9-6CEEBF5E1A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3520"/>
        <c:axId val="291840776"/>
      </c:barChart>
      <c:catAx>
        <c:axId val="29184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0776"/>
        <c:crosses val="autoZero"/>
        <c:auto val="1"/>
        <c:lblAlgn val="ctr"/>
        <c:lblOffset val="100"/>
        <c:noMultiLvlLbl val="0"/>
      </c:catAx>
      <c:valAx>
        <c:axId val="291840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0.2857142857142857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32F-48AA-AA77-B05CEE8E34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32F-48AA-AA77-B05CEE8E34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39600"/>
        <c:axId val="291846264"/>
      </c:barChart>
      <c:catAx>
        <c:axId val="29183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6264"/>
        <c:crosses val="autoZero"/>
        <c:auto val="1"/>
        <c:lblAlgn val="ctr"/>
        <c:lblOffset val="100"/>
        <c:noMultiLvlLbl val="0"/>
      </c:catAx>
      <c:valAx>
        <c:axId val="291846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3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13-461C-8FEA-74E61A1BFA1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13-461C-8FEA-74E61A1BFA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1560"/>
        <c:axId val="291841952"/>
      </c:barChart>
      <c:catAx>
        <c:axId val="291841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1952"/>
        <c:crosses val="autoZero"/>
        <c:auto val="1"/>
        <c:lblAlgn val="ctr"/>
        <c:lblOffset val="100"/>
        <c:noMultiLvlLbl val="0"/>
      </c:catAx>
      <c:valAx>
        <c:axId val="29184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0.5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C8-4ADA-9FE3-16E7384683B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C8-4ADA-9FE3-16E7384683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2736"/>
        <c:axId val="288804360"/>
      </c:barChart>
      <c:catAx>
        <c:axId val="29184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4360"/>
        <c:crosses val="autoZero"/>
        <c:auto val="1"/>
        <c:lblAlgn val="ctr"/>
        <c:lblOffset val="100"/>
        <c:noMultiLvlLbl val="0"/>
      </c:catAx>
      <c:valAx>
        <c:axId val="288804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7B3-418C-AE40-3722E179C1F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7B3-418C-AE40-3722E179C1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076136"/>
        <c:axId val="294073000"/>
      </c:barChart>
      <c:catAx>
        <c:axId val="294076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3000"/>
        <c:crosses val="autoZero"/>
        <c:auto val="1"/>
        <c:lblAlgn val="ctr"/>
        <c:lblOffset val="100"/>
        <c:noMultiLvlLbl val="0"/>
      </c:catAx>
      <c:valAx>
        <c:axId val="294073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076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502-4577-A729-BCBF573AE4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502-4577-A729-BCBF573AE4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077312"/>
        <c:axId val="294074960"/>
      </c:barChart>
      <c:catAx>
        <c:axId val="29407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4960"/>
        <c:crosses val="autoZero"/>
        <c:auto val="1"/>
        <c:lblAlgn val="ctr"/>
        <c:lblOffset val="100"/>
        <c:noMultiLvlLbl val="0"/>
      </c:catAx>
      <c:valAx>
        <c:axId val="29407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07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0.9101123595505618</c:v>
                </c:pt>
                <c:pt idx="1">
                  <c:v>0.93258426966292129</c:v>
                </c:pt>
                <c:pt idx="2">
                  <c:v>0.9606741573033708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F56-49B0-BB83-9883F49E24D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F56-49B0-BB83-9883F49E24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078488"/>
        <c:axId val="294077704"/>
      </c:barChart>
      <c:catAx>
        <c:axId val="29407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7704"/>
        <c:crosses val="autoZero"/>
        <c:auto val="1"/>
        <c:lblAlgn val="ctr"/>
        <c:lblOffset val="100"/>
        <c:noMultiLvlLbl val="0"/>
      </c:catAx>
      <c:valAx>
        <c:axId val="294077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078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0.90930232558139534</c:v>
                </c:pt>
                <c:pt idx="1">
                  <c:v>0.98130841121495327</c:v>
                </c:pt>
                <c:pt idx="2">
                  <c:v>0.98372093023255813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AF0-4F35-8A8A-A64AD7BF6D5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AF0-4F35-8A8A-A64AD7BF6D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078096"/>
        <c:axId val="294078880"/>
      </c:barChart>
      <c:catAx>
        <c:axId val="29407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8880"/>
        <c:crosses val="autoZero"/>
        <c:auto val="1"/>
        <c:lblAlgn val="ctr"/>
        <c:lblOffset val="100"/>
        <c:noMultiLvlLbl val="0"/>
      </c:catAx>
      <c:valAx>
        <c:axId val="29407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07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0.90970734256597852</c:v>
                </c:pt>
                <c:pt idx="1">
                  <c:v>0.95694634043893734</c:v>
                </c:pt>
                <c:pt idx="2">
                  <c:v>0.97219754376796441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F9-4CA2-BFA4-F26049738EE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F9-4CA2-BFA4-F26049738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94079664"/>
        <c:axId val="294072216"/>
        <c:extLst xmlns:c16r2="http://schemas.microsoft.com/office/drawing/2015/06/chart"/>
      </c:barChart>
      <c:catAx>
        <c:axId val="294079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2216"/>
        <c:crosses val="autoZero"/>
        <c:auto val="1"/>
        <c:lblAlgn val="ctr"/>
        <c:lblOffset val="100"/>
        <c:noMultiLvlLbl val="0"/>
      </c:catAx>
      <c:valAx>
        <c:axId val="2940722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5CA-4FB8-AE64-06807E9B280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0.32</c:v>
                </c:pt>
                <c:pt idx="1">
                  <c:v>0.44230769230769229</c:v>
                </c:pt>
                <c:pt idx="2">
                  <c:v>0.83000000000000007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5CA-4FB8-AE64-06807E9B280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5CA-4FB8-AE64-06807E9B28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94073392"/>
        <c:axId val="294073784"/>
        <c:extLst xmlns:c16r2="http://schemas.microsoft.com/office/drawing/2015/06/chart"/>
      </c:barChart>
      <c:catAx>
        <c:axId val="29407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3784"/>
        <c:crosses val="autoZero"/>
        <c:auto val="1"/>
        <c:lblAlgn val="ctr"/>
        <c:lblOffset val="100"/>
        <c:noMultiLvlLbl val="0"/>
      </c:catAx>
      <c:valAx>
        <c:axId val="294073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07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0.9242424242424242</c:v>
                </c:pt>
                <c:pt idx="1">
                  <c:v>0.98529411764705888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44-4745-A9D0-F7B5EA98C7E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44-4745-A9D0-F7B5EA98C7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0832"/>
        <c:axId val="288801224"/>
      </c:barChart>
      <c:catAx>
        <c:axId val="28880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1224"/>
        <c:crosses val="autoZero"/>
        <c:auto val="1"/>
        <c:lblAlgn val="ctr"/>
        <c:lblOffset val="100"/>
        <c:noMultiLvlLbl val="0"/>
      </c:catAx>
      <c:valAx>
        <c:axId val="288801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0.97142857142857142</c:v>
                </c:pt>
                <c:pt idx="2">
                  <c:v>0.94285714285714284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41-4412-9D04-ABAF290582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41-4412-9D04-ABAF290582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3968"/>
        <c:axId val="288802400"/>
      </c:barChart>
      <c:catAx>
        <c:axId val="288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2400"/>
        <c:crosses val="autoZero"/>
        <c:auto val="1"/>
        <c:lblAlgn val="ctr"/>
        <c:lblOffset val="100"/>
        <c:noMultiLvlLbl val="0"/>
      </c:catAx>
      <c:valAx>
        <c:axId val="28880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0E-41DD-9ECA-6D3E722F10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0E-41DD-9ECA-6D3E722F10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2792"/>
        <c:axId val="288805144"/>
      </c:barChart>
      <c:catAx>
        <c:axId val="28880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5144"/>
        <c:crosses val="autoZero"/>
        <c:auto val="1"/>
        <c:lblAlgn val="ctr"/>
        <c:lblOffset val="100"/>
        <c:noMultiLvlLbl val="0"/>
      </c:catAx>
      <c:valAx>
        <c:axId val="288805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2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748-4972-92C5-05E11D9CBD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748-4972-92C5-05E11D9CBD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3184"/>
        <c:axId val="288806712"/>
      </c:barChart>
      <c:catAx>
        <c:axId val="28880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6712"/>
        <c:crosses val="autoZero"/>
        <c:auto val="1"/>
        <c:lblAlgn val="ctr"/>
        <c:lblOffset val="100"/>
        <c:noMultiLvlLbl val="0"/>
      </c:catAx>
      <c:valAx>
        <c:axId val="288806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14-46ED-BB21-AA677EE742D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14-46ED-BB21-AA677EE742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805536"/>
        <c:axId val="288804752"/>
      </c:barChart>
      <c:catAx>
        <c:axId val="28880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804752"/>
        <c:crosses val="autoZero"/>
        <c:auto val="1"/>
        <c:lblAlgn val="ctr"/>
        <c:lblOffset val="100"/>
        <c:noMultiLvlLbl val="0"/>
      </c:catAx>
      <c:valAx>
        <c:axId val="28880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80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7D-45BE-B065-743A36A9E2C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7D-45BE-B065-743A36A9E2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6656"/>
        <c:axId val="291844304"/>
      </c:barChart>
      <c:catAx>
        <c:axId val="29184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4304"/>
        <c:crosses val="autoZero"/>
        <c:auto val="1"/>
        <c:lblAlgn val="ctr"/>
        <c:lblOffset val="100"/>
        <c:noMultiLvlLbl val="0"/>
      </c:catAx>
      <c:valAx>
        <c:axId val="29184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0.9642857142857143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9F-4071-82CB-AC07CB2E18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9F-4071-82CB-AC07CB2E18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0384"/>
        <c:axId val="291845480"/>
      </c:barChart>
      <c:catAx>
        <c:axId val="2918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5480"/>
        <c:crosses val="autoZero"/>
        <c:auto val="1"/>
        <c:lblAlgn val="ctr"/>
        <c:lblOffset val="100"/>
        <c:noMultiLvlLbl val="0"/>
      </c:catAx>
      <c:valAx>
        <c:axId val="291845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0.95161290322580649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8C-4419-A822-8EB04435161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8C-4419-A822-8EB0443516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845088"/>
        <c:axId val="291843912"/>
      </c:barChart>
      <c:catAx>
        <c:axId val="29184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843912"/>
        <c:crosses val="autoZero"/>
        <c:auto val="1"/>
        <c:lblAlgn val="ctr"/>
        <c:lblOffset val="100"/>
        <c:noMultiLvlLbl val="0"/>
      </c:catAx>
      <c:valAx>
        <c:axId val="291843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84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1" t="s">
        <v>379</v>
      </c>
      <c r="B18" s="281"/>
      <c r="C18" s="281"/>
      <c r="D18" s="282" t="s">
        <v>414</v>
      </c>
      <c r="E18" s="282"/>
      <c r="F18" s="282"/>
      <c r="G18" s="282"/>
      <c r="H18" s="282"/>
      <c r="I18" s="282"/>
      <c r="J18" s="282"/>
      <c r="K18" s="282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3" t="s">
        <v>380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84" t="s">
        <v>382</v>
      </c>
      <c r="C23" s="284"/>
      <c r="D23" s="199"/>
      <c r="E23" s="199"/>
      <c r="F23" s="199"/>
      <c r="G23" s="199"/>
      <c r="H23" s="199"/>
      <c r="I23" s="199"/>
      <c r="J23" s="198" t="str">
        <f>D18</f>
        <v>Korba</v>
      </c>
    </row>
    <row r="24" spans="1:11" ht="33" customHeight="1" x14ac:dyDescent="0.25">
      <c r="A24" s="207" t="s">
        <v>383</v>
      </c>
      <c r="B24" s="285">
        <f>AVERAGE('A1 Exploitation'!D505,'A1 Technique'!D198)</f>
        <v>0.90970734256597852</v>
      </c>
      <c r="C24" s="285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85">
        <f>AVERAGE('A2 Exploitation'!D505,'A2 Technique'!D198)</f>
        <v>0.95694634043893734</v>
      </c>
      <c r="C25" s="285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85">
        <f>AVERAGE('A3 Exploitation'!D505,'A3 Technique'!D198)</f>
        <v>0.97219754376796441</v>
      </c>
      <c r="C26" s="285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85">
        <f>AVERAGE('A4 Exploitation'!D505,'A4 Technique'!D198)</f>
        <v>0</v>
      </c>
      <c r="C27" s="285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85">
        <f>AVERAGE('A5 Exploitation'!D505,'A5 Technique'!D198)</f>
        <v>0</v>
      </c>
      <c r="C28" s="285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85">
        <f>AVERAGE('A6 Exploitation'!D505,'A6 Technique'!D198)</f>
        <v>0</v>
      </c>
      <c r="C29" s="285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84" t="s">
        <v>389</v>
      </c>
      <c r="C33" s="284"/>
      <c r="D33" s="199"/>
      <c r="E33" s="199"/>
      <c r="F33" s="199"/>
      <c r="G33" s="199"/>
      <c r="H33" s="199"/>
      <c r="I33" s="199"/>
      <c r="J33" s="198" t="str">
        <f>D18</f>
        <v>Korba</v>
      </c>
    </row>
    <row r="34" spans="1:10" ht="33" customHeight="1" x14ac:dyDescent="0.25">
      <c r="A34" s="207" t="s">
        <v>383</v>
      </c>
      <c r="B34" s="285">
        <f>'A1 Exploitation'!D505</f>
        <v>0.90930232558139534</v>
      </c>
      <c r="C34" s="285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85">
        <f>'A2 Exploitation'!D505</f>
        <v>0.98130841121495327</v>
      </c>
      <c r="C35" s="285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85">
        <f>'A3 Exploitation'!D505</f>
        <v>0.98372093023255813</v>
      </c>
      <c r="C36" s="285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85">
        <f>'A4 Exploitation'!D505</f>
        <v>0</v>
      </c>
      <c r="C37" s="285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85">
        <f>'A5 Exploitation'!D505</f>
        <v>0</v>
      </c>
      <c r="C38" s="285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85">
        <f>'A6 Exploitation'!D505</f>
        <v>0</v>
      </c>
      <c r="C39" s="285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6" t="s">
        <v>390</v>
      </c>
      <c r="C42" s="286"/>
      <c r="D42" s="199"/>
      <c r="E42" s="199"/>
      <c r="F42" s="199"/>
      <c r="G42" s="199"/>
      <c r="H42" s="199"/>
      <c r="I42" s="199"/>
      <c r="J42" s="198" t="str">
        <f>D18</f>
        <v>Korba</v>
      </c>
    </row>
    <row r="43" spans="1:10" ht="33" customHeight="1" x14ac:dyDescent="0.25">
      <c r="A43" s="207" t="s">
        <v>383</v>
      </c>
      <c r="B43" s="285">
        <f>AVERAGE('A1 Exploitation'!D503, 'A1 Technique'!D196)</f>
        <v>0.32</v>
      </c>
      <c r="C43" s="285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85">
        <f>AVERAGE('A2 Exploitation'!D503, 'A2 Technique'!D196)</f>
        <v>0.44230769230769229</v>
      </c>
      <c r="C44" s="285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85">
        <f>AVERAGE('A3 Exploitation'!D503, 'A3 Technique'!D196)</f>
        <v>0.83000000000000007</v>
      </c>
      <c r="C45" s="285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85">
        <f>AVERAGE('A4 Exploitation'!D503, 'A4 Technique'!D196)</f>
        <v>0</v>
      </c>
      <c r="C46" s="285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85">
        <f>AVERAGE('A5 Exploitation'!D503, 'A5 Technique'!D196)</f>
        <v>0</v>
      </c>
      <c r="C47" s="285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85">
        <f>AVERAGE('A6 Exploitation'!D503, 'A6 Technique'!D196)</f>
        <v>0</v>
      </c>
      <c r="C48" s="285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84" t="s">
        <v>391</v>
      </c>
      <c r="C51" s="284"/>
      <c r="D51" s="199"/>
      <c r="E51" s="199"/>
      <c r="F51" s="199"/>
      <c r="G51" s="199"/>
      <c r="H51" s="199"/>
      <c r="I51" s="199"/>
      <c r="J51" s="198" t="str">
        <f>D18</f>
        <v>Korba</v>
      </c>
    </row>
    <row r="52" spans="1:10" ht="33" customHeight="1" x14ac:dyDescent="0.25">
      <c r="A52" s="207" t="s">
        <v>383</v>
      </c>
      <c r="B52" s="287">
        <f>'A1 Exploitation'!D41</f>
        <v>0.79166666666666663</v>
      </c>
      <c r="C52" s="287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7">
        <f>'A2 Exploitation'!D41</f>
        <v>0.91666666666666663</v>
      </c>
      <c r="C53" s="287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7">
        <f>'A3 Exploitation'!D41</f>
        <v>1</v>
      </c>
      <c r="C54" s="287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7">
        <f>'A4 Exploitation'!D41</f>
        <v>0</v>
      </c>
      <c r="C55" s="287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7">
        <f>'A5 Exploitation'!D41</f>
        <v>0</v>
      </c>
      <c r="C56" s="287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7">
        <f>'A6 Exploitation'!D41</f>
        <v>0</v>
      </c>
      <c r="C57" s="287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84" t="s">
        <v>392</v>
      </c>
      <c r="C60" s="284"/>
      <c r="D60" s="199"/>
      <c r="E60" s="199"/>
      <c r="F60" s="199"/>
      <c r="G60" s="199"/>
      <c r="H60" s="199"/>
      <c r="I60" s="199"/>
      <c r="J60" s="198" t="str">
        <f>D18</f>
        <v>Korba</v>
      </c>
    </row>
    <row r="61" spans="1:10" ht="33" customHeight="1" x14ac:dyDescent="0.25">
      <c r="A61" s="207" t="s">
        <v>383</v>
      </c>
      <c r="B61" s="285">
        <f>'A1 Exploitation'!D97</f>
        <v>0.9242424242424242</v>
      </c>
      <c r="C61" s="285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85">
        <f>'A2 Exploitation'!D97</f>
        <v>0.98529411764705888</v>
      </c>
      <c r="C62" s="285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85">
        <f>'A3 Exploitation'!D97</f>
        <v>1</v>
      </c>
      <c r="C63" s="285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85">
        <f>'A4 Exploitation'!D97</f>
        <v>0</v>
      </c>
      <c r="C64" s="285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85">
        <f>'A5 Exploitation'!D97</f>
        <v>0</v>
      </c>
      <c r="C65" s="285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85">
        <f>'A6 Exploitation'!D97</f>
        <v>0</v>
      </c>
      <c r="C66" s="285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84" t="s">
        <v>393</v>
      </c>
      <c r="C69" s="284"/>
      <c r="D69" s="199"/>
      <c r="E69" s="199"/>
      <c r="F69" s="199"/>
      <c r="G69" s="199"/>
      <c r="H69" s="199"/>
      <c r="I69" s="199"/>
      <c r="J69" s="198" t="str">
        <f>D18</f>
        <v>Korba</v>
      </c>
    </row>
    <row r="70" spans="1:10" ht="33" customHeight="1" x14ac:dyDescent="0.25">
      <c r="A70" s="207" t="s">
        <v>383</v>
      </c>
      <c r="B70" s="285">
        <f>'A1 Exploitation'!D150</f>
        <v>1</v>
      </c>
      <c r="C70" s="285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85">
        <f>'A2 Exploitation'!D150</f>
        <v>0.97142857142857142</v>
      </c>
      <c r="C71" s="285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85">
        <f>'A3 Exploitation'!D150</f>
        <v>0.94285714285714284</v>
      </c>
      <c r="C72" s="285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85">
        <f>'A4 Exploitation'!D150</f>
        <v>0</v>
      </c>
      <c r="C73" s="285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85">
        <f>'A5 Exploitation'!D150</f>
        <v>0</v>
      </c>
      <c r="C74" s="285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85">
        <f>'A6 Exploitation'!D150</f>
        <v>0</v>
      </c>
      <c r="C75" s="285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84" t="s">
        <v>394</v>
      </c>
      <c r="C78" s="284"/>
      <c r="D78" s="199"/>
      <c r="E78" s="199"/>
      <c r="F78" s="199"/>
      <c r="G78" s="199"/>
      <c r="H78" s="199"/>
      <c r="I78" s="199"/>
      <c r="J78" s="198" t="str">
        <f>D18</f>
        <v>Korba</v>
      </c>
    </row>
    <row r="79" spans="1:10" ht="33" customHeight="1" x14ac:dyDescent="0.25">
      <c r="A79" s="207" t="s">
        <v>383</v>
      </c>
      <c r="B79" s="285">
        <f>'A1 Exploitation'!D190</f>
        <v>1</v>
      </c>
      <c r="C79" s="285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85">
        <f>'A2 Exploitation'!D190</f>
        <v>1</v>
      </c>
      <c r="C80" s="285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85">
        <f>'A3 Exploitation'!D190</f>
        <v>1</v>
      </c>
      <c r="C81" s="285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85">
        <f>'A4 Exploitation'!D190</f>
        <v>0</v>
      </c>
      <c r="C82" s="285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85">
        <f>'A5 Exploitation'!D190</f>
        <v>0</v>
      </c>
      <c r="C83" s="285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85">
        <f>'A6 Exploitation'!D190</f>
        <v>0</v>
      </c>
      <c r="C84" s="285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84" t="s">
        <v>395</v>
      </c>
      <c r="C87" s="284"/>
      <c r="D87" s="199"/>
      <c r="E87" s="199"/>
      <c r="F87" s="199"/>
      <c r="G87" s="199"/>
      <c r="H87" s="199"/>
      <c r="I87" s="199"/>
      <c r="J87" s="198" t="str">
        <f>D18</f>
        <v>Korba</v>
      </c>
    </row>
    <row r="88" spans="1:10" ht="33" customHeight="1" x14ac:dyDescent="0.25">
      <c r="A88" s="207" t="s">
        <v>383</v>
      </c>
      <c r="B88" s="285" t="e">
        <f>'A1 Exploitation'!D246</f>
        <v>#DIV/0!</v>
      </c>
      <c r="C88" s="285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85" t="e">
        <f>'A2 Exploitation'!D246</f>
        <v>#DIV/0!</v>
      </c>
      <c r="C89" s="285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85" t="e">
        <f>'A3 Exploitation'!D246</f>
        <v>#DIV/0!</v>
      </c>
      <c r="C90" s="285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85">
        <f>'A4 Exploitation'!D246</f>
        <v>0</v>
      </c>
      <c r="C91" s="285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85">
        <f>'A5 Exploitation'!D246</f>
        <v>0</v>
      </c>
      <c r="C92" s="285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85">
        <f>'A6 Exploitation'!D246</f>
        <v>0</v>
      </c>
      <c r="C93" s="285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84" t="s">
        <v>396</v>
      </c>
      <c r="C96" s="284"/>
      <c r="D96" s="199"/>
      <c r="E96" s="199"/>
      <c r="F96" s="199"/>
      <c r="G96" s="199"/>
      <c r="H96" s="199"/>
      <c r="I96" s="199"/>
      <c r="J96" s="198" t="str">
        <f>D18</f>
        <v>Korba</v>
      </c>
    </row>
    <row r="97" spans="1:10" ht="33" customHeight="1" x14ac:dyDescent="0.25">
      <c r="A97" s="207" t="s">
        <v>383</v>
      </c>
      <c r="B97" s="285" t="e">
        <f>'A1 Exploitation'!D289</f>
        <v>#DIV/0!</v>
      </c>
      <c r="C97" s="285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85" t="e">
        <f>'A2 Exploitation'!D289</f>
        <v>#DIV/0!</v>
      </c>
      <c r="C98" s="285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85" t="e">
        <f>'A3 Exploitation'!D289</f>
        <v>#DIV/0!</v>
      </c>
      <c r="C99" s="285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85">
        <f>'A4 Exploitation'!D289</f>
        <v>0</v>
      </c>
      <c r="C100" s="285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85">
        <f>'A5 Exploitation'!D289</f>
        <v>0</v>
      </c>
      <c r="C101" s="285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85">
        <f>'A6 Exploitation'!D289</f>
        <v>0</v>
      </c>
      <c r="C102" s="285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84" t="s">
        <v>397</v>
      </c>
      <c r="C105" s="284"/>
      <c r="D105" s="199"/>
      <c r="E105" s="199"/>
      <c r="F105" s="199"/>
      <c r="G105" s="199"/>
      <c r="H105" s="199"/>
      <c r="I105" s="199"/>
      <c r="J105" s="198" t="str">
        <f>D18</f>
        <v>Korba</v>
      </c>
    </row>
    <row r="106" spans="1:10" ht="33" customHeight="1" x14ac:dyDescent="0.25">
      <c r="A106" s="207" t="s">
        <v>383</v>
      </c>
      <c r="B106" s="285">
        <f>'A1 Exploitation'!D322</f>
        <v>0.97368421052631582</v>
      </c>
      <c r="C106" s="285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85">
        <f>'A2 Exploitation'!D322</f>
        <v>1</v>
      </c>
      <c r="C107" s="285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85">
        <f>'A3 Exploitation'!D322</f>
        <v>1</v>
      </c>
      <c r="C108" s="285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85">
        <f>'A4 Exploitation'!D322</f>
        <v>0</v>
      </c>
      <c r="C109" s="285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85">
        <f>'A5 Exploitation'!D322</f>
        <v>0</v>
      </c>
      <c r="C110" s="285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85">
        <f>'A6 Exploitation'!D322</f>
        <v>0</v>
      </c>
      <c r="C111" s="285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84" t="s">
        <v>398</v>
      </c>
      <c r="C114" s="284"/>
      <c r="D114" s="199"/>
      <c r="E114" s="199"/>
      <c r="F114" s="199"/>
      <c r="G114" s="199"/>
      <c r="H114" s="199"/>
      <c r="I114" s="199"/>
      <c r="J114" s="198" t="str">
        <f>D18</f>
        <v>Korba</v>
      </c>
    </row>
    <row r="115" spans="1:10" ht="33" customHeight="1" x14ac:dyDescent="0.25">
      <c r="A115" s="207" t="s">
        <v>383</v>
      </c>
      <c r="B115" s="285">
        <f>'A1 Exploitation'!D350</f>
        <v>0.56666666666666665</v>
      </c>
      <c r="C115" s="285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85">
        <f>'A2 Exploitation'!D350</f>
        <v>0.9642857142857143</v>
      </c>
      <c r="C116" s="285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85">
        <f>'A3 Exploitation'!D350</f>
        <v>1</v>
      </c>
      <c r="C117" s="285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85">
        <f>'A4 Exploitation'!D350</f>
        <v>0</v>
      </c>
      <c r="C118" s="285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85">
        <f>'A5 Exploitation'!D350</f>
        <v>0</v>
      </c>
      <c r="C119" s="285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85">
        <f>'A6 Exploitation'!D350</f>
        <v>0</v>
      </c>
      <c r="C120" s="285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84" t="s">
        <v>399</v>
      </c>
      <c r="C123" s="284"/>
      <c r="D123" s="199"/>
      <c r="E123" s="199"/>
      <c r="F123" s="199"/>
      <c r="G123" s="199"/>
      <c r="H123" s="199"/>
      <c r="I123" s="199"/>
      <c r="J123" s="198" t="str">
        <f>D18</f>
        <v>Korba</v>
      </c>
    </row>
    <row r="124" spans="1:10" ht="33" customHeight="1" x14ac:dyDescent="0.25">
      <c r="A124" s="207" t="s">
        <v>383</v>
      </c>
      <c r="B124" s="285">
        <f>'A1 Exploitation'!D403</f>
        <v>0.93548387096774188</v>
      </c>
      <c r="C124" s="285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85">
        <f>'A2 Exploitation'!D403</f>
        <v>1</v>
      </c>
      <c r="C125" s="285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85">
        <f>'A3 Exploitation'!D403</f>
        <v>0.95161290322580649</v>
      </c>
      <c r="C126" s="285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85">
        <f>'A4 Exploitation'!D403</f>
        <v>0</v>
      </c>
      <c r="C127" s="285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85">
        <f>'A5 Exploitation'!D403</f>
        <v>0</v>
      </c>
      <c r="C128" s="285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85">
        <f>'A6 Exploitation'!D403</f>
        <v>0</v>
      </c>
      <c r="C129" s="285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84" t="s">
        <v>400</v>
      </c>
      <c r="C132" s="284"/>
      <c r="D132" s="199"/>
      <c r="E132" s="199"/>
      <c r="F132" s="199"/>
      <c r="G132" s="199"/>
      <c r="H132" s="199"/>
      <c r="I132" s="199"/>
      <c r="J132" s="198" t="str">
        <f>D18</f>
        <v>Korba</v>
      </c>
    </row>
    <row r="133" spans="1:10" ht="33" customHeight="1" x14ac:dyDescent="0.25">
      <c r="A133" s="207" t="s">
        <v>383</v>
      </c>
      <c r="B133" s="285">
        <f>'A1 Exploitation'!D433</f>
        <v>0.96875</v>
      </c>
      <c r="C133" s="285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85">
        <f>'A2 Exploitation'!D433</f>
        <v>1</v>
      </c>
      <c r="C134" s="285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85">
        <f>'A3 Exploitation'!D433</f>
        <v>1</v>
      </c>
      <c r="C135" s="285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85">
        <f>'A4 Exploitation'!D433</f>
        <v>0</v>
      </c>
      <c r="C136" s="285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85">
        <f>'A5 Exploitation'!D433</f>
        <v>0</v>
      </c>
      <c r="C137" s="285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85">
        <f>'A6 Exploitation'!D433</f>
        <v>0</v>
      </c>
      <c r="C138" s="285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84" t="s">
        <v>401</v>
      </c>
      <c r="C141" s="284"/>
      <c r="D141" s="199"/>
      <c r="E141" s="199"/>
      <c r="F141" s="199"/>
      <c r="G141" s="199"/>
      <c r="H141" s="199"/>
      <c r="I141" s="199"/>
      <c r="J141" s="198" t="str">
        <f>D18</f>
        <v>Korba</v>
      </c>
    </row>
    <row r="142" spans="1:10" ht="33" customHeight="1" x14ac:dyDescent="0.25">
      <c r="A142" s="207" t="s">
        <v>383</v>
      </c>
      <c r="B142" s="285">
        <f>'A1 Exploitation'!D452</f>
        <v>0.2857142857142857</v>
      </c>
      <c r="C142" s="285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85">
        <f>'A2 Exploitation'!D452</f>
        <v>1</v>
      </c>
      <c r="C143" s="285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85">
        <f>'A3 Exploitation'!D452</f>
        <v>1</v>
      </c>
      <c r="C144" s="285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85">
        <f>'A4 Exploitation'!D452</f>
        <v>0</v>
      </c>
      <c r="C145" s="285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85">
        <f>'A5 Exploitation'!D452</f>
        <v>0</v>
      </c>
      <c r="C146" s="285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85">
        <f>'A6 Exploitation'!D452</f>
        <v>0</v>
      </c>
      <c r="C147" s="285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84" t="s">
        <v>402</v>
      </c>
      <c r="C150" s="284"/>
      <c r="D150" s="199"/>
      <c r="E150" s="199"/>
      <c r="F150" s="199"/>
      <c r="G150" s="199"/>
      <c r="H150" s="199"/>
      <c r="I150" s="199"/>
      <c r="J150" s="198" t="str">
        <f>D18</f>
        <v>Korba</v>
      </c>
    </row>
    <row r="151" spans="1:10" ht="33" customHeight="1" x14ac:dyDescent="0.25">
      <c r="A151" s="207" t="s">
        <v>383</v>
      </c>
      <c r="B151" s="285">
        <f>'A1 Exploitation'!D462</f>
        <v>0.875</v>
      </c>
      <c r="C151" s="285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85">
        <f>'A2 Exploitation'!D462</f>
        <v>0.75</v>
      </c>
      <c r="C152" s="285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85">
        <f>'A3 Exploitation'!D462</f>
        <v>1</v>
      </c>
      <c r="C153" s="285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85">
        <f>'A4 Exploitation'!D462</f>
        <v>0</v>
      </c>
      <c r="C154" s="285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85">
        <f>'A5 Exploitation'!D462</f>
        <v>0</v>
      </c>
      <c r="C155" s="285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85">
        <f>'A6 Exploitation'!D462</f>
        <v>0</v>
      </c>
      <c r="C156" s="285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84" t="s">
        <v>403</v>
      </c>
      <c r="C159" s="284"/>
      <c r="D159" s="199"/>
      <c r="E159" s="199"/>
      <c r="F159" s="199"/>
      <c r="G159" s="199"/>
      <c r="H159" s="199"/>
      <c r="I159" s="199"/>
      <c r="J159" s="198" t="str">
        <f>D18</f>
        <v>Korba</v>
      </c>
    </row>
    <row r="160" spans="1:10" ht="33" customHeight="1" x14ac:dyDescent="0.25">
      <c r="A160" s="207" t="s">
        <v>383</v>
      </c>
      <c r="B160" s="285">
        <f>'A1 Exploitation'!D471</f>
        <v>0.75</v>
      </c>
      <c r="C160" s="285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85">
        <f>'A2 Exploitation'!D471</f>
        <v>0.5</v>
      </c>
      <c r="C161" s="285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85">
        <f>'A3 Exploitation'!D471</f>
        <v>1</v>
      </c>
      <c r="C162" s="285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85">
        <f>'A4 Exploitation'!D471</f>
        <v>0</v>
      </c>
      <c r="C163" s="285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85">
        <f>'A5 Exploitation'!D471</f>
        <v>0</v>
      </c>
      <c r="C164" s="285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85">
        <f>'A6 Exploitation'!D471</f>
        <v>0</v>
      </c>
      <c r="C165" s="285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8"/>
      <c r="C166" s="288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8"/>
      <c r="C167" s="288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84" t="s">
        <v>404</v>
      </c>
      <c r="C168" s="284"/>
      <c r="D168" s="199"/>
      <c r="E168" s="199"/>
      <c r="F168" s="199"/>
      <c r="G168" s="199"/>
      <c r="H168" s="199"/>
      <c r="I168" s="199"/>
      <c r="J168" s="198" t="str">
        <f>D18</f>
        <v>Korba</v>
      </c>
    </row>
    <row r="169" spans="1:10" ht="33" customHeight="1" x14ac:dyDescent="0.25">
      <c r="A169" s="207" t="s">
        <v>383</v>
      </c>
      <c r="B169" s="285">
        <f>'A1 Exploitation'!D492</f>
        <v>1</v>
      </c>
      <c r="C169" s="285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85">
        <f>'A2 Exploitation'!D492</f>
        <v>1</v>
      </c>
      <c r="C170" s="285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85">
        <f>'A3 Exploitation'!D492</f>
        <v>1</v>
      </c>
      <c r="C171" s="285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85">
        <f>'A4 Exploitation'!D492</f>
        <v>0</v>
      </c>
      <c r="C172" s="285"/>
    </row>
    <row r="173" spans="1:10" ht="33" customHeight="1" x14ac:dyDescent="0.25">
      <c r="A173" s="206" t="s">
        <v>387</v>
      </c>
      <c r="B173" s="285">
        <f>'A5 Exploitation'!D492</f>
        <v>0</v>
      </c>
      <c r="C173" s="285"/>
    </row>
    <row r="174" spans="1:10" ht="33" customHeight="1" x14ac:dyDescent="0.25">
      <c r="A174" s="206" t="s">
        <v>388</v>
      </c>
      <c r="B174" s="285">
        <f>'A6 Exploitation'!D492</f>
        <v>0</v>
      </c>
      <c r="C174" s="285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84" t="s">
        <v>405</v>
      </c>
      <c r="C177" s="284"/>
      <c r="J177" s="198" t="str">
        <f>D18</f>
        <v>Korba</v>
      </c>
    </row>
    <row r="178" spans="1:10" ht="33" customHeight="1" x14ac:dyDescent="0.25">
      <c r="A178" s="207" t="s">
        <v>383</v>
      </c>
      <c r="B178" s="285">
        <f>'A1 Exploitation'!D501</f>
        <v>1</v>
      </c>
      <c r="C178" s="285"/>
    </row>
    <row r="179" spans="1:10" ht="33" customHeight="1" x14ac:dyDescent="0.25">
      <c r="A179" s="206" t="s">
        <v>384</v>
      </c>
      <c r="B179" s="285">
        <f>'A2 Exploitation'!D501</f>
        <v>1</v>
      </c>
      <c r="C179" s="285"/>
    </row>
    <row r="180" spans="1:10" ht="33" customHeight="1" x14ac:dyDescent="0.25">
      <c r="A180" s="207" t="s">
        <v>385</v>
      </c>
      <c r="B180" s="285">
        <f>'A3 Exploitation'!D501</f>
        <v>1</v>
      </c>
      <c r="C180" s="285"/>
    </row>
    <row r="181" spans="1:10" ht="33" customHeight="1" x14ac:dyDescent="0.25">
      <c r="A181" s="207" t="s">
        <v>386</v>
      </c>
      <c r="B181" s="285">
        <f>'A4 Exploitation'!D501</f>
        <v>0</v>
      </c>
      <c r="C181" s="285"/>
    </row>
    <row r="182" spans="1:10" ht="33" customHeight="1" x14ac:dyDescent="0.25">
      <c r="A182" s="206" t="s">
        <v>387</v>
      </c>
      <c r="B182" s="285">
        <f>'A5 Exploitation'!D501</f>
        <v>0</v>
      </c>
      <c r="C182" s="285"/>
    </row>
    <row r="183" spans="1:10" ht="33" customHeight="1" x14ac:dyDescent="0.25">
      <c r="A183" s="206" t="s">
        <v>388</v>
      </c>
      <c r="B183" s="285">
        <f>'A6 Exploitation'!D501</f>
        <v>0</v>
      </c>
      <c r="C183" s="285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84" t="s">
        <v>406</v>
      </c>
      <c r="C186" s="284"/>
      <c r="J186" s="198" t="str">
        <f>D18</f>
        <v>Korba</v>
      </c>
    </row>
    <row r="187" spans="1:10" ht="33" customHeight="1" x14ac:dyDescent="0.25">
      <c r="A187" s="207" t="s">
        <v>383</v>
      </c>
      <c r="B187" s="285">
        <f>'A1 Technique'!D198</f>
        <v>0.9101123595505618</v>
      </c>
      <c r="C187" s="285"/>
    </row>
    <row r="188" spans="1:10" ht="33" customHeight="1" x14ac:dyDescent="0.25">
      <c r="A188" s="206" t="s">
        <v>384</v>
      </c>
      <c r="B188" s="285">
        <f>'A2 Technique'!D198</f>
        <v>0.93258426966292129</v>
      </c>
      <c r="C188" s="285"/>
    </row>
    <row r="189" spans="1:10" ht="33" customHeight="1" x14ac:dyDescent="0.25">
      <c r="A189" s="207" t="s">
        <v>385</v>
      </c>
      <c r="B189" s="285">
        <f>'A3 Technique'!D198</f>
        <v>0.9606741573033708</v>
      </c>
      <c r="C189" s="285"/>
    </row>
    <row r="190" spans="1:10" ht="33" customHeight="1" x14ac:dyDescent="0.25">
      <c r="A190" s="207" t="s">
        <v>386</v>
      </c>
      <c r="B190" s="285">
        <f>'A4 Technique'!D198</f>
        <v>0</v>
      </c>
      <c r="C190" s="285"/>
    </row>
    <row r="191" spans="1:10" ht="33" customHeight="1" x14ac:dyDescent="0.25">
      <c r="A191" s="206" t="s">
        <v>387</v>
      </c>
      <c r="B191" s="285">
        <f>'A5 Technique'!D198</f>
        <v>0</v>
      </c>
      <c r="C191" s="285"/>
    </row>
    <row r="192" spans="1:10" ht="33" customHeight="1" x14ac:dyDescent="0.25">
      <c r="A192" s="206" t="s">
        <v>388</v>
      </c>
      <c r="B192" s="285">
        <f>'A6 Technique'!D198</f>
        <v>0</v>
      </c>
      <c r="C192" s="285"/>
    </row>
  </sheetData>
  <sheetProtection algorithmName="SHA-512" hashValue="VKqiIygrJTL2qGOqBU7FZNuCZDWPi+o/+Vcyfa+QvfNdfTtzpT9Y1begC/2OZhLjNhw1tOvZyhsc0jr4ka2WGQ==" saltValue="4I95SRw1GgtEaRdvHcDF2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62" zoomScale="70" zoomScaleNormal="7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213"/>
      <c r="H7" s="213"/>
      <c r="I7" s="213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216"/>
      <c r="H8" s="216"/>
      <c r="I8" s="213"/>
    </row>
    <row r="9" spans="1:9" ht="24" x14ac:dyDescent="0.45">
      <c r="A9" s="38" t="s">
        <v>44</v>
      </c>
      <c r="B9" s="298"/>
      <c r="C9" s="298"/>
      <c r="D9" s="298"/>
      <c r="E9" s="298"/>
      <c r="F9" s="298"/>
      <c r="G9" s="216"/>
      <c r="H9" s="216"/>
      <c r="I9" s="213"/>
    </row>
    <row r="10" spans="1:9" ht="24" x14ac:dyDescent="0.45">
      <c r="A10" s="39" t="s">
        <v>46</v>
      </c>
      <c r="B10" s="299"/>
      <c r="C10" s="299"/>
      <c r="D10" s="299"/>
      <c r="E10" s="299"/>
      <c r="F10" s="299"/>
      <c r="G10" s="216"/>
      <c r="H10" s="216"/>
      <c r="I10" s="213"/>
    </row>
    <row r="11" spans="1:9" ht="24" x14ac:dyDescent="0.45">
      <c r="A11" s="38" t="s">
        <v>45</v>
      </c>
      <c r="B11" s="294"/>
      <c r="C11" s="294"/>
      <c r="D11" s="294"/>
      <c r="E11" s="294"/>
      <c r="F11" s="294"/>
      <c r="G11" s="216"/>
      <c r="H11" s="216"/>
      <c r="I11" s="213"/>
    </row>
    <row r="12" spans="1:9" ht="24" x14ac:dyDescent="0.45">
      <c r="A12" s="38" t="s">
        <v>276</v>
      </c>
      <c r="B12" s="300">
        <f>D505</f>
        <v>0</v>
      </c>
      <c r="C12" s="300"/>
      <c r="D12" s="300"/>
      <c r="E12" s="300"/>
      <c r="F12" s="300"/>
      <c r="G12" s="216"/>
      <c r="H12" s="216"/>
      <c r="I12" s="213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9" t="s">
        <v>124</v>
      </c>
      <c r="B382" s="290"/>
      <c r="C382" s="290"/>
      <c r="D382" s="290"/>
      <c r="E382" s="290"/>
      <c r="F382" s="29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1" t="s">
        <v>374</v>
      </c>
      <c r="B435" s="291"/>
      <c r="C435" s="291"/>
      <c r="D435" s="291"/>
      <c r="E435" s="291"/>
      <c r="F435" s="29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1" t="s">
        <v>152</v>
      </c>
      <c r="B494" s="291"/>
      <c r="C494" s="291"/>
      <c r="D494" s="291"/>
      <c r="E494" s="291"/>
      <c r="F494" s="29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216"/>
      <c r="H6" s="216"/>
      <c r="I6" s="21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216"/>
      <c r="H7" s="216"/>
      <c r="I7" s="216"/>
    </row>
    <row r="8" spans="1:9" s="36" customFormat="1" ht="24" x14ac:dyDescent="0.45">
      <c r="A8" s="38" t="s">
        <v>44</v>
      </c>
      <c r="B8" s="320">
        <f>'A5 Exploitation'!B9:F9</f>
        <v>0</v>
      </c>
      <c r="C8" s="320"/>
      <c r="D8" s="320"/>
      <c r="E8" s="320"/>
      <c r="F8" s="320"/>
      <c r="G8" s="216"/>
      <c r="H8" s="216"/>
      <c r="I8" s="216"/>
    </row>
    <row r="9" spans="1:9" s="36" customFormat="1" ht="24" x14ac:dyDescent="0.45">
      <c r="A9" s="39" t="s">
        <v>46</v>
      </c>
      <c r="B9" s="321">
        <f>'A5 Exploitation'!B10:F10</f>
        <v>0</v>
      </c>
      <c r="C9" s="321"/>
      <c r="D9" s="321"/>
      <c r="E9" s="321"/>
      <c r="F9" s="321"/>
      <c r="G9" s="216"/>
      <c r="H9" s="216"/>
      <c r="I9" s="216"/>
    </row>
    <row r="10" spans="1:9" s="36" customFormat="1" ht="24" x14ac:dyDescent="0.45">
      <c r="A10" s="38" t="s">
        <v>45</v>
      </c>
      <c r="B10" s="318">
        <f>'A5 Exploitation'!B11:F11</f>
        <v>0</v>
      </c>
      <c r="C10" s="318"/>
      <c r="D10" s="318"/>
      <c r="E10" s="318"/>
      <c r="F10" s="318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2" t="s">
        <v>21</v>
      </c>
      <c r="B44" s="323"/>
      <c r="C44" s="323"/>
      <c r="D44" s="323"/>
      <c r="E44" s="323"/>
      <c r="F44" s="32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192" sqref="D19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213"/>
      <c r="H7" s="213"/>
      <c r="I7" s="213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216"/>
      <c r="H8" s="216"/>
      <c r="I8" s="213"/>
    </row>
    <row r="9" spans="1:9" ht="24" x14ac:dyDescent="0.45">
      <c r="A9" s="38" t="s">
        <v>44</v>
      </c>
      <c r="B9" s="298"/>
      <c r="C9" s="298"/>
      <c r="D9" s="298"/>
      <c r="E9" s="298"/>
      <c r="F9" s="298"/>
      <c r="G9" s="216"/>
      <c r="H9" s="216"/>
      <c r="I9" s="213"/>
    </row>
    <row r="10" spans="1:9" ht="24" x14ac:dyDescent="0.45">
      <c r="A10" s="39" t="s">
        <v>46</v>
      </c>
      <c r="B10" s="299"/>
      <c r="C10" s="299"/>
      <c r="D10" s="299"/>
      <c r="E10" s="299"/>
      <c r="F10" s="299"/>
      <c r="G10" s="216"/>
      <c r="H10" s="216"/>
      <c r="I10" s="213"/>
    </row>
    <row r="11" spans="1:9" ht="24" x14ac:dyDescent="0.45">
      <c r="A11" s="38" t="s">
        <v>45</v>
      </c>
      <c r="B11" s="294"/>
      <c r="C11" s="294"/>
      <c r="D11" s="294"/>
      <c r="E11" s="294"/>
      <c r="F11" s="294"/>
      <c r="G11" s="216"/>
      <c r="H11" s="216"/>
      <c r="I11" s="213"/>
    </row>
    <row r="12" spans="1:9" ht="24" x14ac:dyDescent="0.45">
      <c r="A12" s="38" t="s">
        <v>276</v>
      </c>
      <c r="B12" s="300">
        <f>D505</f>
        <v>0</v>
      </c>
      <c r="C12" s="300"/>
      <c r="D12" s="300"/>
      <c r="E12" s="300"/>
      <c r="F12" s="300"/>
      <c r="G12" s="216"/>
      <c r="H12" s="216"/>
      <c r="I12" s="213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9" t="s">
        <v>124</v>
      </c>
      <c r="B382" s="290"/>
      <c r="C382" s="290"/>
      <c r="D382" s="290"/>
      <c r="E382" s="290"/>
      <c r="F382" s="29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1" t="s">
        <v>374</v>
      </c>
      <c r="B435" s="291"/>
      <c r="C435" s="291"/>
      <c r="D435" s="291"/>
      <c r="E435" s="291"/>
      <c r="F435" s="29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1" t="s">
        <v>152</v>
      </c>
      <c r="B494" s="291"/>
      <c r="C494" s="291"/>
      <c r="D494" s="291"/>
      <c r="E494" s="291"/>
      <c r="F494" s="29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216"/>
      <c r="H6" s="216"/>
      <c r="I6" s="21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216"/>
      <c r="H7" s="216"/>
      <c r="I7" s="216"/>
    </row>
    <row r="8" spans="1:9" s="36" customFormat="1" ht="24" x14ac:dyDescent="0.45">
      <c r="A8" s="38" t="s">
        <v>44</v>
      </c>
      <c r="B8" s="320">
        <f>'A6 Exploitation'!B9:F9</f>
        <v>0</v>
      </c>
      <c r="C8" s="320"/>
      <c r="D8" s="320"/>
      <c r="E8" s="320"/>
      <c r="F8" s="320"/>
      <c r="G8" s="216"/>
      <c r="H8" s="216"/>
      <c r="I8" s="216"/>
    </row>
    <row r="9" spans="1:9" s="36" customFormat="1" ht="24" x14ac:dyDescent="0.45">
      <c r="A9" s="39" t="s">
        <v>46</v>
      </c>
      <c r="B9" s="321">
        <f>'A6 Exploitation'!B10:F10</f>
        <v>0</v>
      </c>
      <c r="C9" s="321"/>
      <c r="D9" s="321"/>
      <c r="E9" s="321"/>
      <c r="F9" s="321"/>
      <c r="G9" s="216"/>
      <c r="H9" s="216"/>
      <c r="I9" s="216"/>
    </row>
    <row r="10" spans="1:9" s="36" customFormat="1" ht="24" x14ac:dyDescent="0.45">
      <c r="A10" s="38" t="s">
        <v>45</v>
      </c>
      <c r="B10" s="318">
        <f>'A6 Exploitation'!B11:F11</f>
        <v>0</v>
      </c>
      <c r="C10" s="318"/>
      <c r="D10" s="318"/>
      <c r="E10" s="318"/>
      <c r="F10" s="318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2" t="s">
        <v>21</v>
      </c>
      <c r="B44" s="323"/>
      <c r="C44" s="323"/>
      <c r="D44" s="323"/>
      <c r="E44" s="323"/>
      <c r="F44" s="32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J81" sqref="J79:K8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124"/>
      <c r="H7" s="124"/>
      <c r="I7" s="124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126"/>
      <c r="H8" s="126"/>
      <c r="I8" s="124"/>
    </row>
    <row r="9" spans="1:9" ht="24" x14ac:dyDescent="0.45">
      <c r="A9" s="38" t="s">
        <v>44</v>
      </c>
      <c r="B9" s="298" t="s">
        <v>412</v>
      </c>
      <c r="C9" s="298"/>
      <c r="D9" s="298"/>
      <c r="E9" s="298"/>
      <c r="F9" s="298"/>
      <c r="G9" s="126"/>
      <c r="H9" s="126"/>
      <c r="I9" s="124"/>
    </row>
    <row r="10" spans="1:9" ht="24" x14ac:dyDescent="0.45">
      <c r="A10" s="39" t="s">
        <v>46</v>
      </c>
      <c r="B10" s="299" t="s">
        <v>413</v>
      </c>
      <c r="C10" s="299"/>
      <c r="D10" s="299"/>
      <c r="E10" s="299"/>
      <c r="F10" s="299"/>
      <c r="G10" s="126"/>
      <c r="H10" s="126"/>
      <c r="I10" s="124"/>
    </row>
    <row r="11" spans="1:9" ht="24" x14ac:dyDescent="0.45">
      <c r="A11" s="38" t="s">
        <v>45</v>
      </c>
      <c r="B11" s="294">
        <v>42816</v>
      </c>
      <c r="C11" s="294"/>
      <c r="D11" s="294"/>
      <c r="E11" s="294"/>
      <c r="F11" s="294"/>
      <c r="G11" s="126"/>
      <c r="H11" s="126"/>
      <c r="I11" s="124"/>
    </row>
    <row r="12" spans="1:9" ht="24" x14ac:dyDescent="0.45">
      <c r="A12" s="38" t="s">
        <v>276</v>
      </c>
      <c r="B12" s="300">
        <f>D505</f>
        <v>0.90930232558139534</v>
      </c>
      <c r="C12" s="300"/>
      <c r="D12" s="300"/>
      <c r="E12" s="300"/>
      <c r="F12" s="300"/>
      <c r="G12" s="126"/>
      <c r="H12" s="126"/>
      <c r="I12" s="124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42816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29"/>
      <c r="E21" s="129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46.5" x14ac:dyDescent="0.35">
      <c r="A28" s="76" t="s">
        <v>186</v>
      </c>
      <c r="B28" s="170">
        <v>1</v>
      </c>
      <c r="C28" s="217" t="str">
        <f>IF(B28=0, -5, "0")</f>
        <v>0</v>
      </c>
      <c r="D28" s="168" t="s">
        <v>418</v>
      </c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411</v>
      </c>
      <c r="E31" s="66"/>
      <c r="F31" s="66"/>
    </row>
    <row r="32" spans="1:8" ht="75" x14ac:dyDescent="0.25">
      <c r="A32" s="17" t="s">
        <v>166</v>
      </c>
      <c r="B32" s="170">
        <v>0</v>
      </c>
      <c r="C32" s="130"/>
      <c r="D32" s="133" t="s">
        <v>417</v>
      </c>
      <c r="E32" s="129" t="s">
        <v>461</v>
      </c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1</v>
      </c>
      <c r="C34" s="171"/>
      <c r="D34" s="163" t="s">
        <v>416</v>
      </c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415</v>
      </c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13</v>
      </c>
    </row>
    <row r="38" spans="1:7" x14ac:dyDescent="0.25">
      <c r="A38" s="19" t="s">
        <v>37</v>
      </c>
      <c r="B38" s="20"/>
      <c r="C38" s="21"/>
      <c r="D38" s="63">
        <f>D37/(COUNT(B27:C35)*2)</f>
        <v>0.72222222222222221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0.79166666666666663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42816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 t="s">
        <v>34</v>
      </c>
      <c r="C49" s="137"/>
      <c r="D49" s="156" t="s">
        <v>419</v>
      </c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56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12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45" x14ac:dyDescent="0.25">
      <c r="A63" s="17" t="s">
        <v>277</v>
      </c>
      <c r="B63" s="170">
        <v>1</v>
      </c>
      <c r="C63" s="144"/>
      <c r="D63" s="129" t="s">
        <v>462</v>
      </c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60" x14ac:dyDescent="0.3">
      <c r="A65" s="49" t="s">
        <v>271</v>
      </c>
      <c r="B65" s="170">
        <v>0</v>
      </c>
      <c r="C65" s="171"/>
      <c r="D65" s="267" t="s">
        <v>420</v>
      </c>
      <c r="E65" s="267" t="s">
        <v>421</v>
      </c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63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422</v>
      </c>
      <c r="E74" s="267" t="s">
        <v>423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3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61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0.9242424242424242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42816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0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29"/>
      <c r="E121" s="268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29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57">
        <v>0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42816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68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29"/>
      <c r="E168" s="129"/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68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42816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29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68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42816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368</v>
      </c>
      <c r="B267" s="145" t="s">
        <v>34</v>
      </c>
      <c r="C267" s="145"/>
      <c r="D267" s="262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42816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1</v>
      </c>
      <c r="C307" s="153"/>
      <c r="D307" s="142" t="s">
        <v>460</v>
      </c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1</v>
      </c>
      <c r="C317" s="154"/>
      <c r="D317" s="257">
        <v>0.66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42816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9" t="s">
        <v>448</v>
      </c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75" x14ac:dyDescent="0.35">
      <c r="A333" s="83" t="s">
        <v>23</v>
      </c>
      <c r="B333" s="170">
        <v>0</v>
      </c>
      <c r="C333" s="217">
        <f>IF(B333=0, -5, "0")</f>
        <v>-5</v>
      </c>
      <c r="D333" s="129" t="s">
        <v>463</v>
      </c>
      <c r="E333" s="129" t="s">
        <v>447</v>
      </c>
      <c r="F333" s="66"/>
    </row>
    <row r="334" spans="1:9" ht="120" x14ac:dyDescent="0.25">
      <c r="A334" s="17" t="s">
        <v>304</v>
      </c>
      <c r="B334" s="170">
        <v>0</v>
      </c>
      <c r="C334" s="145"/>
      <c r="D334" s="267" t="s">
        <v>444</v>
      </c>
      <c r="E334" s="267" t="s">
        <v>445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8</v>
      </c>
    </row>
    <row r="337" spans="1:6" x14ac:dyDescent="0.25">
      <c r="A337" s="19" t="s">
        <v>37</v>
      </c>
      <c r="B337" s="20"/>
      <c r="C337" s="21"/>
      <c r="D337" s="63">
        <f>D336/(COUNT(B327:C335)*2)</f>
        <v>0.4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ht="16.5" customHeight="1" x14ac:dyDescent="0.25">
      <c r="A340" s="17" t="s">
        <v>110</v>
      </c>
      <c r="B340" s="153">
        <v>1</v>
      </c>
      <c r="C340" s="153"/>
      <c r="D340" s="142" t="s">
        <v>450</v>
      </c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42816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52" t="s">
        <v>422</v>
      </c>
      <c r="E361" s="267" t="s">
        <v>423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4"/>
      <c r="E369" s="129"/>
      <c r="F369" s="66"/>
    </row>
    <row r="370" spans="1:6" ht="30" x14ac:dyDescent="0.25">
      <c r="A370" s="18" t="s">
        <v>253</v>
      </c>
      <c r="B370" s="171">
        <v>0</v>
      </c>
      <c r="C370" s="153"/>
      <c r="D370" s="142" t="s">
        <v>455</v>
      </c>
      <c r="E370" s="129" t="s">
        <v>456</v>
      </c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4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9" t="s">
        <v>124</v>
      </c>
      <c r="B382" s="290"/>
      <c r="C382" s="290"/>
      <c r="D382" s="290"/>
      <c r="E382" s="290"/>
      <c r="F382" s="290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1</v>
      </c>
      <c r="C398" s="154"/>
      <c r="D398" s="255">
        <v>0.66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42816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1</v>
      </c>
      <c r="C421" s="27"/>
      <c r="D421" s="4" t="s">
        <v>459</v>
      </c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91" t="s">
        <v>374</v>
      </c>
      <c r="B435" s="291"/>
      <c r="C435" s="291"/>
      <c r="D435" s="291"/>
      <c r="E435" s="291"/>
      <c r="F435" s="291"/>
    </row>
    <row r="436" spans="1:7" s="167" customFormat="1" x14ac:dyDescent="0.25">
      <c r="A436" s="195">
        <f>+B11</f>
        <v>42816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60" x14ac:dyDescent="0.25">
      <c r="A439" s="107" t="s">
        <v>369</v>
      </c>
      <c r="B439" s="170">
        <v>0</v>
      </c>
      <c r="C439" s="217">
        <f>IF(B439=0, -5, "0")</f>
        <v>-5</v>
      </c>
      <c r="D439" s="129" t="s">
        <v>439</v>
      </c>
      <c r="E439" s="129" t="s">
        <v>440</v>
      </c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30.75" x14ac:dyDescent="0.3">
      <c r="A441" s="48" t="s">
        <v>195</v>
      </c>
      <c r="B441" s="170">
        <v>1</v>
      </c>
      <c r="C441" s="145"/>
      <c r="D441" s="146" t="s">
        <v>435</v>
      </c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4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0.2857142857142857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273"/>
      <c r="E457" s="66"/>
      <c r="F457" s="66"/>
    </row>
    <row r="458" spans="1:6" ht="45" x14ac:dyDescent="0.25">
      <c r="A458" s="32" t="s">
        <v>86</v>
      </c>
      <c r="B458" s="170">
        <v>1</v>
      </c>
      <c r="C458" s="145"/>
      <c r="D458" s="267" t="s">
        <v>443</v>
      </c>
      <c r="E458" s="267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5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67" t="s">
        <v>436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7"/>
      <c r="E467" s="266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267"/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257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29" t="s">
        <v>441</v>
      </c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91" t="s">
        <v>152</v>
      </c>
      <c r="B494" s="291"/>
      <c r="C494" s="291"/>
      <c r="D494" s="291"/>
      <c r="E494" s="291"/>
      <c r="F494" s="291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7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0.64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391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0.90930232558139534</v>
      </c>
    </row>
  </sheetData>
  <sheetProtection algorithmName="SHA-512" hashValue="XuKlpA+XKJ7dEgOOIDUigglwn3R+NU2+CoBJmjgkACfG1IN0fifK8Vs2zmi3vPO9iH34m/A2s5OD/e7tPTxuLQ==" saltValue="+BcfaiJ3DmWygbEYrbsKV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4" manualBreakCount="4">
    <brk id="72" max="16383" man="1"/>
    <brk id="155" max="16383" man="1"/>
    <brk id="351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126"/>
      <c r="H6" s="126"/>
      <c r="I6" s="12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126"/>
      <c r="H7" s="126"/>
      <c r="I7" s="126"/>
    </row>
    <row r="8" spans="1:9" s="36" customFormat="1" ht="24" x14ac:dyDescent="0.45">
      <c r="A8" s="38" t="s">
        <v>44</v>
      </c>
      <c r="B8" s="320" t="str">
        <f>'A1 Exploitation'!B9:F9</f>
        <v>Mme Samah SLAIMI</v>
      </c>
      <c r="C8" s="320"/>
      <c r="D8" s="320"/>
      <c r="E8" s="320"/>
      <c r="F8" s="320"/>
      <c r="G8" s="126"/>
      <c r="H8" s="126"/>
      <c r="I8" s="126"/>
    </row>
    <row r="9" spans="1:9" s="36" customFormat="1" ht="24" x14ac:dyDescent="0.45">
      <c r="A9" s="39" t="s">
        <v>46</v>
      </c>
      <c r="B9" s="321" t="str">
        <f>'A1 Exploitation'!B10:F10</f>
        <v>Directeur du Magasin &amp; Chef PFT</v>
      </c>
      <c r="C9" s="321"/>
      <c r="D9" s="321"/>
      <c r="E9" s="321"/>
      <c r="F9" s="321"/>
      <c r="G9" s="126"/>
      <c r="H9" s="126"/>
      <c r="I9" s="126"/>
    </row>
    <row r="10" spans="1:9" s="36" customFormat="1" ht="24" x14ac:dyDescent="0.45">
      <c r="A10" s="38" t="s">
        <v>45</v>
      </c>
      <c r="B10" s="318">
        <f>'A1 Exploitation'!B11:F11</f>
        <v>42816</v>
      </c>
      <c r="C10" s="318"/>
      <c r="D10" s="318"/>
      <c r="E10" s="318"/>
      <c r="F10" s="318"/>
      <c r="G10" s="126"/>
      <c r="H10" s="126"/>
      <c r="I10" s="126"/>
    </row>
    <row r="11" spans="1:9" s="36" customFormat="1" ht="24" x14ac:dyDescent="0.45">
      <c r="A11" s="38" t="s">
        <v>341</v>
      </c>
      <c r="B11" s="310">
        <f>D198</f>
        <v>0.9101123595505618</v>
      </c>
      <c r="C11" s="310"/>
      <c r="D11" s="310"/>
      <c r="E11" s="310"/>
      <c r="F11" s="310"/>
      <c r="G11" s="126"/>
      <c r="H11" s="126"/>
      <c r="I11" s="12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ht="33" x14ac:dyDescent="0.3">
      <c r="A17" s="41" t="s">
        <v>316</v>
      </c>
      <c r="B17" s="221">
        <v>1</v>
      </c>
      <c r="C17" s="221"/>
      <c r="D17" s="222" t="s">
        <v>464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61">
        <v>0</v>
      </c>
      <c r="C19" s="221"/>
      <c r="D19" s="256" t="s">
        <v>424</v>
      </c>
      <c r="E19" s="256" t="s">
        <v>449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127">
        <f>SUM(B17:C21)</f>
        <v>7</v>
      </c>
    </row>
    <row r="23" spans="1:6" x14ac:dyDescent="0.3">
      <c r="A23" s="307" t="s">
        <v>342</v>
      </c>
      <c r="B23" s="308"/>
      <c r="C23" s="309"/>
      <c r="D23" s="65">
        <f>D22/(COUNT(B17:C21)*2)</f>
        <v>0.7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6"/>
      <c r="E30" s="256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125">
        <f>SUM(B26:C31)</f>
        <v>12</v>
      </c>
    </row>
    <row r="33" spans="1:6" x14ac:dyDescent="0.3">
      <c r="A33" s="307" t="s">
        <v>342</v>
      </c>
      <c r="B33" s="308"/>
      <c r="C33" s="309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2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125">
        <f>SUM(B36:C40)</f>
        <v>10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2" t="s">
        <v>21</v>
      </c>
      <c r="B44" s="323"/>
      <c r="C44" s="323"/>
      <c r="D44" s="323"/>
      <c r="E44" s="323"/>
      <c r="F44" s="32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ht="33" x14ac:dyDescent="0.3">
      <c r="A46" s="41" t="s">
        <v>92</v>
      </c>
      <c r="B46" s="221">
        <v>0</v>
      </c>
      <c r="C46" s="221"/>
      <c r="D46" s="274" t="s">
        <v>454</v>
      </c>
      <c r="E46" s="256" t="s">
        <v>446</v>
      </c>
      <c r="F46" s="221"/>
    </row>
    <row r="47" spans="1:6" x14ac:dyDescent="0.3">
      <c r="A47" s="41" t="s">
        <v>262</v>
      </c>
      <c r="B47" s="221">
        <v>2</v>
      </c>
      <c r="C47" s="221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4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125">
        <f>SUM(B45:C50)</f>
        <v>10</v>
      </c>
    </row>
    <row r="52" spans="1:6" x14ac:dyDescent="0.3">
      <c r="A52" s="307" t="s">
        <v>342</v>
      </c>
      <c r="B52" s="308"/>
      <c r="C52" s="309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1</v>
      </c>
      <c r="C57" s="221"/>
      <c r="D57" s="222" t="s">
        <v>453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6"/>
      <c r="E58" s="261"/>
      <c r="F58" s="221"/>
    </row>
    <row r="59" spans="1:6" ht="66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432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1</v>
      </c>
      <c r="C61" s="221"/>
      <c r="D61" s="256" t="s">
        <v>431</v>
      </c>
      <c r="E61" s="221"/>
      <c r="F61" s="221"/>
    </row>
    <row r="62" spans="1:6" x14ac:dyDescent="0.3">
      <c r="A62" s="307" t="s">
        <v>38</v>
      </c>
      <c r="B62" s="308"/>
      <c r="C62" s="309"/>
      <c r="D62" s="125">
        <f>SUM(B55:C61)</f>
        <v>12</v>
      </c>
    </row>
    <row r="63" spans="1:6" x14ac:dyDescent="0.3">
      <c r="A63" s="307" t="s">
        <v>342</v>
      </c>
      <c r="B63" s="308"/>
      <c r="C63" s="309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 t="s">
        <v>34</v>
      </c>
      <c r="C66" s="228"/>
      <c r="D66" s="259"/>
      <c r="E66" s="25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425</v>
      </c>
      <c r="E67" s="259"/>
      <c r="F67" s="221"/>
    </row>
    <row r="68" spans="1:6" ht="33" x14ac:dyDescent="0.4">
      <c r="A68" s="41" t="s">
        <v>340</v>
      </c>
      <c r="B68" s="227">
        <v>1</v>
      </c>
      <c r="C68" s="228"/>
      <c r="D68" s="256" t="s">
        <v>457</v>
      </c>
      <c r="E68" s="230"/>
      <c r="F68" s="221"/>
    </row>
    <row r="69" spans="1:6" ht="33" x14ac:dyDescent="0.3">
      <c r="A69" s="48" t="s">
        <v>285</v>
      </c>
      <c r="B69" s="227">
        <v>2</v>
      </c>
      <c r="C69" s="227"/>
      <c r="D69" s="259" t="s">
        <v>426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">
      <c r="A74" s="270" t="s">
        <v>215</v>
      </c>
      <c r="B74" s="227">
        <v>2</v>
      </c>
      <c r="C74" s="271" t="str">
        <f>IF(B74=0, -5, "0")</f>
        <v>0</v>
      </c>
      <c r="D74" s="256" t="s">
        <v>427</v>
      </c>
      <c r="E74" s="232"/>
      <c r="F74" s="221"/>
    </row>
    <row r="75" spans="1:6" ht="49.5" x14ac:dyDescent="0.3">
      <c r="A75" s="270" t="s">
        <v>265</v>
      </c>
      <c r="B75" s="227">
        <v>2</v>
      </c>
      <c r="C75" s="272" t="str">
        <f>IF(B75=0, -5, "0")</f>
        <v>0</v>
      </c>
      <c r="D75" s="256" t="s">
        <v>428</v>
      </c>
      <c r="E75" s="256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1</v>
      </c>
      <c r="C77" s="233"/>
      <c r="D77" s="256" t="s">
        <v>458</v>
      </c>
      <c r="E77" s="256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429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6"/>
      <c r="E82" s="235"/>
      <c r="F82" s="221"/>
    </row>
    <row r="83" spans="1:6" x14ac:dyDescent="0.3">
      <c r="A83" s="307" t="s">
        <v>38</v>
      </c>
      <c r="B83" s="308"/>
      <c r="C83" s="309"/>
      <c r="D83" s="125">
        <f>SUM(B66:C82)</f>
        <v>21</v>
      </c>
    </row>
    <row r="84" spans="1:6" x14ac:dyDescent="0.3">
      <c r="A84" s="307" t="s">
        <v>342</v>
      </c>
      <c r="B84" s="308"/>
      <c r="C84" s="309"/>
      <c r="D84" s="65">
        <f>D83/(COUNT(B66:C82)*2)</f>
        <v>0.875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59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69" t="s">
        <v>330</v>
      </c>
      <c r="B96" s="259">
        <v>2</v>
      </c>
      <c r="C96" s="221"/>
      <c r="D96" s="256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4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125">
        <f>SUM(B87:C100)</f>
        <v>26</v>
      </c>
    </row>
    <row r="102" spans="1:6" x14ac:dyDescent="0.3">
      <c r="A102" s="307" t="s">
        <v>342</v>
      </c>
      <c r="B102" s="308"/>
      <c r="C102" s="309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7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125">
        <f>SUM(B106:C116)</f>
        <v>22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56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6"/>
      <c r="E125" s="256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4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5"/>
      <c r="E131" s="229"/>
      <c r="F131" s="233"/>
    </row>
    <row r="132" spans="1:6" x14ac:dyDescent="0.3">
      <c r="A132" s="307" t="s">
        <v>38</v>
      </c>
      <c r="B132" s="308"/>
      <c r="C132" s="309"/>
      <c r="D132" s="125">
        <f>SUM(B121:C131)</f>
        <v>0</v>
      </c>
    </row>
    <row r="133" spans="1:6" x14ac:dyDescent="0.3">
      <c r="A133" s="307" t="s">
        <v>342</v>
      </c>
      <c r="B133" s="308"/>
      <c r="C133" s="30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58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59" t="s">
        <v>34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56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56"/>
      <c r="E147" s="222"/>
      <c r="F147" s="221"/>
    </row>
    <row r="148" spans="1:6" x14ac:dyDescent="0.3">
      <c r="A148" s="307" t="s">
        <v>38</v>
      </c>
      <c r="B148" s="308"/>
      <c r="C148" s="309"/>
      <c r="D148" s="125">
        <f>SUM(B136:C147)</f>
        <v>0</v>
      </c>
    </row>
    <row r="149" spans="1:6" x14ac:dyDescent="0.3">
      <c r="A149" s="307" t="s">
        <v>342</v>
      </c>
      <c r="B149" s="308"/>
      <c r="C149" s="30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56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1</v>
      </c>
      <c r="C157" s="221"/>
      <c r="D157" s="258" t="s">
        <v>434</v>
      </c>
      <c r="E157" s="256"/>
      <c r="F157" s="221"/>
    </row>
    <row r="158" spans="1:6" x14ac:dyDescent="0.3">
      <c r="A158" s="196" t="s">
        <v>376</v>
      </c>
      <c r="B158" s="221">
        <v>2</v>
      </c>
      <c r="C158" s="221"/>
      <c r="D158" s="258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188">
        <f>SUM(B152:C159)</f>
        <v>15</v>
      </c>
    </row>
    <row r="161" spans="1:6" x14ac:dyDescent="0.3">
      <c r="A161" s="307" t="s">
        <v>342</v>
      </c>
      <c r="B161" s="308"/>
      <c r="C161" s="309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7" t="s">
        <v>38</v>
      </c>
      <c r="B168" s="308"/>
      <c r="C168" s="309"/>
      <c r="D168" s="125">
        <f>SUM(B164:C167)</f>
        <v>8</v>
      </c>
    </row>
    <row r="169" spans="1:6" x14ac:dyDescent="0.3">
      <c r="A169" s="307" t="s">
        <v>342</v>
      </c>
      <c r="B169" s="308"/>
      <c r="C169" s="30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x14ac:dyDescent="0.3">
      <c r="A172" s="48" t="s">
        <v>202</v>
      </c>
      <c r="B172" s="221">
        <v>2</v>
      </c>
      <c r="C172" s="221"/>
      <c r="D172" s="256"/>
      <c r="E172" s="256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430</v>
      </c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125">
        <f>SUM(B172:C175)</f>
        <v>7</v>
      </c>
    </row>
    <row r="177" spans="1:6" x14ac:dyDescent="0.3">
      <c r="A177" s="307" t="s">
        <v>342</v>
      </c>
      <c r="B177" s="308"/>
      <c r="C177" s="30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256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56"/>
      <c r="E184" s="256"/>
      <c r="F184" s="221"/>
    </row>
    <row r="185" spans="1:6" x14ac:dyDescent="0.3">
      <c r="A185" s="307" t="s">
        <v>38</v>
      </c>
      <c r="B185" s="308"/>
      <c r="C185" s="309"/>
      <c r="D185" s="125">
        <f>SUM(B180:C184)</f>
        <v>8</v>
      </c>
    </row>
    <row r="186" spans="1:6" x14ac:dyDescent="0.3">
      <c r="A186" s="307" t="s">
        <v>342</v>
      </c>
      <c r="B186" s="308"/>
      <c r="C186" s="30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0</v>
      </c>
      <c r="C191" s="221"/>
      <c r="D191" s="256" t="s">
        <v>451</v>
      </c>
      <c r="E191" s="261" t="s">
        <v>452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4</v>
      </c>
    </row>
    <row r="194" spans="1:4" x14ac:dyDescent="0.3">
      <c r="A194" s="307" t="s">
        <v>342</v>
      </c>
      <c r="B194" s="308"/>
      <c r="C194" s="309"/>
      <c r="D194" s="65">
        <f>D193/(COUNT(B189:C192)*2)</f>
        <v>0.66666666666666663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0.9101123595505618</v>
      </c>
    </row>
  </sheetData>
  <sheetProtection algorithmName="SHA-512" hashValue="ndtPLLGAL8ZZSWaKJzNNkMfjGfzZKZ0ybDaMX5MNUAK8g0KsPmVICKzlYNGpEZV9xjwh5U6JgMCRX85EdT+MdQ==" saltValue="WaGIBfEnFhnZdK6hWuu/NA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="90" zoomScaleNormal="100" zoomScaleSheetLayoutView="90" workbookViewId="0">
      <selection activeCell="D145" sqref="D14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213"/>
      <c r="H7" s="213"/>
      <c r="I7" s="213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216"/>
      <c r="H8" s="216"/>
      <c r="I8" s="213"/>
    </row>
    <row r="9" spans="1:9" ht="24" x14ac:dyDescent="0.45">
      <c r="A9" s="38" t="s">
        <v>44</v>
      </c>
      <c r="B9" s="298" t="s">
        <v>412</v>
      </c>
      <c r="C9" s="298"/>
      <c r="D9" s="298"/>
      <c r="E9" s="298"/>
      <c r="F9" s="298"/>
      <c r="G9" s="216"/>
      <c r="H9" s="216"/>
      <c r="I9" s="213"/>
    </row>
    <row r="10" spans="1:9" ht="24" x14ac:dyDescent="0.45">
      <c r="A10" s="39" t="s">
        <v>46</v>
      </c>
      <c r="B10" s="299" t="s">
        <v>465</v>
      </c>
      <c r="C10" s="299"/>
      <c r="D10" s="299"/>
      <c r="E10" s="299"/>
      <c r="F10" s="299"/>
      <c r="G10" s="216"/>
      <c r="H10" s="216"/>
      <c r="I10" s="213"/>
    </row>
    <row r="11" spans="1:9" ht="24" x14ac:dyDescent="0.45">
      <c r="A11" s="38" t="s">
        <v>45</v>
      </c>
      <c r="B11" s="294">
        <v>42866</v>
      </c>
      <c r="C11" s="294"/>
      <c r="D11" s="294"/>
      <c r="E11" s="294"/>
      <c r="F11" s="294"/>
      <c r="G11" s="216"/>
      <c r="H11" s="216"/>
      <c r="I11" s="213"/>
    </row>
    <row r="12" spans="1:9" ht="24" x14ac:dyDescent="0.45">
      <c r="A12" s="38" t="s">
        <v>276</v>
      </c>
      <c r="B12" s="300">
        <f>D505</f>
        <v>0.98130841121495327</v>
      </c>
      <c r="C12" s="300"/>
      <c r="D12" s="300"/>
      <c r="E12" s="300"/>
      <c r="F12" s="300"/>
      <c r="G12" s="216"/>
      <c r="H12" s="216"/>
      <c r="I12" s="213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42866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 t="s">
        <v>466</v>
      </c>
      <c r="E32" s="129" t="s">
        <v>467</v>
      </c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42866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30" x14ac:dyDescent="0.25">
      <c r="A74" s="169" t="s">
        <v>188</v>
      </c>
      <c r="B74" s="170" t="s">
        <v>34</v>
      </c>
      <c r="C74" s="171"/>
      <c r="D74" s="152" t="s">
        <v>468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1</v>
      </c>
      <c r="C86" s="170"/>
      <c r="D86" s="155" t="s">
        <v>487</v>
      </c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0.98529411764705888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42866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30" x14ac:dyDescent="0.25">
      <c r="A115" s="18" t="s">
        <v>294</v>
      </c>
      <c r="B115" s="170">
        <v>1</v>
      </c>
      <c r="C115" s="170"/>
      <c r="D115" s="143" t="s">
        <v>469</v>
      </c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30.75" x14ac:dyDescent="0.3">
      <c r="A123" s="48" t="s">
        <v>189</v>
      </c>
      <c r="B123" s="177">
        <v>1</v>
      </c>
      <c r="C123" s="177"/>
      <c r="D123" s="184" t="s">
        <v>471</v>
      </c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257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42866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42866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42866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42866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57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42866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x14ac:dyDescent="0.25">
      <c r="A340" s="169" t="s">
        <v>110</v>
      </c>
      <c r="B340" s="170">
        <v>1</v>
      </c>
      <c r="C340" s="170"/>
      <c r="D340" s="168" t="s">
        <v>473</v>
      </c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42866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9" t="s">
        <v>124</v>
      </c>
      <c r="B382" s="290"/>
      <c r="C382" s="290"/>
      <c r="D382" s="290"/>
      <c r="E382" s="290"/>
      <c r="F382" s="290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1</v>
      </c>
      <c r="C398" s="154"/>
      <c r="D398" s="255">
        <v>0.5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42866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1" t="s">
        <v>374</v>
      </c>
      <c r="B435" s="291"/>
      <c r="C435" s="291"/>
      <c r="D435" s="291"/>
      <c r="E435" s="291"/>
      <c r="F435" s="291"/>
    </row>
    <row r="436" spans="1:7" x14ac:dyDescent="0.25">
      <c r="A436" s="195">
        <f>+B11</f>
        <v>42866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ht="60" x14ac:dyDescent="0.25">
      <c r="A458" s="32" t="s">
        <v>86</v>
      </c>
      <c r="B458" s="170">
        <v>0</v>
      </c>
      <c r="C458" s="171"/>
      <c r="D458" s="162" t="s">
        <v>474</v>
      </c>
      <c r="E458" s="267" t="s">
        <v>493</v>
      </c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55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 t="s">
        <v>475</v>
      </c>
      <c r="E466" s="267" t="s">
        <v>494</v>
      </c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57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2</v>
      </c>
    </row>
    <row r="471" spans="1:7" x14ac:dyDescent="0.25">
      <c r="A471" s="19" t="s">
        <v>37</v>
      </c>
      <c r="B471" s="20"/>
      <c r="C471" s="21"/>
      <c r="D471" s="63">
        <f>D470/(COUNT(B466:C468)*2)</f>
        <v>0.5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1" t="s">
        <v>152</v>
      </c>
      <c r="B494" s="291"/>
      <c r="C494" s="291"/>
      <c r="D494" s="291"/>
      <c r="E494" s="291"/>
      <c r="F494" s="29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55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0.88461538461538458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420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0.98130841121495327</v>
      </c>
    </row>
  </sheetData>
  <sheetProtection algorithmName="SHA-512" hashValue="D1qtQwh62kQvTHGmwAdOG7yKjzaLb6NQ9PGSgzFDztjoPBZRcKcYDMuh/8S50biCTu5+WCZf4ophZ4QAjLPaFA==" saltValue="Q7KfGRtKjTx8OqY7PQo+dQ==" spinCount="100000" sheet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E74" sqref="E7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216"/>
      <c r="H6" s="216"/>
      <c r="I6" s="21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216"/>
      <c r="H7" s="216"/>
      <c r="I7" s="216"/>
    </row>
    <row r="8" spans="1:9" s="36" customFormat="1" ht="24" x14ac:dyDescent="0.45">
      <c r="A8" s="38" t="s">
        <v>44</v>
      </c>
      <c r="B8" s="320" t="str">
        <f>'A2 Exploitation'!B9:F9</f>
        <v>Mme Samah SLAIMI</v>
      </c>
      <c r="C8" s="320"/>
      <c r="D8" s="320"/>
      <c r="E8" s="320"/>
      <c r="F8" s="320"/>
      <c r="G8" s="216"/>
      <c r="H8" s="216"/>
      <c r="I8" s="216"/>
    </row>
    <row r="9" spans="1:9" s="36" customFormat="1" ht="24" x14ac:dyDescent="0.45">
      <c r="A9" s="39" t="s">
        <v>46</v>
      </c>
      <c r="B9" s="321" t="str">
        <f>'A2 Exploitation'!B10:F10</f>
        <v>Directeur du Magasin Mr. Walid BOUYAHIA &amp; Chef PFT</v>
      </c>
      <c r="C9" s="321"/>
      <c r="D9" s="321"/>
      <c r="E9" s="321"/>
      <c r="F9" s="321"/>
      <c r="G9" s="216"/>
      <c r="H9" s="216"/>
      <c r="I9" s="216"/>
    </row>
    <row r="10" spans="1:9" s="36" customFormat="1" ht="24" x14ac:dyDescent="0.45">
      <c r="A10" s="38" t="s">
        <v>45</v>
      </c>
      <c r="B10" s="318">
        <f>'A2 Exploitation'!B11:F11</f>
        <v>42866</v>
      </c>
      <c r="C10" s="318"/>
      <c r="D10" s="318"/>
      <c r="E10" s="318"/>
      <c r="F10" s="318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0.93258426966292129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21">
        <v>1</v>
      </c>
      <c r="C19" s="221"/>
      <c r="D19" s="222" t="s">
        <v>476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215">
        <f>SUM(B17:C21)</f>
        <v>9</v>
      </c>
    </row>
    <row r="23" spans="1:6" x14ac:dyDescent="0.3">
      <c r="A23" s="307" t="s">
        <v>342</v>
      </c>
      <c r="B23" s="308"/>
      <c r="C23" s="309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12</v>
      </c>
    </row>
    <row r="33" spans="1:6" x14ac:dyDescent="0.3">
      <c r="A33" s="307" t="s">
        <v>342</v>
      </c>
      <c r="B33" s="308"/>
      <c r="C33" s="309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49.5" x14ac:dyDescent="0.3">
      <c r="A38" s="41" t="s">
        <v>328</v>
      </c>
      <c r="B38" s="221">
        <v>2</v>
      </c>
      <c r="C38" s="221"/>
      <c r="D38" s="222" t="s">
        <v>481</v>
      </c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10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2" t="s">
        <v>21</v>
      </c>
      <c r="B44" s="323"/>
      <c r="C44" s="323"/>
      <c r="D44" s="323"/>
      <c r="E44" s="323"/>
      <c r="F44" s="32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478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12</v>
      </c>
    </row>
    <row r="52" spans="1:6" x14ac:dyDescent="0.3">
      <c r="A52" s="307" t="s">
        <v>342</v>
      </c>
      <c r="B52" s="308"/>
      <c r="C52" s="30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66" x14ac:dyDescent="0.35">
      <c r="A55" s="83" t="s">
        <v>197</v>
      </c>
      <c r="B55" s="221">
        <v>2</v>
      </c>
      <c r="C55" s="248" t="str">
        <f>IF(B55=0, -5, "0")</f>
        <v>0</v>
      </c>
      <c r="D55" s="256" t="s">
        <v>479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477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115.5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0</v>
      </c>
      <c r="C61" s="221"/>
      <c r="D61" s="256" t="s">
        <v>484</v>
      </c>
      <c r="E61" s="256" t="s">
        <v>491</v>
      </c>
      <c r="F61" s="221"/>
    </row>
    <row r="62" spans="1:6" x14ac:dyDescent="0.3">
      <c r="A62" s="307" t="s">
        <v>38</v>
      </c>
      <c r="B62" s="308"/>
      <c r="C62" s="309"/>
      <c r="D62" s="214">
        <f>SUM(B55:C61)</f>
        <v>11</v>
      </c>
    </row>
    <row r="63" spans="1:6" x14ac:dyDescent="0.3">
      <c r="A63" s="307" t="s">
        <v>342</v>
      </c>
      <c r="B63" s="308"/>
      <c r="C63" s="309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485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5">
      <c r="A74" s="89" t="s">
        <v>215</v>
      </c>
      <c r="B74" s="227">
        <v>2</v>
      </c>
      <c r="C74" s="248" t="str">
        <f>IF(B74=0, -5, "0")</f>
        <v>0</v>
      </c>
      <c r="D74" s="256" t="s">
        <v>482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486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483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22</v>
      </c>
    </row>
    <row r="84" spans="1:6" x14ac:dyDescent="0.3">
      <c r="A84" s="307" t="s">
        <v>342</v>
      </c>
      <c r="B84" s="308"/>
      <c r="C84" s="309"/>
      <c r="D84" s="65">
        <f>D83/(COUNT(B66:C82)*2)</f>
        <v>0.91666666666666663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222"/>
      <c r="E92" s="221"/>
      <c r="F92" s="221"/>
    </row>
    <row r="93" spans="1:6" ht="33.75" x14ac:dyDescent="0.35">
      <c r="A93" s="76" t="s">
        <v>266</v>
      </c>
      <c r="B93" s="237">
        <v>2</v>
      </c>
      <c r="C93" s="251" t="str">
        <f>IF(B93=0, -5, "0")</f>
        <v>0</v>
      </c>
      <c r="D93" s="222" t="s">
        <v>472</v>
      </c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28</v>
      </c>
    </row>
    <row r="102" spans="1:6" x14ac:dyDescent="0.3">
      <c r="A102" s="307" t="s">
        <v>342</v>
      </c>
      <c r="B102" s="308"/>
      <c r="C102" s="309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488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489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22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1</v>
      </c>
      <c r="C157" s="221"/>
      <c r="D157" s="258" t="s">
        <v>490</v>
      </c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215">
        <f>SUM(B152:C159)</f>
        <v>15</v>
      </c>
    </row>
    <row r="161" spans="1:6" x14ac:dyDescent="0.3">
      <c r="A161" s="307" t="s">
        <v>342</v>
      </c>
      <c r="B161" s="308"/>
      <c r="C161" s="309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8</v>
      </c>
    </row>
    <row r="169" spans="1:6" x14ac:dyDescent="0.3">
      <c r="A169" s="307" t="s">
        <v>342</v>
      </c>
      <c r="B169" s="308"/>
      <c r="C169" s="30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ht="49.5" x14ac:dyDescent="0.3">
      <c r="A172" s="48" t="s">
        <v>202</v>
      </c>
      <c r="B172" s="221">
        <v>1</v>
      </c>
      <c r="C172" s="221"/>
      <c r="D172" s="256" t="s">
        <v>470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7</v>
      </c>
    </row>
    <row r="177" spans="1:6" x14ac:dyDescent="0.3">
      <c r="A177" s="307" t="s">
        <v>342</v>
      </c>
      <c r="B177" s="308"/>
      <c r="C177" s="30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8</v>
      </c>
    </row>
    <row r="186" spans="1:6" x14ac:dyDescent="0.3">
      <c r="A186" s="307" t="s">
        <v>342</v>
      </c>
      <c r="B186" s="308"/>
      <c r="C186" s="30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66" x14ac:dyDescent="0.3">
      <c r="A191" s="48" t="s">
        <v>360</v>
      </c>
      <c r="B191" s="221">
        <v>0</v>
      </c>
      <c r="C191" s="221"/>
      <c r="D191" s="256" t="s">
        <v>495</v>
      </c>
      <c r="E191" s="256" t="s">
        <v>492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2</v>
      </c>
    </row>
    <row r="194" spans="1:4" x14ac:dyDescent="0.3">
      <c r="A194" s="307" t="s">
        <v>342</v>
      </c>
      <c r="B194" s="308"/>
      <c r="C194" s="309"/>
      <c r="D194" s="65">
        <f>D193/(COUNT(B189:C192)*2)</f>
        <v>0.5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166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0.93258426966292129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0" zoomScale="80" zoomScaleNormal="70" zoomScaleSheetLayoutView="80" workbookViewId="0">
      <selection activeCell="D511" sqref="D51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213"/>
      <c r="H7" s="213"/>
      <c r="I7" s="213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216"/>
      <c r="H8" s="216"/>
      <c r="I8" s="213"/>
    </row>
    <row r="9" spans="1:9" ht="24" x14ac:dyDescent="0.45">
      <c r="A9" s="38" t="s">
        <v>44</v>
      </c>
      <c r="B9" s="298" t="s">
        <v>496</v>
      </c>
      <c r="C9" s="298"/>
      <c r="D9" s="298"/>
      <c r="E9" s="298"/>
      <c r="F9" s="298"/>
      <c r="G9" s="216"/>
      <c r="H9" s="216"/>
      <c r="I9" s="213"/>
    </row>
    <row r="10" spans="1:9" ht="24" x14ac:dyDescent="0.45">
      <c r="A10" s="39" t="s">
        <v>46</v>
      </c>
      <c r="B10" s="299" t="s">
        <v>497</v>
      </c>
      <c r="C10" s="299"/>
      <c r="D10" s="299"/>
      <c r="E10" s="299"/>
      <c r="F10" s="299"/>
      <c r="G10" s="216"/>
      <c r="H10" s="216"/>
      <c r="I10" s="213"/>
    </row>
    <row r="11" spans="1:9" ht="24" x14ac:dyDescent="0.45">
      <c r="A11" s="38" t="s">
        <v>45</v>
      </c>
      <c r="B11" s="294">
        <v>42969</v>
      </c>
      <c r="C11" s="294"/>
      <c r="D11" s="294"/>
      <c r="E11" s="294"/>
      <c r="F11" s="294"/>
      <c r="G11" s="216"/>
      <c r="H11" s="216"/>
      <c r="I11" s="213"/>
    </row>
    <row r="12" spans="1:9" ht="24" x14ac:dyDescent="0.45">
      <c r="A12" s="38" t="s">
        <v>276</v>
      </c>
      <c r="B12" s="300">
        <f>D505</f>
        <v>0.98372093023255813</v>
      </c>
      <c r="C12" s="300"/>
      <c r="D12" s="300"/>
      <c r="E12" s="300"/>
      <c r="F12" s="300"/>
      <c r="G12" s="216"/>
      <c r="H12" s="216"/>
      <c r="I12" s="213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42969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42969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42969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1</v>
      </c>
      <c r="C115" s="170"/>
      <c r="D115" s="143" t="s">
        <v>519</v>
      </c>
      <c r="E115" s="143"/>
      <c r="F115" s="147"/>
    </row>
    <row r="116" spans="1:6" x14ac:dyDescent="0.25">
      <c r="A116" s="18" t="s">
        <v>71</v>
      </c>
      <c r="B116" s="170">
        <v>1</v>
      </c>
      <c r="C116" s="170"/>
      <c r="D116" s="143" t="s">
        <v>514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0</v>
      </c>
      <c r="C131" s="170"/>
      <c r="D131" s="168" t="s">
        <v>498</v>
      </c>
      <c r="E131" s="168" t="s">
        <v>499</v>
      </c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3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515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66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0.94285714285714284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42969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42969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27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42969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516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42969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42969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8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42969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ht="33" customHeight="1" x14ac:dyDescent="0.25">
      <c r="A368" s="18" t="s">
        <v>105</v>
      </c>
      <c r="B368" s="171">
        <v>1</v>
      </c>
      <c r="C368" s="170"/>
      <c r="D368" s="143" t="s">
        <v>500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1</v>
      </c>
      <c r="C377" s="170"/>
      <c r="D377" s="168" t="s">
        <v>517</v>
      </c>
      <c r="E377" s="147"/>
      <c r="F377" s="147"/>
    </row>
    <row r="378" spans="1:6" x14ac:dyDescent="0.25">
      <c r="A378" s="24" t="s">
        <v>83</v>
      </c>
      <c r="B378" s="171">
        <v>1</v>
      </c>
      <c r="C378" s="170"/>
      <c r="D378" s="168" t="s">
        <v>501</v>
      </c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4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9" t="s">
        <v>124</v>
      </c>
      <c r="B382" s="290"/>
      <c r="C382" s="290"/>
      <c r="D382" s="290"/>
      <c r="E382" s="290"/>
      <c r="F382" s="290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5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42969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1" t="s">
        <v>374</v>
      </c>
      <c r="B435" s="291"/>
      <c r="C435" s="291"/>
      <c r="D435" s="291"/>
      <c r="E435" s="291"/>
      <c r="F435" s="291"/>
    </row>
    <row r="436" spans="1:7" x14ac:dyDescent="0.25">
      <c r="A436" s="195">
        <f>+B11</f>
        <v>42969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6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8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1" t="s">
        <v>152</v>
      </c>
      <c r="B494" s="291"/>
      <c r="C494" s="291"/>
      <c r="D494" s="291"/>
      <c r="E494" s="291"/>
      <c r="F494" s="29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 t="s">
        <v>502</v>
      </c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423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0.98372093023255813</v>
      </c>
    </row>
  </sheetData>
  <sheetProtection algorithmName="SHA-512" hashValue="OqcQQdN9Jbyqe363D9QAWtr8OwbAGRiaZ8xcUBfxnL/swr0/9BrpjMpz21H8rAhu9wEHv8U03RoHMeixyz8nYA==" saltValue="BSpN24OAyOI6VlGdk0JYug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5" orientation="portrait" r:id="rId1"/>
  <rowBreaks count="4" manualBreakCount="4">
    <brk id="82" max="6" man="1"/>
    <brk id="165" max="6" man="1"/>
    <brk id="247" max="6" man="1"/>
    <brk id="434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view="pageBreakPreview" topLeftCell="A65" zoomScale="60" zoomScaleNormal="80" workbookViewId="0">
      <selection activeCell="D90" sqref="D9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216"/>
      <c r="H6" s="216"/>
      <c r="I6" s="21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216"/>
      <c r="H7" s="216"/>
      <c r="I7" s="216"/>
    </row>
    <row r="8" spans="1:9" s="36" customFormat="1" ht="24" x14ac:dyDescent="0.45">
      <c r="A8" s="38" t="s">
        <v>44</v>
      </c>
      <c r="B8" s="320" t="str">
        <f>'A3 Exploitation'!B9:F9</f>
        <v>M. Bilel HAMDI</v>
      </c>
      <c r="C8" s="320"/>
      <c r="D8" s="320"/>
      <c r="E8" s="320"/>
      <c r="F8" s="320"/>
      <c r="G8" s="216"/>
      <c r="H8" s="216"/>
      <c r="I8" s="216"/>
    </row>
    <row r="9" spans="1:9" s="36" customFormat="1" ht="24" x14ac:dyDescent="0.45">
      <c r="A9" s="39" t="s">
        <v>46</v>
      </c>
      <c r="B9" s="321" t="str">
        <f>'A3 Exploitation'!B10:F10</f>
        <v>M. Walid BOUYAHIA (directeur magasin)</v>
      </c>
      <c r="C9" s="321"/>
      <c r="D9" s="321"/>
      <c r="E9" s="321"/>
      <c r="F9" s="321"/>
      <c r="G9" s="216"/>
      <c r="H9" s="216"/>
      <c r="I9" s="216"/>
    </row>
    <row r="10" spans="1:9" s="36" customFormat="1" ht="24" x14ac:dyDescent="0.45">
      <c r="A10" s="38" t="s">
        <v>45</v>
      </c>
      <c r="B10" s="318">
        <f>'A3 Exploitation'!B11:F11</f>
        <v>42969</v>
      </c>
      <c r="C10" s="318"/>
      <c r="D10" s="318"/>
      <c r="E10" s="318"/>
      <c r="F10" s="318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0.9606741573033708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215">
        <f>SUM(B17:C21)</f>
        <v>10</v>
      </c>
    </row>
    <row r="23" spans="1:6" x14ac:dyDescent="0.3">
      <c r="A23" s="307" t="s">
        <v>342</v>
      </c>
      <c r="B23" s="308"/>
      <c r="C23" s="30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12</v>
      </c>
    </row>
    <row r="33" spans="1:7" x14ac:dyDescent="0.3">
      <c r="A33" s="307" t="s">
        <v>342</v>
      </c>
      <c r="B33" s="308"/>
      <c r="C33" s="309"/>
      <c r="D33" s="65">
        <f>D32/(COUNT(B26:C31)*2)</f>
        <v>1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22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221">
        <v>2</v>
      </c>
      <c r="C40" s="41"/>
      <c r="D40" s="62"/>
      <c r="E40" s="41"/>
      <c r="F40" s="41"/>
    </row>
    <row r="41" spans="1:7" s="50" customFormat="1" x14ac:dyDescent="0.3">
      <c r="A41" s="307" t="s">
        <v>38</v>
      </c>
      <c r="B41" s="308"/>
      <c r="C41" s="309"/>
      <c r="D41" s="214">
        <f>SUM(B36:C40)</f>
        <v>10</v>
      </c>
      <c r="E41" s="37"/>
      <c r="F41" s="37"/>
    </row>
    <row r="42" spans="1:7" s="50" customFormat="1" x14ac:dyDescent="0.3">
      <c r="A42" s="307" t="s">
        <v>342</v>
      </c>
      <c r="B42" s="308"/>
      <c r="C42" s="309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22" t="s">
        <v>21</v>
      </c>
      <c r="B44" s="323"/>
      <c r="C44" s="323"/>
      <c r="D44" s="323"/>
      <c r="E44" s="323"/>
      <c r="F44" s="323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511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12</v>
      </c>
    </row>
    <row r="52" spans="1:6" x14ac:dyDescent="0.3">
      <c r="A52" s="307" t="s">
        <v>342</v>
      </c>
      <c r="B52" s="308"/>
      <c r="C52" s="30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505</v>
      </c>
      <c r="E57" s="222"/>
      <c r="F57" s="221"/>
    </row>
    <row r="58" spans="1:6" ht="33" x14ac:dyDescent="0.3">
      <c r="A58" s="51" t="s">
        <v>101</v>
      </c>
      <c r="B58" s="221">
        <v>1</v>
      </c>
      <c r="C58" s="221"/>
      <c r="D58" s="222" t="s">
        <v>507</v>
      </c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512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22" t="s">
        <v>506</v>
      </c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11</v>
      </c>
    </row>
    <row r="63" spans="1:6" x14ac:dyDescent="0.3">
      <c r="A63" s="307" t="s">
        <v>342</v>
      </c>
      <c r="B63" s="308"/>
      <c r="C63" s="309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67.5" x14ac:dyDescent="0.4">
      <c r="A67" s="41" t="s">
        <v>319</v>
      </c>
      <c r="B67" s="227">
        <v>1</v>
      </c>
      <c r="C67" s="228"/>
      <c r="D67" s="222" t="s">
        <v>508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7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7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7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ht="18" x14ac:dyDescent="0.35">
      <c r="A73" s="48" t="s">
        <v>345</v>
      </c>
      <c r="B73" s="227" t="s">
        <v>34</v>
      </c>
      <c r="C73" s="221"/>
      <c r="D73" s="279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 t="s">
        <v>513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80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80" t="s">
        <v>509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80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23</v>
      </c>
    </row>
    <row r="84" spans="1:6" x14ac:dyDescent="0.3">
      <c r="A84" s="307" t="s">
        <v>342</v>
      </c>
      <c r="B84" s="308"/>
      <c r="C84" s="309"/>
      <c r="D84" s="65">
        <f>D83/(COUNT(B66:C82)*2)</f>
        <v>0.95833333333333337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28</v>
      </c>
    </row>
    <row r="102" spans="1:6" x14ac:dyDescent="0.3">
      <c r="A102" s="307" t="s">
        <v>342</v>
      </c>
      <c r="B102" s="308"/>
      <c r="C102" s="309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510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22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ht="33" x14ac:dyDescent="0.3">
      <c r="A152" s="93" t="s">
        <v>326</v>
      </c>
      <c r="B152" s="221">
        <v>1</v>
      </c>
      <c r="C152" s="221"/>
      <c r="D152" s="222" t="s">
        <v>504</v>
      </c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215">
        <f>SUM(B152:C159)</f>
        <v>15</v>
      </c>
    </row>
    <row r="161" spans="1:6" x14ac:dyDescent="0.3">
      <c r="A161" s="307" t="s">
        <v>342</v>
      </c>
      <c r="B161" s="308"/>
      <c r="C161" s="309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8</v>
      </c>
    </row>
    <row r="169" spans="1:6" x14ac:dyDescent="0.3">
      <c r="A169" s="307" t="s">
        <v>342</v>
      </c>
      <c r="B169" s="308"/>
      <c r="C169" s="30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8</v>
      </c>
    </row>
    <row r="177" spans="1:6" x14ac:dyDescent="0.3">
      <c r="A177" s="307" t="s">
        <v>342</v>
      </c>
      <c r="B177" s="308"/>
      <c r="C177" s="309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ht="33" x14ac:dyDescent="0.3">
      <c r="A180" s="87" t="s">
        <v>364</v>
      </c>
      <c r="B180" s="221">
        <v>0</v>
      </c>
      <c r="C180" s="221"/>
      <c r="D180" s="222" t="s">
        <v>518</v>
      </c>
      <c r="E180" s="222" t="s">
        <v>503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8</v>
      </c>
    </row>
    <row r="186" spans="1:6" x14ac:dyDescent="0.3">
      <c r="A186" s="307" t="s">
        <v>342</v>
      </c>
      <c r="B186" s="308"/>
      <c r="C186" s="30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4</v>
      </c>
    </row>
    <row r="194" spans="1:4" x14ac:dyDescent="0.3">
      <c r="A194" s="307" t="s">
        <v>342</v>
      </c>
      <c r="B194" s="308"/>
      <c r="C194" s="309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0.66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171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0.9606741573033708</v>
      </c>
    </row>
  </sheetData>
  <sheetProtection algorithmName="SHA-512" hashValue="Rcxa3NMh6WBjRKEtaOad4sfyNspw+DS6czN0f+AY41/I45CHwkmffxw3JY/yXOyCNaRjOZzcWC9s6YzX/YPQnA==" saltValue="r0Ygb3Rp9BLWEDPv9j4Su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136:B147 B36:B40 B45:B50 B180:B184 B189:B192 B87:B100 B106:B116 B55:B61 B121:B131 B152:B159 B172:B175 B164:B167 B66:B82">
      <formula1>$B$1:$B$4</formula1>
    </dataValidation>
  </dataValidations>
  <pageMargins left="0.7" right="0.7" top="0.75" bottom="0.75" header="0.3" footer="0.3"/>
  <pageSetup paperSize="9" scale="51" orientation="portrait" horizontalDpi="0" verticalDpi="0" r:id="rId1"/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5"/>
      <c r="E1" s="295"/>
      <c r="F1" s="295"/>
      <c r="G1" s="295"/>
      <c r="H1" s="295"/>
      <c r="I1" s="295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6" t="s">
        <v>201</v>
      </c>
      <c r="B7" s="296"/>
      <c r="C7" s="296"/>
      <c r="D7" s="296"/>
      <c r="E7" s="296"/>
      <c r="F7" s="296"/>
      <c r="G7" s="213"/>
      <c r="H7" s="213"/>
      <c r="I7" s="213"/>
    </row>
    <row r="8" spans="1:9" ht="29.25" x14ac:dyDescent="0.45">
      <c r="A8" s="297" t="str">
        <f>'Page de garde'!D18</f>
        <v>Korba</v>
      </c>
      <c r="B8" s="297"/>
      <c r="C8" s="297"/>
      <c r="D8" s="297"/>
      <c r="E8" s="297"/>
      <c r="F8" s="297"/>
      <c r="G8" s="216"/>
      <c r="H8" s="216"/>
      <c r="I8" s="213"/>
    </row>
    <row r="9" spans="1:9" ht="24" x14ac:dyDescent="0.45">
      <c r="A9" s="38" t="s">
        <v>44</v>
      </c>
      <c r="B9" s="298"/>
      <c r="C9" s="298"/>
      <c r="D9" s="298"/>
      <c r="E9" s="298"/>
      <c r="F9" s="298"/>
      <c r="G9" s="216"/>
      <c r="H9" s="216"/>
      <c r="I9" s="213"/>
    </row>
    <row r="10" spans="1:9" ht="24" x14ac:dyDescent="0.45">
      <c r="A10" s="39" t="s">
        <v>46</v>
      </c>
      <c r="B10" s="299"/>
      <c r="C10" s="299"/>
      <c r="D10" s="299"/>
      <c r="E10" s="299"/>
      <c r="F10" s="299"/>
      <c r="G10" s="216"/>
      <c r="H10" s="216"/>
      <c r="I10" s="213"/>
    </row>
    <row r="11" spans="1:9" ht="24" x14ac:dyDescent="0.45">
      <c r="A11" s="38" t="s">
        <v>45</v>
      </c>
      <c r="B11" s="294"/>
      <c r="C11" s="294"/>
      <c r="D11" s="294"/>
      <c r="E11" s="294"/>
      <c r="F11" s="294"/>
      <c r="G11" s="216"/>
      <c r="H11" s="216"/>
      <c r="I11" s="213"/>
    </row>
    <row r="12" spans="1:9" ht="24" x14ac:dyDescent="0.45">
      <c r="A12" s="38" t="s">
        <v>276</v>
      </c>
      <c r="B12" s="300">
        <f>D505</f>
        <v>0</v>
      </c>
      <c r="C12" s="300"/>
      <c r="D12" s="300"/>
      <c r="E12" s="300"/>
      <c r="F12" s="300"/>
      <c r="G12" s="216"/>
      <c r="H12" s="216"/>
      <c r="I12" s="213"/>
    </row>
    <row r="13" spans="1:9" ht="22.5" x14ac:dyDescent="0.45">
      <c r="A13" s="35"/>
      <c r="B13" s="36"/>
      <c r="C13" s="36"/>
      <c r="D13" s="301"/>
      <c r="E13" s="301"/>
      <c r="F13" s="301"/>
      <c r="G13" s="301"/>
      <c r="H13" s="301"/>
      <c r="I13" s="3"/>
    </row>
    <row r="14" spans="1:9" ht="16.5" customHeight="1" x14ac:dyDescent="0.3">
      <c r="A14" s="302" t="s">
        <v>32</v>
      </c>
      <c r="B14" s="303" t="s">
        <v>33</v>
      </c>
      <c r="C14" s="303"/>
      <c r="D14" s="303" t="s">
        <v>48</v>
      </c>
      <c r="E14" s="304" t="s">
        <v>358</v>
      </c>
      <c r="F14" s="303" t="s">
        <v>214</v>
      </c>
      <c r="G14" s="36"/>
      <c r="H14" s="36"/>
    </row>
    <row r="15" spans="1:9" ht="16.5" customHeight="1" x14ac:dyDescent="0.3">
      <c r="A15" s="302"/>
      <c r="B15" s="77" t="s">
        <v>36</v>
      </c>
      <c r="C15" s="77" t="s">
        <v>35</v>
      </c>
      <c r="D15" s="303"/>
      <c r="E15" s="304"/>
      <c r="F15" s="303"/>
      <c r="G15" s="36"/>
      <c r="H15" s="36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5" t="s">
        <v>1</v>
      </c>
      <c r="B18" s="306"/>
      <c r="C18" s="306"/>
      <c r="D18" s="306"/>
      <c r="E18" s="306"/>
      <c r="F18" s="30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9" t="s">
        <v>18</v>
      </c>
      <c r="B26" s="290"/>
      <c r="C26" s="290"/>
      <c r="D26" s="290"/>
      <c r="E26" s="290"/>
      <c r="F26" s="290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1" t="s">
        <v>137</v>
      </c>
      <c r="B43" s="291"/>
      <c r="C43" s="291"/>
      <c r="D43" s="291"/>
      <c r="E43" s="291"/>
      <c r="F43" s="29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2" t="s">
        <v>63</v>
      </c>
      <c r="B45" s="293"/>
      <c r="C45" s="293"/>
      <c r="D45" s="293"/>
      <c r="E45" s="293"/>
      <c r="F45" s="293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9" t="s">
        <v>65</v>
      </c>
      <c r="B57" s="290"/>
      <c r="C57" s="290"/>
      <c r="D57" s="290"/>
      <c r="E57" s="290"/>
      <c r="F57" s="290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9" t="s">
        <v>25</v>
      </c>
      <c r="B84" s="290"/>
      <c r="C84" s="290"/>
      <c r="D84" s="290"/>
      <c r="E84" s="290"/>
      <c r="F84" s="290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75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1" t="s">
        <v>129</v>
      </c>
      <c r="B99" s="291"/>
      <c r="C99" s="291"/>
      <c r="D99" s="291"/>
      <c r="E99" s="291"/>
      <c r="F99" s="29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2" t="s">
        <v>63</v>
      </c>
      <c r="B101" s="293"/>
      <c r="C101" s="293"/>
      <c r="D101" s="293"/>
      <c r="E101" s="293"/>
      <c r="F101" s="293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9" t="s">
        <v>133</v>
      </c>
      <c r="B113" s="290"/>
      <c r="C113" s="290"/>
      <c r="D113" s="290"/>
      <c r="E113" s="290"/>
      <c r="F113" s="290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9" t="s">
        <v>73</v>
      </c>
      <c r="B137" s="290"/>
      <c r="C137" s="290"/>
      <c r="D137" s="290"/>
      <c r="E137" s="290"/>
      <c r="F137" s="290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1" t="s">
        <v>130</v>
      </c>
      <c r="B152" s="291"/>
      <c r="C152" s="291"/>
      <c r="D152" s="291"/>
      <c r="E152" s="291"/>
      <c r="F152" s="29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2" t="s">
        <v>63</v>
      </c>
      <c r="B154" s="293"/>
      <c r="C154" s="293"/>
      <c r="D154" s="293"/>
      <c r="E154" s="293"/>
      <c r="F154" s="293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9" t="s">
        <v>134</v>
      </c>
      <c r="B166" s="290"/>
      <c r="C166" s="290"/>
      <c r="D166" s="290"/>
      <c r="E166" s="290"/>
      <c r="F166" s="290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1" t="s">
        <v>167</v>
      </c>
      <c r="B192" s="291"/>
      <c r="C192" s="291"/>
      <c r="D192" s="291"/>
      <c r="E192" s="291"/>
      <c r="F192" s="29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9" t="s">
        <v>158</v>
      </c>
      <c r="B194" s="290"/>
      <c r="C194" s="290"/>
      <c r="D194" s="290"/>
      <c r="E194" s="290"/>
      <c r="F194" s="290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9" t="s">
        <v>76</v>
      </c>
      <c r="B209" s="290"/>
      <c r="C209" s="290"/>
      <c r="D209" s="290"/>
      <c r="E209" s="290"/>
      <c r="F209" s="290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9" t="s">
        <v>191</v>
      </c>
      <c r="B232" s="290"/>
      <c r="C232" s="290"/>
      <c r="D232" s="290"/>
      <c r="E232" s="290"/>
      <c r="F232" s="290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7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1" t="s">
        <v>78</v>
      </c>
      <c r="B248" s="291"/>
      <c r="C248" s="291"/>
      <c r="D248" s="291"/>
      <c r="E248" s="291"/>
      <c r="F248" s="29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9" t="s">
        <v>79</v>
      </c>
      <c r="B250" s="290"/>
      <c r="C250" s="290"/>
      <c r="D250" s="290"/>
      <c r="E250" s="290"/>
      <c r="F250" s="290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9" t="s">
        <v>81</v>
      </c>
      <c r="B266" s="290"/>
      <c r="C266" s="290"/>
      <c r="D266" s="290"/>
      <c r="E266" s="290"/>
      <c r="F266" s="290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1" t="s">
        <v>4</v>
      </c>
      <c r="B291" s="291"/>
      <c r="C291" s="291"/>
      <c r="D291" s="291"/>
      <c r="E291" s="291"/>
      <c r="F291" s="29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9" t="s">
        <v>19</v>
      </c>
      <c r="B293" s="290"/>
      <c r="C293" s="290"/>
      <c r="D293" s="290"/>
      <c r="E293" s="290"/>
      <c r="F293" s="290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9" t="s">
        <v>122</v>
      </c>
      <c r="B305" s="290"/>
      <c r="C305" s="290"/>
      <c r="D305" s="290"/>
      <c r="E305" s="290"/>
      <c r="F305" s="290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1" t="s">
        <v>21</v>
      </c>
      <c r="B324" s="291"/>
      <c r="C324" s="291"/>
      <c r="D324" s="291"/>
      <c r="E324" s="291"/>
      <c r="F324" s="29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9" t="s">
        <v>12</v>
      </c>
      <c r="B326" s="290"/>
      <c r="C326" s="290"/>
      <c r="D326" s="290"/>
      <c r="E326" s="290"/>
      <c r="F326" s="290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9" t="s">
        <v>25</v>
      </c>
      <c r="B339" s="290"/>
      <c r="C339" s="290"/>
      <c r="D339" s="290"/>
      <c r="E339" s="290"/>
      <c r="F339" s="290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8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1" t="s">
        <v>8</v>
      </c>
      <c r="B352" s="291"/>
      <c r="C352" s="291"/>
      <c r="D352" s="291"/>
      <c r="E352" s="291"/>
      <c r="F352" s="29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2" t="s">
        <v>113</v>
      </c>
      <c r="B354" s="293"/>
      <c r="C354" s="293"/>
      <c r="D354" s="293"/>
      <c r="E354" s="293"/>
      <c r="F354" s="293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9" t="s">
        <v>25</v>
      </c>
      <c r="B366" s="290"/>
      <c r="C366" s="290"/>
      <c r="D366" s="290"/>
      <c r="E366" s="290"/>
      <c r="F366" s="290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9" t="s">
        <v>124</v>
      </c>
      <c r="B382" s="290"/>
      <c r="C382" s="290"/>
      <c r="D382" s="290"/>
      <c r="E382" s="290"/>
      <c r="F382" s="290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9" t="s">
        <v>29</v>
      </c>
      <c r="B391" s="290"/>
      <c r="C391" s="290"/>
      <c r="D391" s="290"/>
      <c r="E391" s="290"/>
      <c r="F391" s="290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75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1" t="s">
        <v>125</v>
      </c>
      <c r="B405" s="291"/>
      <c r="C405" s="291"/>
      <c r="D405" s="291"/>
      <c r="E405" s="291"/>
      <c r="F405" s="29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2" t="s">
        <v>19</v>
      </c>
      <c r="B407" s="293"/>
      <c r="C407" s="293"/>
      <c r="D407" s="293"/>
      <c r="E407" s="293"/>
      <c r="F407" s="293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2" t="s">
        <v>122</v>
      </c>
      <c r="B418" s="293"/>
      <c r="C418" s="293"/>
      <c r="D418" s="293"/>
      <c r="E418" s="293"/>
      <c r="F418" s="293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1" t="s">
        <v>374</v>
      </c>
      <c r="B435" s="291"/>
      <c r="C435" s="291"/>
      <c r="D435" s="291"/>
      <c r="E435" s="291"/>
      <c r="F435" s="29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9" t="s">
        <v>375</v>
      </c>
      <c r="B437" s="290"/>
      <c r="C437" s="290"/>
      <c r="D437" s="290"/>
      <c r="E437" s="290"/>
      <c r="F437" s="290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9" t="s">
        <v>31</v>
      </c>
      <c r="B444" s="290"/>
      <c r="C444" s="290"/>
      <c r="D444" s="290"/>
      <c r="E444" s="290"/>
      <c r="F444" s="290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1" t="s">
        <v>180</v>
      </c>
      <c r="B454" s="291"/>
      <c r="C454" s="291"/>
      <c r="D454" s="291"/>
      <c r="E454" s="291"/>
      <c r="F454" s="29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7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1" t="s">
        <v>87</v>
      </c>
      <c r="B464" s="291"/>
      <c r="C464" s="291"/>
      <c r="D464" s="291"/>
      <c r="E464" s="291"/>
      <c r="F464" s="29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8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1" t="s">
        <v>151</v>
      </c>
      <c r="B473" s="291"/>
      <c r="C473" s="291"/>
      <c r="D473" s="291"/>
      <c r="E473" s="291"/>
      <c r="F473" s="29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1" t="s">
        <v>152</v>
      </c>
      <c r="B494" s="291"/>
      <c r="C494" s="291"/>
      <c r="D494" s="291"/>
      <c r="E494" s="291"/>
      <c r="F494" s="29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UrQOe27Be6YReYsDoHX7kq/fMElr6NGF5F6vprd3tq3Fnd/PbdPjVG7m1EnwC4+ziuSvxPsxuvF3Nn1oAANXBg==" saltValue="rKowDtJxmicYLZugHqH8x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9"/>
      <c r="E1" s="319"/>
      <c r="F1" s="319"/>
      <c r="G1" s="319"/>
      <c r="H1" s="319"/>
      <c r="I1" s="319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6" t="s">
        <v>52</v>
      </c>
      <c r="B6" s="296"/>
      <c r="C6" s="296"/>
      <c r="D6" s="296"/>
      <c r="E6" s="296"/>
      <c r="F6" s="296"/>
      <c r="G6" s="216"/>
      <c r="H6" s="216"/>
      <c r="I6" s="216"/>
    </row>
    <row r="7" spans="1:9" s="36" customFormat="1" ht="21.75" customHeight="1" x14ac:dyDescent="0.45">
      <c r="A7" s="297" t="str">
        <f>'A1 Exploitation'!A8:F8</f>
        <v>Korba</v>
      </c>
      <c r="B7" s="297"/>
      <c r="C7" s="297"/>
      <c r="D7" s="297"/>
      <c r="E7" s="297"/>
      <c r="F7" s="297"/>
      <c r="G7" s="216"/>
      <c r="H7" s="216"/>
      <c r="I7" s="216"/>
    </row>
    <row r="8" spans="1:9" s="36" customFormat="1" ht="24" x14ac:dyDescent="0.45">
      <c r="A8" s="38" t="s">
        <v>44</v>
      </c>
      <c r="B8" s="320">
        <f>'A4 Exploitation'!B9:F9</f>
        <v>0</v>
      </c>
      <c r="C8" s="320"/>
      <c r="D8" s="320"/>
      <c r="E8" s="320"/>
      <c r="F8" s="320"/>
      <c r="G8" s="216"/>
      <c r="H8" s="216"/>
      <c r="I8" s="216"/>
    </row>
    <row r="9" spans="1:9" s="36" customFormat="1" ht="24" x14ac:dyDescent="0.45">
      <c r="A9" s="39" t="s">
        <v>46</v>
      </c>
      <c r="B9" s="321">
        <f>'A4 Exploitation'!B10:F10</f>
        <v>0</v>
      </c>
      <c r="C9" s="321"/>
      <c r="D9" s="321"/>
      <c r="E9" s="321"/>
      <c r="F9" s="321"/>
      <c r="G9" s="216"/>
      <c r="H9" s="216"/>
      <c r="I9" s="216"/>
    </row>
    <row r="10" spans="1:9" s="36" customFormat="1" ht="24" x14ac:dyDescent="0.45">
      <c r="A10" s="38" t="s">
        <v>45</v>
      </c>
      <c r="B10" s="318">
        <f>'A4 Exploitation'!B11:F11</f>
        <v>0</v>
      </c>
      <c r="C10" s="318"/>
      <c r="D10" s="318"/>
      <c r="E10" s="318"/>
      <c r="F10" s="318"/>
      <c r="G10" s="216"/>
      <c r="H10" s="216"/>
      <c r="I10" s="216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6"/>
      <c r="H11" s="216"/>
      <c r="I11" s="216"/>
    </row>
    <row r="12" spans="1:9" s="36" customFormat="1" ht="22.5" x14ac:dyDescent="0.45">
      <c r="A12" s="35"/>
      <c r="D12" s="301"/>
      <c r="E12" s="301"/>
      <c r="F12" s="301"/>
      <c r="G12" s="301"/>
      <c r="H12" s="301"/>
      <c r="I12" s="40"/>
    </row>
    <row r="13" spans="1:9" s="36" customFormat="1" ht="11.25" customHeight="1" x14ac:dyDescent="0.3">
      <c r="A13" s="302" t="s">
        <v>32</v>
      </c>
      <c r="B13" s="303" t="s">
        <v>33</v>
      </c>
      <c r="C13" s="303"/>
      <c r="D13" s="303" t="s">
        <v>48</v>
      </c>
      <c r="E13" s="303" t="s">
        <v>213</v>
      </c>
      <c r="F13" s="303" t="s">
        <v>214</v>
      </c>
    </row>
    <row r="14" spans="1:9" s="36" customFormat="1" ht="12.75" customHeight="1" x14ac:dyDescent="0.3">
      <c r="A14" s="302"/>
      <c r="B14" s="70" t="s">
        <v>36</v>
      </c>
      <c r="C14" s="70" t="s">
        <v>35</v>
      </c>
      <c r="D14" s="303"/>
      <c r="E14" s="303"/>
      <c r="F14" s="303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14"/>
      <c r="C22" s="315"/>
      <c r="D22" s="215">
        <f>SUM(B17:C21)</f>
        <v>0</v>
      </c>
    </row>
    <row r="23" spans="1:6" x14ac:dyDescent="0.3">
      <c r="A23" s="307" t="s">
        <v>342</v>
      </c>
      <c r="B23" s="308"/>
      <c r="C23" s="30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6" t="s">
        <v>4</v>
      </c>
      <c r="B25" s="317"/>
      <c r="C25" s="317"/>
      <c r="D25" s="317"/>
      <c r="E25" s="317"/>
      <c r="F25" s="317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7" t="s">
        <v>38</v>
      </c>
      <c r="B32" s="308"/>
      <c r="C32" s="309"/>
      <c r="D32" s="214">
        <f>SUM(B26:C31)</f>
        <v>0</v>
      </c>
    </row>
    <row r="33" spans="1:6" x14ac:dyDescent="0.3">
      <c r="A33" s="307" t="s">
        <v>342</v>
      </c>
      <c r="B33" s="308"/>
      <c r="C33" s="30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6" t="s">
        <v>246</v>
      </c>
      <c r="B35" s="317"/>
      <c r="C35" s="317"/>
      <c r="D35" s="317"/>
      <c r="E35" s="317"/>
      <c r="F35" s="317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7" t="s">
        <v>38</v>
      </c>
      <c r="B41" s="308"/>
      <c r="C41" s="309"/>
      <c r="D41" s="214">
        <f>SUM(B36:C40)</f>
        <v>0</v>
      </c>
      <c r="E41" s="37"/>
      <c r="F41" s="37"/>
    </row>
    <row r="42" spans="1:6" s="50" customFormat="1" x14ac:dyDescent="0.3">
      <c r="A42" s="307" t="s">
        <v>342</v>
      </c>
      <c r="B42" s="308"/>
      <c r="C42" s="30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2" t="s">
        <v>21</v>
      </c>
      <c r="B44" s="323"/>
      <c r="C44" s="323"/>
      <c r="D44" s="323"/>
      <c r="E44" s="323"/>
      <c r="F44" s="32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7" t="s">
        <v>38</v>
      </c>
      <c r="B51" s="308"/>
      <c r="C51" s="309"/>
      <c r="D51" s="214">
        <f>SUM(B45:C50)</f>
        <v>0</v>
      </c>
    </row>
    <row r="52" spans="1:6" x14ac:dyDescent="0.3">
      <c r="A52" s="307" t="s">
        <v>342</v>
      </c>
      <c r="B52" s="308"/>
      <c r="C52" s="30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6" t="s">
        <v>8</v>
      </c>
      <c r="B54" s="317"/>
      <c r="C54" s="317"/>
      <c r="D54" s="317"/>
      <c r="E54" s="317"/>
      <c r="F54" s="317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7" t="s">
        <v>38</v>
      </c>
      <c r="B62" s="308"/>
      <c r="C62" s="309"/>
      <c r="D62" s="214">
        <f>SUM(B55:C61)</f>
        <v>0</v>
      </c>
    </row>
    <row r="63" spans="1:6" x14ac:dyDescent="0.3">
      <c r="A63" s="307" t="s">
        <v>342</v>
      </c>
      <c r="B63" s="308"/>
      <c r="C63" s="30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6" t="s">
        <v>143</v>
      </c>
      <c r="B65" s="317"/>
      <c r="C65" s="317"/>
      <c r="D65" s="317"/>
      <c r="E65" s="317"/>
      <c r="F65" s="317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7" t="s">
        <v>38</v>
      </c>
      <c r="B83" s="308"/>
      <c r="C83" s="309"/>
      <c r="D83" s="214">
        <f>SUM(B66:C82)</f>
        <v>0</v>
      </c>
    </row>
    <row r="84" spans="1:6" x14ac:dyDescent="0.3">
      <c r="A84" s="307" t="s">
        <v>342</v>
      </c>
      <c r="B84" s="308"/>
      <c r="C84" s="30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6" t="s">
        <v>237</v>
      </c>
      <c r="B86" s="317"/>
      <c r="C86" s="317"/>
      <c r="D86" s="317"/>
      <c r="E86" s="317"/>
      <c r="F86" s="317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7" t="s">
        <v>38</v>
      </c>
      <c r="B101" s="308"/>
      <c r="C101" s="309"/>
      <c r="D101" s="214">
        <f>SUM(B87:C100)</f>
        <v>0</v>
      </c>
    </row>
    <row r="102" spans="1:6" x14ac:dyDescent="0.3">
      <c r="A102" s="307" t="s">
        <v>342</v>
      </c>
      <c r="B102" s="308"/>
      <c r="C102" s="30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6" t="s">
        <v>238</v>
      </c>
      <c r="B105" s="317"/>
      <c r="C105" s="317"/>
      <c r="D105" s="317"/>
      <c r="E105" s="317"/>
      <c r="F105" s="317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7" t="s">
        <v>38</v>
      </c>
      <c r="B117" s="308"/>
      <c r="C117" s="309"/>
      <c r="D117" s="214">
        <f>SUM(B106:C116)</f>
        <v>0</v>
      </c>
      <c r="E117" s="37"/>
      <c r="F117" s="37"/>
    </row>
    <row r="118" spans="1:6" s="50" customFormat="1" x14ac:dyDescent="0.3">
      <c r="A118" s="307" t="s">
        <v>342</v>
      </c>
      <c r="B118" s="308"/>
      <c r="C118" s="30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6" t="s">
        <v>208</v>
      </c>
      <c r="B120" s="317"/>
      <c r="C120" s="317"/>
      <c r="D120" s="317"/>
      <c r="E120" s="317"/>
      <c r="F120" s="317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7" t="s">
        <v>38</v>
      </c>
      <c r="B132" s="308"/>
      <c r="C132" s="309"/>
      <c r="D132" s="214">
        <f>SUM(B121:C131)</f>
        <v>0</v>
      </c>
    </row>
    <row r="133" spans="1:6" x14ac:dyDescent="0.3">
      <c r="A133" s="307" t="s">
        <v>342</v>
      </c>
      <c r="B133" s="308"/>
      <c r="C133" s="30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6" t="s">
        <v>78</v>
      </c>
      <c r="B135" s="317"/>
      <c r="C135" s="317"/>
      <c r="D135" s="317"/>
      <c r="E135" s="317"/>
      <c r="F135" s="317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7" t="s">
        <v>38</v>
      </c>
      <c r="B148" s="308"/>
      <c r="C148" s="309"/>
      <c r="D148" s="214">
        <f>SUM(B136:C147)</f>
        <v>0</v>
      </c>
    </row>
    <row r="149" spans="1:6" x14ac:dyDescent="0.3">
      <c r="A149" s="307" t="s">
        <v>342</v>
      </c>
      <c r="B149" s="308"/>
      <c r="C149" s="30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6" t="s">
        <v>243</v>
      </c>
      <c r="B151" s="317"/>
      <c r="C151" s="317"/>
      <c r="D151" s="317"/>
      <c r="E151" s="317"/>
      <c r="F151" s="317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7" t="s">
        <v>38</v>
      </c>
      <c r="B160" s="314"/>
      <c r="C160" s="315"/>
      <c r="D160" s="215">
        <f>SUM(B152:C159)</f>
        <v>0</v>
      </c>
    </row>
    <row r="161" spans="1:6" x14ac:dyDescent="0.3">
      <c r="A161" s="307" t="s">
        <v>342</v>
      </c>
      <c r="B161" s="308"/>
      <c r="C161" s="30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6" t="s">
        <v>85</v>
      </c>
      <c r="B163" s="317"/>
      <c r="C163" s="317"/>
      <c r="D163" s="317"/>
      <c r="E163" s="317"/>
      <c r="F163" s="317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7" t="s">
        <v>38</v>
      </c>
      <c r="B168" s="308"/>
      <c r="C168" s="309"/>
      <c r="D168" s="214">
        <f>SUM(B164:C167)</f>
        <v>0</v>
      </c>
    </row>
    <row r="169" spans="1:6" x14ac:dyDescent="0.3">
      <c r="A169" s="307" t="s">
        <v>342</v>
      </c>
      <c r="B169" s="308"/>
      <c r="C169" s="30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4" t="s">
        <v>17</v>
      </c>
      <c r="B171" s="325"/>
      <c r="C171" s="325"/>
      <c r="D171" s="325"/>
      <c r="E171" s="325"/>
      <c r="F171" s="325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7" t="s">
        <v>38</v>
      </c>
      <c r="B176" s="308"/>
      <c r="C176" s="309"/>
      <c r="D176" s="214">
        <f>SUM(B172:C175)</f>
        <v>0</v>
      </c>
    </row>
    <row r="177" spans="1:6" x14ac:dyDescent="0.3">
      <c r="A177" s="307" t="s">
        <v>342</v>
      </c>
      <c r="B177" s="308"/>
      <c r="C177" s="30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6" t="s">
        <v>87</v>
      </c>
      <c r="B179" s="317"/>
      <c r="C179" s="317"/>
      <c r="D179" s="317"/>
      <c r="E179" s="317"/>
      <c r="F179" s="317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7" t="s">
        <v>38</v>
      </c>
      <c r="B185" s="308"/>
      <c r="C185" s="309"/>
      <c r="D185" s="214">
        <f>SUM(B180:C184)</f>
        <v>0</v>
      </c>
    </row>
    <row r="186" spans="1:6" x14ac:dyDescent="0.3">
      <c r="A186" s="307" t="s">
        <v>342</v>
      </c>
      <c r="B186" s="308"/>
      <c r="C186" s="30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6" t="s">
        <v>242</v>
      </c>
      <c r="B188" s="317"/>
      <c r="C188" s="317"/>
      <c r="D188" s="317"/>
      <c r="E188" s="317"/>
      <c r="F188" s="317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7" t="s">
        <v>38</v>
      </c>
      <c r="B193" s="308"/>
      <c r="C193" s="309"/>
      <c r="D193" s="97">
        <f>SUM(B189:C192)</f>
        <v>0</v>
      </c>
    </row>
    <row r="194" spans="1:4" x14ac:dyDescent="0.3">
      <c r="A194" s="307" t="s">
        <v>342</v>
      </c>
      <c r="B194" s="308"/>
      <c r="C194" s="30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</vt:i4>
      </vt:variant>
    </vt:vector>
  </HeadingPairs>
  <TitlesOfParts>
    <vt:vector size="20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2017-09-04T16:15:44Z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