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Jarzouna\2019\02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B182" i="29" l="1"/>
  <c r="B181" i="29"/>
  <c r="B180" i="29"/>
  <c r="B173" i="29"/>
  <c r="B172" i="29"/>
  <c r="B171" i="29"/>
  <c r="B164" i="29"/>
  <c r="B163" i="29"/>
  <c r="B162" i="29"/>
  <c r="B154" i="29"/>
  <c r="B153" i="29"/>
  <c r="B152" i="29"/>
  <c r="B145" i="29"/>
  <c r="B144" i="29"/>
  <c r="B143" i="29"/>
  <c r="B136" i="29"/>
  <c r="B135" i="29"/>
  <c r="B134" i="29"/>
  <c r="B127" i="29"/>
  <c r="B126" i="29"/>
  <c r="B125" i="29"/>
  <c r="B118" i="29"/>
  <c r="B117" i="29"/>
  <c r="B116" i="29"/>
  <c r="B109" i="29"/>
  <c r="B108" i="29"/>
  <c r="B107" i="29"/>
  <c r="B100" i="29"/>
  <c r="B99" i="29"/>
  <c r="B98" i="29"/>
  <c r="B91" i="29"/>
  <c r="B90" i="29"/>
  <c r="B89" i="29"/>
  <c r="B82" i="29"/>
  <c r="B81" i="29"/>
  <c r="B80" i="29"/>
  <c r="B73" i="29"/>
  <c r="B72" i="29"/>
  <c r="B71" i="29"/>
  <c r="B55" i="29"/>
  <c r="B54" i="29"/>
  <c r="B53" i="29"/>
  <c r="B46" i="29"/>
  <c r="B45" i="29"/>
  <c r="B44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D161" i="43" s="1"/>
  <c r="D162" i="43" s="1"/>
  <c r="C145" i="43"/>
  <c r="C144" i="43"/>
  <c r="C138" i="43"/>
  <c r="D149" i="43" s="1"/>
  <c r="D150" i="43" s="1"/>
  <c r="C132" i="43"/>
  <c r="C130" i="43"/>
  <c r="C128" i="43"/>
  <c r="C127" i="43"/>
  <c r="D133" i="43" s="1"/>
  <c r="D134" i="43" s="1"/>
  <c r="C116" i="43"/>
  <c r="C115" i="43"/>
  <c r="C112" i="43"/>
  <c r="D118" i="43" s="1"/>
  <c r="D119" i="43" s="1"/>
  <c r="C100" i="43"/>
  <c r="C99" i="43"/>
  <c r="C94" i="43"/>
  <c r="C93" i="43"/>
  <c r="D102" i="43" s="1"/>
  <c r="D103" i="43" s="1"/>
  <c r="C82" i="43"/>
  <c r="C80" i="43"/>
  <c r="C77" i="43"/>
  <c r="C76" i="43"/>
  <c r="D84" i="43" s="1"/>
  <c r="D85" i="43" s="1"/>
  <c r="C75" i="43"/>
  <c r="C61" i="43"/>
  <c r="D63" i="43" s="1"/>
  <c r="D64" i="43" s="1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3" i="43"/>
  <c r="D22" i="43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D526" i="42" s="1"/>
  <c r="D527" i="42" s="1"/>
  <c r="F471" i="42"/>
  <c r="E471" i="42"/>
  <c r="F424" i="42"/>
  <c r="E424" i="42"/>
  <c r="F366" i="42"/>
  <c r="E366" i="42"/>
  <c r="F299" i="42"/>
  <c r="E299" i="42"/>
  <c r="D299" i="42" s="1"/>
  <c r="B299" i="42" s="1"/>
  <c r="F244" i="42"/>
  <c r="E244" i="42"/>
  <c r="F185" i="42"/>
  <c r="E185" i="42"/>
  <c r="F129" i="42"/>
  <c r="E129" i="42"/>
  <c r="D129" i="42" s="1"/>
  <c r="B129" i="42" s="1"/>
  <c r="D130" i="42" s="1"/>
  <c r="D131" i="42" s="1"/>
  <c r="B64" i="29" s="1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D669" i="42" s="1"/>
  <c r="D670" i="42" s="1"/>
  <c r="C665" i="42"/>
  <c r="C659" i="42"/>
  <c r="C657" i="42"/>
  <c r="C648" i="42"/>
  <c r="C644" i="42"/>
  <c r="D650" i="42" s="1"/>
  <c r="D651" i="42" s="1"/>
  <c r="C632" i="42"/>
  <c r="D639" i="42" s="1"/>
  <c r="D640" i="42" s="1"/>
  <c r="D627" i="42"/>
  <c r="C626" i="42"/>
  <c r="C625" i="42"/>
  <c r="C622" i="42"/>
  <c r="A613" i="42"/>
  <c r="C600" i="42"/>
  <c r="C596" i="42"/>
  <c r="C593" i="42"/>
  <c r="C586" i="42"/>
  <c r="C585" i="42"/>
  <c r="C583" i="42"/>
  <c r="C582" i="42"/>
  <c r="D588" i="42" s="1"/>
  <c r="D589" i="42" s="1"/>
  <c r="A574" i="42"/>
  <c r="D565" i="42"/>
  <c r="B565" i="42" s="1"/>
  <c r="D566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D445" i="42"/>
  <c r="D446" i="42" s="1"/>
  <c r="C443" i="42"/>
  <c r="A432" i="42"/>
  <c r="D424" i="42"/>
  <c r="B424" i="42" s="1"/>
  <c r="C410" i="42"/>
  <c r="C409" i="42"/>
  <c r="C408" i="42"/>
  <c r="C407" i="42"/>
  <c r="C402" i="42"/>
  <c r="C400" i="42"/>
  <c r="C399" i="42"/>
  <c r="C396" i="42"/>
  <c r="D390" i="42"/>
  <c r="D391" i="42" s="1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D227" i="42" s="1"/>
  <c r="D228" i="42" s="1"/>
  <c r="C201" i="42"/>
  <c r="C199" i="42"/>
  <c r="D203" i="42" s="1"/>
  <c r="D204" i="42" s="1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D197" i="41" s="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C60" i="41"/>
  <c r="C56" i="41"/>
  <c r="D63" i="41" s="1"/>
  <c r="D64" i="41" s="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D525" i="40" s="1"/>
  <c r="B525" i="40" s="1"/>
  <c r="D526" i="40" s="1"/>
  <c r="D527" i="40" s="1"/>
  <c r="F471" i="40"/>
  <c r="E471" i="40"/>
  <c r="F424" i="40"/>
  <c r="E424" i="40"/>
  <c r="D424" i="40" s="1"/>
  <c r="B424" i="40" s="1"/>
  <c r="F366" i="40"/>
  <c r="E366" i="40"/>
  <c r="F299" i="40"/>
  <c r="E299" i="40"/>
  <c r="F244" i="40"/>
  <c r="D244" i="40" s="1"/>
  <c r="B244" i="40" s="1"/>
  <c r="D245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D627" i="40" s="1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D471" i="40"/>
  <c r="B471" i="40" s="1"/>
  <c r="C462" i="40"/>
  <c r="C459" i="40"/>
  <c r="C458" i="40"/>
  <c r="C457" i="40"/>
  <c r="C455" i="40"/>
  <c r="C453" i="40"/>
  <c r="C452" i="40"/>
  <c r="D445" i="40"/>
  <c r="D446" i="40" s="1"/>
  <c r="C443" i="40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D344" i="40" s="1"/>
  <c r="D345" i="40" s="1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D102" i="39" s="1"/>
  <c r="D103" i="39" s="1"/>
  <c r="C82" i="39"/>
  <c r="C80" i="39"/>
  <c r="C77" i="39"/>
  <c r="C76" i="39"/>
  <c r="C75" i="39"/>
  <c r="C61" i="39"/>
  <c r="C60" i="39"/>
  <c r="C56" i="39"/>
  <c r="D63" i="39" s="1"/>
  <c r="D64" i="39" s="1"/>
  <c r="C51" i="39"/>
  <c r="D52" i="39" s="1"/>
  <c r="D53" i="39" s="1"/>
  <c r="C37" i="39"/>
  <c r="D42" i="39" s="1"/>
  <c r="D43" i="39" s="1"/>
  <c r="D33" i="39"/>
  <c r="D34" i="39" s="1"/>
  <c r="C26" i="39"/>
  <c r="D22" i="39"/>
  <c r="D23" i="39" s="1"/>
  <c r="B10" i="39"/>
  <c r="B9" i="39"/>
  <c r="B8" i="39"/>
  <c r="A7" i="39"/>
  <c r="B721" i="38"/>
  <c r="B700" i="38"/>
  <c r="B668" i="38"/>
  <c r="B605" i="38"/>
  <c r="B565" i="38"/>
  <c r="B525" i="38"/>
  <c r="B471" i="38"/>
  <c r="B424" i="38"/>
  <c r="B366" i="38"/>
  <c r="B299" i="38"/>
  <c r="B185" i="38"/>
  <c r="B129" i="38"/>
  <c r="B43" i="38"/>
  <c r="B525" i="36"/>
  <c r="B42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D722" i="38"/>
  <c r="C712" i="38"/>
  <c r="D715" i="38" s="1"/>
  <c r="D716" i="38" s="1"/>
  <c r="A705" i="38"/>
  <c r="C688" i="38"/>
  <c r="D701" i="38" s="1"/>
  <c r="D702" i="38" s="1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D606" i="38" s="1"/>
  <c r="D607" i="38" s="1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D526" i="38" s="1"/>
  <c r="D527" i="38" s="1"/>
  <c r="A479" i="38"/>
  <c r="C462" i="38"/>
  <c r="C459" i="38"/>
  <c r="C458" i="38"/>
  <c r="C457" i="38"/>
  <c r="C455" i="38"/>
  <c r="C453" i="38"/>
  <c r="C452" i="38"/>
  <c r="D472" i="38" s="1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D390" i="38" s="1"/>
  <c r="D391" i="38" s="1"/>
  <c r="A374" i="38"/>
  <c r="D367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D300" i="38" s="1"/>
  <c r="D301" i="38" s="1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D203" i="38"/>
  <c r="D204" i="38" s="1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25" i="36"/>
  <c r="D424" i="36"/>
  <c r="D129" i="36"/>
  <c r="D197" i="43" l="1"/>
  <c r="D198" i="43"/>
  <c r="D199" i="43" s="1"/>
  <c r="B11" i="43" s="1"/>
  <c r="D195" i="43"/>
  <c r="D721" i="42"/>
  <c r="D700" i="42"/>
  <c r="B700" i="42" s="1"/>
  <c r="D701" i="42" s="1"/>
  <c r="D702" i="42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D266" i="42"/>
  <c r="D569" i="42"/>
  <c r="D570" i="42" s="1"/>
  <c r="D567" i="42"/>
  <c r="D672" i="42"/>
  <c r="D673" i="42" s="1"/>
  <c r="D300" i="42"/>
  <c r="D301" i="42" s="1"/>
  <c r="D425" i="42"/>
  <c r="D609" i="42"/>
  <c r="D610" i="42" s="1"/>
  <c r="D44" i="42"/>
  <c r="B721" i="42"/>
  <c r="D722" i="42" s="1"/>
  <c r="D628" i="42"/>
  <c r="D198" i="41"/>
  <c r="D199" i="41" s="1"/>
  <c r="B11" i="41" s="1"/>
  <c r="D195" i="41"/>
  <c r="D700" i="40"/>
  <c r="B700" i="40" s="1"/>
  <c r="D701" i="40" s="1"/>
  <c r="D702" i="40" s="1"/>
  <c r="D668" i="40"/>
  <c r="B668" i="40" s="1"/>
  <c r="D669" i="40" s="1"/>
  <c r="D670" i="40" s="1"/>
  <c r="D565" i="40"/>
  <c r="B565" i="40" s="1"/>
  <c r="D566" i="40" s="1"/>
  <c r="D569" i="40" s="1"/>
  <c r="D570" i="40" s="1"/>
  <c r="D425" i="40"/>
  <c r="D426" i="40" s="1"/>
  <c r="D367" i="40"/>
  <c r="D300" i="40"/>
  <c r="D301" i="40" s="1"/>
  <c r="D185" i="40"/>
  <c r="B185" i="40" s="1"/>
  <c r="D186" i="40" s="1"/>
  <c r="D187" i="40" s="1"/>
  <c r="D130" i="40"/>
  <c r="D131" i="40" s="1"/>
  <c r="B63" i="29" s="1"/>
  <c r="D43" i="40"/>
  <c r="B43" i="40" s="1"/>
  <c r="D44" i="40" s="1"/>
  <c r="D628" i="40"/>
  <c r="D368" i="40"/>
  <c r="D370" i="40"/>
  <c r="D371" i="40" s="1"/>
  <c r="D303" i="40"/>
  <c r="D304" i="40" s="1"/>
  <c r="D472" i="40"/>
  <c r="D246" i="40"/>
  <c r="D248" i="40"/>
  <c r="D249" i="40" s="1"/>
  <c r="D609" i="40"/>
  <c r="D610" i="40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198" i="39"/>
  <c r="D199" i="39" s="1"/>
  <c r="B11" i="39" s="1"/>
  <c r="D245" i="38"/>
  <c r="D725" i="38"/>
  <c r="D227" i="38"/>
  <c r="D228" i="38" s="1"/>
  <c r="D344" i="38"/>
  <c r="D345" i="38" s="1"/>
  <c r="D566" i="38"/>
  <c r="D609" i="38"/>
  <c r="D610" i="38" s="1"/>
  <c r="D627" i="38"/>
  <c r="D672" i="38" s="1"/>
  <c r="D673" i="38" s="1"/>
  <c r="D669" i="38"/>
  <c r="D670" i="38" s="1"/>
  <c r="D425" i="38"/>
  <c r="D44" i="38"/>
  <c r="D47" i="38" s="1"/>
  <c r="D48" i="38" s="1"/>
  <c r="D721" i="38"/>
  <c r="D700" i="38"/>
  <c r="D668" i="38"/>
  <c r="D605" i="38"/>
  <c r="D565" i="38"/>
  <c r="D525" i="38"/>
  <c r="D471" i="38"/>
  <c r="D424" i="38"/>
  <c r="D366" i="38"/>
  <c r="D299" i="38"/>
  <c r="D185" i="38"/>
  <c r="D186" i="38" s="1"/>
  <c r="D187" i="38" s="1"/>
  <c r="D129" i="38"/>
  <c r="D130" i="38" s="1"/>
  <c r="D131" i="38" s="1"/>
  <c r="B62" i="29" s="1"/>
  <c r="D43" i="38"/>
  <c r="D266" i="38"/>
  <c r="D303" i="38"/>
  <c r="D304" i="38" s="1"/>
  <c r="D726" i="38"/>
  <c r="D246" i="38"/>
  <c r="D248" i="38"/>
  <c r="D249" i="38" s="1"/>
  <c r="D370" i="38"/>
  <c r="D371" i="38" s="1"/>
  <c r="D569" i="38"/>
  <c r="D570" i="38" s="1"/>
  <c r="D567" i="38"/>
  <c r="D475" i="38"/>
  <c r="D476" i="38" s="1"/>
  <c r="D473" i="38"/>
  <c r="D428" i="38"/>
  <c r="D429" i="38" s="1"/>
  <c r="D426" i="38"/>
  <c r="D368" i="38"/>
  <c r="D588" i="38"/>
  <c r="D589" i="38" s="1"/>
  <c r="D723" i="38"/>
  <c r="D473" i="42" l="1"/>
  <c r="D475" i="42"/>
  <c r="D476" i="42" s="1"/>
  <c r="D368" i="42"/>
  <c r="D370" i="42"/>
  <c r="D371" i="42" s="1"/>
  <c r="D728" i="42"/>
  <c r="D248" i="42"/>
  <c r="D249" i="42" s="1"/>
  <c r="D725" i="42"/>
  <c r="D723" i="42"/>
  <c r="D47" i="42"/>
  <c r="D48" i="42" s="1"/>
  <c r="D45" i="42"/>
  <c r="D428" i="42"/>
  <c r="D429" i="42" s="1"/>
  <c r="D426" i="42"/>
  <c r="D303" i="42"/>
  <c r="D304" i="42" s="1"/>
  <c r="D728" i="40"/>
  <c r="D567" i="40"/>
  <c r="D428" i="40"/>
  <c r="D429" i="40" s="1"/>
  <c r="D45" i="40"/>
  <c r="D47" i="40"/>
  <c r="D48" i="40" s="1"/>
  <c r="D725" i="40"/>
  <c r="D723" i="40"/>
  <c r="D473" i="40"/>
  <c r="D475" i="40"/>
  <c r="D476" i="40" s="1"/>
  <c r="D672" i="40"/>
  <c r="D673" i="40" s="1"/>
  <c r="D628" i="38"/>
  <c r="D45" i="38"/>
  <c r="D728" i="38"/>
  <c r="D729" i="38"/>
  <c r="D730" i="38" s="1"/>
  <c r="B12" i="38" l="1"/>
  <c r="B25" i="29"/>
  <c r="B35" i="29"/>
  <c r="D729" i="42"/>
  <c r="D730" i="42" s="1"/>
  <c r="D726" i="42"/>
  <c r="D726" i="40"/>
  <c r="D729" i="40"/>
  <c r="D730" i="40" s="1"/>
  <c r="B12" i="42" l="1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D606" i="36" s="1"/>
  <c r="D607" i="36" s="1"/>
  <c r="C596" i="36"/>
  <c r="D726" i="36" l="1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<sst xmlns="http://schemas.openxmlformats.org/spreadsheetml/2006/main" count="5679" uniqueCount="562">
  <si>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</si>
  <si>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</si>
  <si>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</si>
  <si>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</si>
  <si>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</si>
  <si>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</si>
  <si>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</si>
  <si>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</si>
  <si>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</si>
  <si>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</si>
  <si>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</si>
  <si>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</si>
  <si>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</si>
  <si>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</si>
  <si>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</si>
  <si>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</si>
  <si>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</si>
  <si>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</si>
  <si>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</si>
  <si>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</si>
  <si>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</si>
  <si>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</si>
  <si>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</si>
  <si>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</si>
  <si>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</si>
  <si>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</si>
  <si>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</si>
  <si>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</si>
  <si>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</si>
  <si>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</si>
  <si>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</si>
  <si>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</si>
  <si>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</si>
  <si>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</si>
  <si>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</si>
  <si>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</si>
  <si>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</si>
  <si>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</si>
  <si>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</si>
  <si>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</si>
  <si>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</si>
  <si>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</si>
  <si>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</si>
  <si>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</si>
  <si>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</si>
  <si>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</si>
  <si>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</si>
  <si>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</si>
  <si>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</si>
  <si>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</si>
  <si>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</si>
  <si>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</si>
  <si>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</si>
  <si>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</si>
  <si>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</si>
  <si>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</si>
  <si>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</si>
  <si>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</si>
  <si>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</si>
  <si>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</si>
  <si>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</si>
  <si>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</si>
  <si>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</si>
  <si>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</si>
  <si>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</si>
  <si>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</si>
  <si>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</si>
  <si>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</si>
  <si>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</si>
  <si>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</si>
  <si>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</si>
  <si>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</si>
  <si>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</si>
  <si>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</si>
  <si>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</si>
  <si>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</si>
  <si>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</si>
  <si>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</si>
  <si>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</si>
  <si>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</si>
  <si>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</si>
  <si>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</si>
  <si>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</si>
  <si>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</si>
  <si>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</si>
  <si>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</si>
  <si>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</si>
  <si>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</si>
  <si>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</si>
  <si>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</si>
  <si>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</si>
  <si>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</si>
  <si>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</si>
  <si>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</si>
  <si>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</si>
  <si>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</si>
  <si>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</si>
  <si>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</si>
  <si>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</si>
  <si>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</si>
  <si>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</si>
  <si>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</si>
  <si>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</si>
  <si>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</si>
  <si>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</si>
  <si>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</si>
  <si>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</si>
  <si>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</si>
  <si>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</si>
  <si>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</si>
  <si>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</si>
  <si>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</si>
  <si>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</si>
  <si>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</si>
  <si>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</si>
  <si>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</si>
  <si>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</si>
  <si>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</si>
  <si>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</si>
  <si>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</si>
  <si>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</si>
  <si>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</si>
  <si>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</si>
  <si>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</si>
  <si>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</si>
  <si>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</si>
  <si>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</si>
  <si>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</si>
  <si>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</si>
  <si>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</si>
  <si>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</si>
  <si>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</si>
  <si>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</si>
  <si>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</si>
  <si>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</si>
  <si>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</si>
  <si>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</si>
  <si>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</si>
  <si>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</si>
  <si>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</si>
  <si>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</si>
  <si>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</si>
  <si>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</si>
  <si>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</si>
  <si>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</si>
  <si>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</si>
  <si>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</si>
  <si>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</si>
  <si>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</si>
  <si>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</si>
  <si>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</si>
  <si>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</si>
  <si>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</si>
  <si>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</si>
  <si>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</si>
  <si>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</si>
  <si>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</si>
  <si>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</si>
  <si>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</si>
  <si>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</si>
  <si>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</si>
  <si>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</si>
  <si>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</si>
  <si>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</si>
  <si>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</si>
  <si>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</si>
  <si>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</si>
  <si>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</si>
  <si>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</si>
  <si>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</si>
  <si>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</si>
  <si>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</si>
  <si>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</si>
  <si>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</si>
  <si>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</si>
  <si>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</si>
  <si>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</si>
  <si>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</si>
  <si>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</si>
  <si>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</si>
  <si>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</si>
  <si>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</si>
  <si>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</si>
  <si>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</si>
  <si>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</si>
  <si>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</si>
  <si>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</si>
  <si>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</si>
  <si>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</si>
  <si>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</si>
  <si>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</si>
  <si>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</si>
  <si>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</si>
  <si>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</si>
  <si>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</si>
  <si>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</si>
  <si>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</si>
  <si>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</si>
  <si>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</si>
  <si>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</si>
  <si>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</si>
  <si>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</si>
  <si>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</si>
  <si>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</si>
  <si>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</si>
  <si>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</si>
  <si>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</si>
  <si>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</si>
  <si>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</si>
  <si>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</si>
  <si>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</si>
  <si>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</si>
  <si>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</si>
  <si>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</si>
  <si>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</si>
  <si>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</si>
  <si>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</si>
  <si>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</si>
  <si>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</si>
  <si>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</si>
  <si>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</si>
  <si>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</si>
  <si>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</si>
  <si>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</si>
  <si>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</si>
  <si>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</si>
  <si>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</si>
  <si>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</si>
  <si>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</si>
  <si>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</si>
  <si>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</si>
  <si>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</si>
  <si>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</si>
  <si>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</si>
  <si>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</si>
  <si>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</si>
  <si>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</si>
  <si>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</si>
  <si>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</si>
  <si>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</si>
  <si>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</si>
  <si>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</si>
  <si>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</si>
  <si>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</si>
  <si>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</si>
  <si>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</si>
  <si>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</si>
  <si>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</si>
  <si>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</si>
  <si>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</si>
  <si>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</si>
  <si>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</si>
  <si>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</si>
  <si>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</si>
  <si>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</si>
  <si>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</si>
  <si>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</si>
  <si>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</si>
  <si>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</si>
  <si>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</si>
  <si>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</si>
  <si>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</si>
  <si>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</si>
  <si>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</si>
  <si>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</si>
  <si>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</si>
  <si>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</si>
  <si>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</si>
  <si>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</si>
  <si>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</si>
  <si>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</si>
  <si>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</si>
  <si>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</si>
  <si>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</si>
  <si>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</si>
  <si>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</si>
  <si>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</si>
  <si>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</si>
  <si>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</si>
  <si>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</si>
  <si>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</si>
  <si>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</si>
  <si>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</si>
  <si>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</si>
  <si>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</si>
  <si>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</si>
  <si>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</si>
  <si>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</si>
  <si>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</si>
  <si>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</si>
  <si>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</si>
  <si>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</si>
  <si>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</si>
  <si>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</si>
  <si>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</si>
  <si>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</si>
  <si>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</si>
  <si>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</si>
  <si>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</si>
  <si>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</si>
  <si>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</si>
  <si>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</si>
  <si>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</si>
  <si>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</si>
  <si>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</si>
  <si>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</si>
  <si>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</si>
  <si>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</si>
  <si>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</si>
  <si>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</si>
  <si>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</si>
  <si>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</si>
  <si>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</si>
  <si>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</si>
  <si>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</si>
  <si>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</si>
  <si>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</si>
  <si>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</si>
  <si>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</si>
  <si>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</si>
  <si>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</si>
  <si>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</si>
  <si>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</si>
  <si>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</si>
  <si>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</si>
  <si>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</si>
  <si>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</si>
  <si>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</si>
  <si>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</si>
  <si>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</si>
  <si>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</si>
  <si>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</si>
  <si>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</si>
  <si>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</si>
  <si>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</si>
  <si>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</si>
  <si>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</si>
  <si>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</si>
  <si>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</si>
  <si>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</si>
  <si>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</si>
  <si>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</si>
  <si>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</si>
  <si>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</si>
  <si>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</si>
  <si>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</si>
  <si>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</si>
  <si>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</si>
  <si>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</si>
  <si>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</si>
  <si>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</si>
  <si>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</si>
  <si>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</si>
  <si>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</si>
  <si>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</si>
  <si>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</si>
  <si>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</si>
  <si>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</si>
  <si>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</si>
  <si>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</si>
  <si>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</si>
  <si>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</si>
  <si>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</si>
  <si>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</si>
  <si>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</si>
  <si>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</si>
  <si>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</si>
  <si>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</si>
  <si>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</si>
  <si>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</si>
  <si>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</si>
  <si>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</si>
  <si>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</si>
  <si>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</si>
  <si>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</si>
  <si>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</si>
  <si>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</si>
  <si>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</si>
  <si>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</si>
  <si>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</si>
  <si>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</si>
  <si>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</si>
  <si>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</si>
  <si>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</si>
  <si>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</si>
  <si>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</si>
  <si>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</si>
  <si>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</si>
  <si>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</si>
  <si>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</si>
  <si>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</si>
  <si>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</si>
  <si>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</si>
  <si>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</si>
  <si>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</si>
  <si>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</si>
  <si>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</si>
  <si>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</si>
  <si>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</si>
  <si>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</si>
  <si>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</si>
  <si>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</si>
  <si>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</si>
  <si>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</si>
  <si>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</si>
  <si>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</si>
  <si>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</si>
  <si>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</si>
  <si>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</si>
  <si>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</si>
  <si>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</si>
  <si>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</si>
  <si>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</si>
  <si>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</si>
  <si>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</si>
  <si>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</si>
  <si>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</si>
  <si>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</si>
  <si>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</si>
  <si>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</si>
  <si>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</si>
  <si>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</si>
  <si>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</si>
  <si>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</si>
  <si>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</si>
  <si>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</si>
  <si>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</si>
  <si>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</si>
  <si>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</si>
  <si>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</si>
  <si>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</si>
  <si>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</si>
  <si>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</si>
  <si>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</si>
  <si>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</si>
  <si>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</si>
  <si>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</si>
  <si>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</si>
  <si>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</si>
  <si>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</si>
  <si>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</si>
  <si>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</si>
  <si>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</si>
  <si>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</si>
  <si>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</si>
  <si>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</si>
  <si>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</si>
  <si>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</si>
  <si>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</si>
  <si>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</si>
  <si>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</si>
  <si>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</si>
  <si>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</si>
  <si>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</si>
  <si>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</si>
  <si>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</si>
  <si>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</si>
  <si>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</si>
  <si>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</si>
  <si>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</si>
  <si>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</si>
  <si>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</si>
  <si>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</si>
  <si>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</si>
  <si>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</si>
  <si>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</si>
  <si>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</si>
  <si>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</si>
  <si>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</si>
  <si>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</si>
  <si>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</si>
  <si>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</si>
  <si>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</si>
  <si>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</si>
  <si>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</si>
  <si>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</si>
  <si>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JARZOUNA</t>
  </si>
  <si>
    <t>M Dhia Mechlaoui</t>
  </si>
  <si>
    <t>Directeur magasin (M Bechir Jemai) et chef rayon PFT Mme Ameni</t>
  </si>
  <si>
    <t>Le thermomètre infrarouge était défaillant.</t>
  </si>
  <si>
    <t>Réparer cet équipement.</t>
  </si>
  <si>
    <t>Exiger au fournisseur (entrepôt) de fournir les certificats de salubrité lors des livraisons.</t>
  </si>
  <si>
    <t>Le four manquait de propreté.</t>
  </si>
  <si>
    <t>Renforcer la fréquence de nettoyage du matériel utilisé.</t>
  </si>
  <si>
    <t>Manque de la liste des ingrédients sur les étiquettes UHD des produits suivants: croquant amande, biscuit besbes, et kaak sésame.</t>
  </si>
  <si>
    <t>Corriger les étiquettes.</t>
  </si>
  <si>
    <t>Un opérateur portait une montre.</t>
  </si>
  <si>
    <t>Le port des accessoires dans les locaux de manipulation des produits frais est interdit.</t>
  </si>
  <si>
    <t>Enregistrer la traçabilité.</t>
  </si>
  <si>
    <t>Effectuer cet enregistrement chaque mois.</t>
  </si>
  <si>
    <t>Respecter la séparation entre les rayons.</t>
  </si>
  <si>
    <t>Absence de gâteaux LS.</t>
  </si>
  <si>
    <t>Correct.</t>
  </si>
  <si>
    <t>Dépassement de la durée de vie exigée (30 jours pour les fromages à pâte pressée, et 15 jours pour le jambon.</t>
  </si>
  <si>
    <t>Emballage, étiquetage et mise dans le rayon du blanc de poulet traditionnel.</t>
  </si>
  <si>
    <t>Découpe des volailles TRAD sur une planche rouge (planche dédiée aux viandes rouges).</t>
  </si>
  <si>
    <t>Respecter le code couleur des planches utilisées.</t>
  </si>
  <si>
    <t xml:space="preserve">Les morceaux de potirons étaient déplacés du meuble froid d'exposition au linéaire de légumes.
Exposition des paquets de dattes à température ambiante.
</t>
  </si>
  <si>
    <t>Les potirons et les paquets de dattes doivent être stockés au froid.
Respecter la liaison froide.</t>
  </si>
  <si>
    <t>Le rangement de la réserve n’était pas satisfaisant, l’accès aux armoires froides retour et casse était difficile.</t>
  </si>
  <si>
    <t>Renforcer le rangement.</t>
  </si>
  <si>
    <t>Augmenter la fréquence des opérations de dépoussiérage des produits exposés et des linéaires.</t>
  </si>
  <si>
    <t>Programmer la présence de ces deux employés dans les formations de 2019.</t>
  </si>
  <si>
    <t>Certains casiers étaient rouillés.</t>
  </si>
  <si>
    <t>Entretenir ces éléments.</t>
  </si>
  <si>
    <t>Renforcer l'étanchéité de la porte de la réception.</t>
  </si>
  <si>
    <t>Entretenir les sols.</t>
  </si>
  <si>
    <t>Le thermomètre du meuble froid était non fonctionnel.</t>
  </si>
  <si>
    <t>Réparer le thermomètre.</t>
  </si>
  <si>
    <t>Le revêtement du sol était crevassé.</t>
  </si>
  <si>
    <t>Procéder aux réparations requises.</t>
  </si>
  <si>
    <t>Le revêtement du sol était écaillé.</t>
  </si>
  <si>
    <t>Entretenir le revêtement.</t>
  </si>
  <si>
    <t>Le revêtement du meuble était décollé à plusieurs niveaux.</t>
  </si>
  <si>
    <t>Réparer le revêtement du meuble.</t>
  </si>
  <si>
    <t>présence du givre au niveau du meuble d’exposition.</t>
  </si>
  <si>
    <t>Dégivrer le meuble.</t>
  </si>
  <si>
    <t>La jointure du four était décollée.</t>
  </si>
  <si>
    <t>Réparer ou remplacer la jointure.</t>
  </si>
  <si>
    <t>Le meuble d’exposition des pains au chocolat avait une protection partielle.</t>
  </si>
  <si>
    <t>Fournir une vitre protectrice pour le meuble.</t>
  </si>
  <si>
    <t>Procéder aux réparations nécessaires.</t>
  </si>
  <si>
    <t>Charcuterie/ fromages: le revêtement du meuble était décollé</t>
  </si>
  <si>
    <t>Réparer l'afficheur.
Un traitement anti-rouille est à prévoir pour ce meuble.</t>
  </si>
  <si>
    <t>Afficheur défaillant.
Etat d'usure avancé du meuble d'exposition ( présence de rouille).</t>
  </si>
  <si>
    <t>L'afficheur de température n'était pas fonctionnel.</t>
  </si>
  <si>
    <t>Le carrelage du sol était crevassé .</t>
  </si>
  <si>
    <t>Réparer cet élément.</t>
  </si>
  <si>
    <t>Entretenir le carrelage.</t>
  </si>
  <si>
    <t>Fournir un distributeur du savon liquide.</t>
  </si>
  <si>
    <t>Sanitaire des hommes: absence du distributeur du savon liquide.</t>
  </si>
  <si>
    <t>La grille d'aération du meuble était poussiéreuse.</t>
  </si>
  <si>
    <t>Procéder au nettoyage des grilles d'aération des meubles froids.</t>
  </si>
  <si>
    <t>FLEG: le DEIV était truffé par les cadavres de mouches.</t>
  </si>
  <si>
    <t>Procéder au nettoyage.</t>
  </si>
  <si>
    <t>Exposition des pâtés dans le meuble froid pendant toute la journée.</t>
  </si>
  <si>
    <t>Les résultats des prélèvements effectués le 07/01/19 ne sont n'étaient pas encore parvenus au magasin.</t>
  </si>
  <si>
    <t>Exposer les pâtés à température ambiante et respecter les 4 heures d'exposition.</t>
  </si>
  <si>
    <t>Remédier à cet écart.</t>
  </si>
  <si>
    <t>Aménager un local poubelle cloisonné et climatisé.</t>
  </si>
  <si>
    <t>Les daurades ne sont pas fournies avec le certificat de salubrité, ce certificat est envoyé par mail suite à la demande du magasin. Lors de l'audit, aucun certificat n'était disponible ( ni sur papier ni par mail).</t>
  </si>
  <si>
    <t>Le relevé mensuel des températures n'était pas réalisé pour le mois de décembre.</t>
  </si>
  <si>
    <t>Les sandwichs du traiteur étaient réalisés au sein du laboratoire du terminal de cuisson. Il y a risque des contaminations croisées accru à ce niveau.</t>
  </si>
  <si>
    <t>Traçabilité non correcte pour le poulet rôti:
Quantité réceptionnée: 40 pièces, Lot: 19046, le 16/02/19.
Nombre de pièces tracées dans le cadencier de cuisson: 36
Il y a manque de 4 pièces.
Mention erronée du produit "English pie escalope" par " English pie charcuterie", cette erreur peut affecter et erroné les tests de traçabilité.</t>
  </si>
  <si>
    <t>Accorder plus d'attention à l'enregistrement des quantités cuits et vendus.Enregistrer les produits par leurs noms corrects.</t>
  </si>
  <si>
    <t>Développement de moisissures sur une meule de fromage « Gouda, Cesar ».
absence des dates d’ouverture sur les portions de fromage blanc entamé. Étiquetage illisible pour un boudin de charcuterie « Salami Atik, Chahia ».
dépassement de la durée de vie exigée (30 jours pour les fromages à pâte pressée, et 15 jours pour le jambon.
Articles: jambon de dinde fumé, gouda ‘césar), et maasdam Deutsch.</t>
  </si>
  <si>
    <t>Renforcer le contrôle des produits exposés et trier les produits non conformes.
Identifier toutes les portions de fromages entamées.
Avertir le fournisseur "Chahia" à l'étiquetage illisible de ses produits.</t>
  </si>
  <si>
    <t>Effectuer cette pratique qu'aux ventex des produits TRAD exposés.</t>
  </si>
  <si>
    <t>Les linéaires étaient poussiéreux.
Développement de poussière sur les produits LS au niveau des caisses.</t>
  </si>
  <si>
    <t>La liste des ingrédients du produit « harissa berbère, épices et saveurs » avaient des ingrédients effacés de la part du fournisseur. Présence d’un lot entier de ce produit.</t>
  </si>
  <si>
    <t>Deux employés du secteur PFT n'ont pas bénéficié d'une formation relative aux bonnes pratiques d'hygiène.</t>
  </si>
  <si>
    <t>Étanchéité manquante.</t>
  </si>
  <si>
    <t>Entré réception: le carrelage était fissuré et démonté à plusieurs niveaux.</t>
  </si>
  <si>
    <t>Les revêtements des sols étaient écaillés.</t>
  </si>
  <si>
    <t>Le revêtement et les sols étaient abîmés et décollés.</t>
  </si>
  <si>
    <t>Absence d'un local déchet.</t>
  </si>
  <si>
    <t>Le test de contrôle des poids des pains effectué était conforme.</t>
  </si>
  <si>
    <t>Absence de l'enregistrement de la traçabilité des gâteaux pendant la période de fin d'année (31 décembre).</t>
  </si>
  <si>
    <t>Les résultats des prélèvements effectués le 07/01/19  n'étaient pas encore parvenus au magasin.</t>
  </si>
  <si>
    <t>Respecter les durées des vie des produits entamés.</t>
  </si>
  <si>
    <t>Les résultats des prélèvements effectués le 07/01/19 n'étaient pas encore parvenus au magasin.</t>
  </si>
  <si>
    <t>Stocker ce lot dans la zone retrait et avertir les concernés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</si>
</sst>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57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35" fillId="0" borderId="1" xfId="0" applyFont="1" applyFill="1" applyBorder="1" applyAlignment="1" applyProtection="1">
      <alignment horizontal="left" wrapText="1"/>
      <protection locked="0"/>
    </xf>
    <xf numFmtId="165" fontId="37" fillId="0" borderId="1" xfId="0" applyNumberFormat="1" applyFont="1" applyFill="1" applyBorder="1" applyAlignment="1" applyProtection="1">
      <alignment horizontal="left" wrapText="1"/>
      <protection hidden="1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 applyProtection="1">
      <alignment horizontal="left" wrapText="1"/>
      <protection locked="0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0" fontId="37" fillId="2" borderId="2" xfId="0" applyFont="1" applyFill="1" applyBorder="1" applyAlignment="1" applyProtection="1">
      <alignment horizontal="left" wrapText="1"/>
      <protection locked="0"/>
    </xf>
    <xf numFmtId="0" fontId="37" fillId="2" borderId="7" xfId="0" applyFont="1" applyFill="1" applyBorder="1" applyAlignment="1" applyProtection="1">
      <alignment horizontal="left" wrapText="1"/>
      <protection locked="0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Border="1" applyAlignment="1" applyProtection="1">
      <alignment horizontal="center"/>
    </xf>
    <xf numFmtId="0" fontId="37" fillId="4" borderId="0" xfId="0" applyFont="1" applyFill="1" applyAlignment="1" applyProtection="1">
      <alignment horizontal="center" vertical="center"/>
      <protection hidden="1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  <xf numFmtId="0" fontId="6" fillId="0" borderId="2" xfId="0" applyFont="1" applyBorder="1" applyAlignment="1" applyProtection="1">
      <alignment wrapText="1"/>
      <protection locked="0"/>
    </xf>
    <xf numFmtId="0" fontId="6" fillId="0" borderId="2" xfId="0" applyFont="1" applyBorder="1" applyAlignment="1"/>
    <xf numFmtId="0" fontId="6" fillId="0" borderId="1" xfId="0" applyFont="1" applyBorder="1" applyAlignment="1"/>
    <xf numFmtId="0" fontId="11" fillId="0" borderId="2" xfId="0" applyFont="1" applyBorder="1" applyAlignment="1">
      <alignment wrapText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0.69444444444444442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83953776"/>
        <c:axId val="2015263216"/>
      </c:barChart>
      <c:catAx>
        <c:axId val="1883953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15263216"/>
        <c:crosses val="autoZero"/>
        <c:auto val="1"/>
        <c:lblAlgn val="ctr"/>
        <c:lblOffset val="100"/>
        <c:noMultiLvlLbl val="0"/>
      </c:catAx>
      <c:valAx>
        <c:axId val="2015263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83953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121728"/>
        <c:axId val="2057124448"/>
      </c:barChart>
      <c:catAx>
        <c:axId val="205712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124448"/>
        <c:crosses val="autoZero"/>
        <c:auto val="1"/>
        <c:lblAlgn val="ctr"/>
        <c:lblOffset val="100"/>
        <c:noMultiLvlLbl val="0"/>
      </c:catAx>
      <c:valAx>
        <c:axId val="2057124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121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0.70833333333333337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134784"/>
        <c:axId val="2057135872"/>
      </c:barChart>
      <c:catAx>
        <c:axId val="2057134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135872"/>
        <c:crosses val="autoZero"/>
        <c:auto val="1"/>
        <c:lblAlgn val="ctr"/>
        <c:lblOffset val="100"/>
        <c:noMultiLvlLbl val="0"/>
      </c:catAx>
      <c:valAx>
        <c:axId val="2057135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134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0.98648648648648651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132608"/>
        <c:axId val="2057126080"/>
      </c:barChart>
      <c:catAx>
        <c:axId val="205713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126080"/>
        <c:crosses val="autoZero"/>
        <c:auto val="1"/>
        <c:lblAlgn val="ctr"/>
        <c:lblOffset val="100"/>
        <c:noMultiLvlLbl val="0"/>
      </c:catAx>
      <c:valAx>
        <c:axId val="2057126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13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0.63888888888888884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123360"/>
        <c:axId val="2057123904"/>
      </c:barChart>
      <c:catAx>
        <c:axId val="2057123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123904"/>
        <c:crosses val="autoZero"/>
        <c:auto val="1"/>
        <c:lblAlgn val="ctr"/>
        <c:lblOffset val="100"/>
        <c:noMultiLvlLbl val="0"/>
      </c:catAx>
      <c:valAx>
        <c:axId val="2057123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123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125536"/>
        <c:axId val="2057126624"/>
      </c:barChart>
      <c:catAx>
        <c:axId val="2057125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126624"/>
        <c:crosses val="autoZero"/>
        <c:auto val="1"/>
        <c:lblAlgn val="ctr"/>
        <c:lblOffset val="100"/>
        <c:noMultiLvlLbl val="0"/>
      </c:catAx>
      <c:valAx>
        <c:axId val="2057126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125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0.78703703703703709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128800"/>
        <c:axId val="2057129344"/>
      </c:barChart>
      <c:catAx>
        <c:axId val="205712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129344"/>
        <c:crosses val="autoZero"/>
        <c:auto val="1"/>
        <c:lblAlgn val="ctr"/>
        <c:lblOffset val="100"/>
        <c:noMultiLvlLbl val="0"/>
      </c:catAx>
      <c:valAx>
        <c:axId val="2057129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128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0.79843750000000002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902528"/>
        <c:axId val="2057900352"/>
      </c:barChart>
      <c:catAx>
        <c:axId val="2057902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900352"/>
        <c:crosses val="autoZero"/>
        <c:auto val="1"/>
        <c:lblAlgn val="ctr"/>
        <c:lblOffset val="100"/>
        <c:noMultiLvlLbl val="0"/>
      </c:catAx>
      <c:valAx>
        <c:axId val="2057900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902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0.79273726851851856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057896544"/>
        <c:axId val="2057889472"/>
        <c:extLst xmlns:c16r2="http://schemas.microsoft.com/office/drawing/2015/06/chart"/>
      </c:barChart>
      <c:catAx>
        <c:axId val="20578965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889472"/>
        <c:crosses val="autoZero"/>
        <c:auto val="1"/>
        <c:lblAlgn val="ctr"/>
        <c:lblOffset val="100"/>
        <c:noMultiLvlLbl val="0"/>
      </c:catAx>
      <c:valAx>
        <c:axId val="205788947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896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0.69222727272727269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057903072"/>
        <c:axId val="2057894368"/>
        <c:extLst xmlns:c16r2="http://schemas.microsoft.com/office/drawing/2015/06/chart"/>
      </c:barChart>
      <c:catAx>
        <c:axId val="2057903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894368"/>
        <c:crosses val="autoZero"/>
        <c:auto val="1"/>
        <c:lblAlgn val="ctr"/>
        <c:lblOffset val="100"/>
        <c:noMultiLvlLbl val="0"/>
      </c:catAx>
      <c:valAx>
        <c:axId val="2057894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903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15264848"/>
        <c:axId val="2015257776"/>
      </c:barChart>
      <c:catAx>
        <c:axId val="2015264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15257776"/>
        <c:crosses val="autoZero"/>
        <c:auto val="1"/>
        <c:lblAlgn val="ctr"/>
        <c:lblOffset val="100"/>
        <c:noMultiLvlLbl val="0"/>
      </c:catAx>
      <c:valAx>
        <c:axId val="2015257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15264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0.67948717948717952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15252336"/>
        <c:axId val="2015259408"/>
      </c:barChart>
      <c:catAx>
        <c:axId val="2015252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15259408"/>
        <c:crosses val="autoZero"/>
        <c:auto val="1"/>
        <c:lblAlgn val="ctr"/>
        <c:lblOffset val="100"/>
        <c:noMultiLvlLbl val="0"/>
      </c:catAx>
      <c:valAx>
        <c:axId val="2015259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15252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0.7142857142857143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15267024"/>
        <c:axId val="2015262672"/>
      </c:barChart>
      <c:catAx>
        <c:axId val="2015267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15262672"/>
        <c:crosses val="autoZero"/>
        <c:auto val="1"/>
        <c:lblAlgn val="ctr"/>
        <c:lblOffset val="100"/>
        <c:noMultiLvlLbl val="0"/>
      </c:catAx>
      <c:valAx>
        <c:axId val="2015262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15267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0.8783783783783784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15255056"/>
        <c:axId val="2015267568"/>
      </c:barChart>
      <c:catAx>
        <c:axId val="2015255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15267568"/>
        <c:crosses val="autoZero"/>
        <c:auto val="1"/>
        <c:lblAlgn val="ctr"/>
        <c:lblOffset val="100"/>
        <c:noMultiLvlLbl val="0"/>
      </c:catAx>
      <c:valAx>
        <c:axId val="2015267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15255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0.82222222222222219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15253968"/>
        <c:axId val="2015257232"/>
      </c:barChart>
      <c:catAx>
        <c:axId val="2015253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15257232"/>
        <c:crosses val="autoZero"/>
        <c:auto val="1"/>
        <c:lblAlgn val="ctr"/>
        <c:lblOffset val="100"/>
        <c:noMultiLvlLbl val="0"/>
      </c:catAx>
      <c:valAx>
        <c:axId val="2015257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15253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15264304"/>
        <c:axId val="2015260496"/>
      </c:barChart>
      <c:catAx>
        <c:axId val="201526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15260496"/>
        <c:crosses val="autoZero"/>
        <c:auto val="1"/>
        <c:lblAlgn val="ctr"/>
        <c:lblOffset val="100"/>
        <c:noMultiLvlLbl val="0"/>
      </c:catAx>
      <c:valAx>
        <c:axId val="2015260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15264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0.72413793103448276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15256144"/>
        <c:axId val="2015266480"/>
      </c:barChart>
      <c:catAx>
        <c:axId val="2015256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15266480"/>
        <c:crosses val="autoZero"/>
        <c:auto val="1"/>
        <c:lblAlgn val="ctr"/>
        <c:lblOffset val="100"/>
        <c:noMultiLvlLbl val="0"/>
      </c:catAx>
      <c:valAx>
        <c:axId val="2015266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15256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120640"/>
        <c:axId val="2057134240"/>
      </c:barChart>
      <c:catAx>
        <c:axId val="205712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134240"/>
        <c:crosses val="autoZero"/>
        <c:auto val="1"/>
        <c:lblAlgn val="ctr"/>
        <c:lblOffset val="100"/>
        <c:noMultiLvlLbl val="0"/>
      </c:catAx>
      <c:valAx>
        <c:axId val="2057134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120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8" zoomScaleSheetLayoutView="100" workbookViewId="0">
      <selection activeCell="D25" sqref="D25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21" t="s">
        <v>277</v>
      </c>
      <c r="B18" s="421"/>
      <c r="C18" s="421"/>
      <c r="D18" s="422" t="s">
        <v>476</v>
      </c>
      <c r="E18" s="422"/>
      <c r="F18" s="422"/>
      <c r="G18" s="422"/>
      <c r="H18" s="422"/>
      <c r="I18" s="422"/>
      <c r="J18" s="422"/>
      <c r="K18" s="422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23" t="s">
        <v>278</v>
      </c>
      <c r="B21" s="423"/>
      <c r="C21" s="423"/>
      <c r="D21" s="423"/>
      <c r="E21" s="423"/>
      <c r="F21" s="423"/>
      <c r="G21" s="423"/>
      <c r="H21" s="423"/>
      <c r="I21" s="423"/>
      <c r="J21" s="423"/>
      <c r="K21" s="423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4" t="s">
        <v>280</v>
      </c>
      <c r="C23" s="424"/>
      <c r="D23" s="49"/>
      <c r="E23" s="49"/>
      <c r="F23" s="49"/>
      <c r="G23" s="49"/>
      <c r="H23" s="49"/>
      <c r="I23" s="49"/>
      <c r="J23" s="48" t="str">
        <f>D18</f>
        <v>JARZOUNA</v>
      </c>
    </row>
    <row r="24" spans="1:11" ht="33" customHeight="1" x14ac:dyDescent="0.25">
      <c r="A24" s="57" t="s">
        <v>281</v>
      </c>
      <c r="B24" s="425">
        <f>AVERAGE('A1 Exploitation'!D730,'A1 Technique'!D199)</f>
        <v>0.79273726851851856</v>
      </c>
      <c r="C24" s="425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5" t="e">
        <f>AVERAGE('A2 Exploitation'!D730,'A2 Technique'!D199)</f>
        <v>#DIV/0!</v>
      </c>
      <c r="C25" s="425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5" t="e">
        <f>AVERAGE('A3 Exploitation'!D730,'A3 Technique'!D199)</f>
        <v>#DIV/0!</v>
      </c>
      <c r="C26" s="425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5" t="e">
        <f>AVERAGE('A4 Exploitation'!D730,'A4 Technique'!D199)</f>
        <v>#DIV/0!</v>
      </c>
      <c r="C27" s="425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5"/>
      <c r="C28" s="425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5"/>
      <c r="C29" s="425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4" t="s">
        <v>287</v>
      </c>
      <c r="C33" s="424"/>
      <c r="D33" s="49"/>
      <c r="E33" s="49"/>
      <c r="F33" s="49"/>
      <c r="G33" s="49"/>
      <c r="H33" s="49"/>
      <c r="I33" s="49"/>
      <c r="J33" s="48" t="str">
        <f>D18</f>
        <v>JARZOUNA</v>
      </c>
    </row>
    <row r="34" spans="1:10" ht="33" customHeight="1" x14ac:dyDescent="0.25">
      <c r="A34" s="57" t="s">
        <v>281</v>
      </c>
      <c r="B34" s="425">
        <f>'A1 Exploitation'!D730</f>
        <v>0.79843750000000002</v>
      </c>
      <c r="C34" s="425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5" t="e">
        <f>'A2 Exploitation'!D730</f>
        <v>#DIV/0!</v>
      </c>
      <c r="C35" s="425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5" t="e">
        <f>'A3 Exploitation'!D730</f>
        <v>#DIV/0!</v>
      </c>
      <c r="C36" s="425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5" t="e">
        <f>'A4 Exploitation'!D730</f>
        <v>#DIV/0!</v>
      </c>
      <c r="C37" s="425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5"/>
      <c r="C38" s="425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5"/>
      <c r="C39" s="425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26" t="s">
        <v>288</v>
      </c>
      <c r="C42" s="426"/>
      <c r="D42" s="49"/>
      <c r="E42" s="49"/>
      <c r="F42" s="49"/>
      <c r="G42" s="49"/>
      <c r="H42" s="49"/>
      <c r="I42" s="49"/>
      <c r="J42" s="48" t="str">
        <f>D18</f>
        <v>JARZOUNA</v>
      </c>
    </row>
    <row r="43" spans="1:10" ht="33" customHeight="1" x14ac:dyDescent="0.25">
      <c r="A43" s="57" t="s">
        <v>281</v>
      </c>
      <c r="B43" s="425">
        <f>AVERAGE('A1 Exploitation'!D728, 'A1 Technique'!D197)</f>
        <v>0.69222727272727269</v>
      </c>
      <c r="C43" s="425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5" t="e">
        <f>AVERAGE('A2 Exploitation'!D728, 'A2 Technique'!D197)</f>
        <v>#DIV/0!</v>
      </c>
      <c r="C44" s="425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5" t="e">
        <f>AVERAGE('A3 Exploitation'!D728, 'A3 Technique'!D197)</f>
        <v>#DIV/0!</v>
      </c>
      <c r="C45" s="425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5" t="e">
        <f>AVERAGE('A4 Exploitation'!D728, 'A4 Technique'!D197)</f>
        <v>#DIV/0!</v>
      </c>
      <c r="C46" s="425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5"/>
      <c r="C47" s="425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5"/>
      <c r="C48" s="425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4" t="s">
        <v>289</v>
      </c>
      <c r="C51" s="424"/>
      <c r="D51" s="49"/>
      <c r="E51" s="49"/>
      <c r="F51" s="49"/>
      <c r="G51" s="49"/>
      <c r="H51" s="49"/>
      <c r="I51" s="49"/>
      <c r="J51" s="48" t="str">
        <f>D18</f>
        <v>JARZOUNA</v>
      </c>
    </row>
    <row r="52" spans="1:10" ht="33" customHeight="1" x14ac:dyDescent="0.25">
      <c r="A52" s="57" t="s">
        <v>281</v>
      </c>
      <c r="B52" s="427">
        <f>'A1 Exploitation'!D48</f>
        <v>0.69444444444444442</v>
      </c>
      <c r="C52" s="427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7" t="e">
        <f>'A2 Exploitation'!D48</f>
        <v>#DIV/0!</v>
      </c>
      <c r="C53" s="427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7" t="e">
        <f>'A3 Exploitation'!D48</f>
        <v>#DIV/0!</v>
      </c>
      <c r="C54" s="427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7" t="e">
        <f>'A4 Exploitation'!D48</f>
        <v>#DIV/0!</v>
      </c>
      <c r="C55" s="427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7"/>
      <c r="C56" s="427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7"/>
      <c r="C57" s="427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4" t="s">
        <v>290</v>
      </c>
      <c r="C60" s="424"/>
      <c r="D60" s="49"/>
      <c r="E60" s="49"/>
      <c r="F60" s="49"/>
      <c r="G60" s="49"/>
      <c r="H60" s="49"/>
      <c r="I60" s="49"/>
      <c r="J60" s="48" t="str">
        <f>D18</f>
        <v>JARZOUNA</v>
      </c>
    </row>
    <row r="61" spans="1:10" ht="33" customHeight="1" x14ac:dyDescent="0.25">
      <c r="A61" s="57" t="s">
        <v>281</v>
      </c>
      <c r="B61" s="425" t="e">
        <f>'A1 Exploitation'!D131</f>
        <v>#DIV/0!</v>
      </c>
      <c r="C61" s="425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5" t="e">
        <f>'A2 Exploitation'!D131</f>
        <v>#DIV/0!</v>
      </c>
      <c r="C62" s="425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5" t="e">
        <f>'A3 Exploitation'!D131</f>
        <v>#DIV/0!</v>
      </c>
      <c r="C63" s="425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5" t="e">
        <f>'A4 Exploitation'!D131</f>
        <v>#DIV/0!</v>
      </c>
      <c r="C64" s="425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5"/>
      <c r="C65" s="425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5"/>
      <c r="C66" s="425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4" t="s">
        <v>464</v>
      </c>
      <c r="C69" s="424"/>
      <c r="D69" s="49"/>
      <c r="E69" s="49"/>
      <c r="F69" s="49"/>
      <c r="G69" s="49"/>
      <c r="H69" s="49"/>
      <c r="I69" s="49"/>
      <c r="J69" s="48" t="str">
        <f>D18</f>
        <v>JARZOUNA</v>
      </c>
    </row>
    <row r="70" spans="1:10" ht="33" customHeight="1" x14ac:dyDescent="0.25">
      <c r="A70" s="57" t="s">
        <v>281</v>
      </c>
      <c r="B70" s="425">
        <f>'A1 Exploitation'!D187</f>
        <v>0.67948717948717952</v>
      </c>
      <c r="C70" s="425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5" t="e">
        <f>'A2 Exploitation'!D187</f>
        <v>#DIV/0!</v>
      </c>
      <c r="C71" s="425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5" t="e">
        <f>'A3 Exploitation'!D187</f>
        <v>#DIV/0!</v>
      </c>
      <c r="C72" s="425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5" t="e">
        <f>'A4 Exploitation'!D187</f>
        <v>#DIV/0!</v>
      </c>
      <c r="C73" s="425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5"/>
      <c r="C74" s="425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5"/>
      <c r="C75" s="425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4" t="s">
        <v>465</v>
      </c>
      <c r="C78" s="424"/>
      <c r="D78" s="49"/>
      <c r="E78" s="49"/>
      <c r="F78" s="49"/>
      <c r="G78" s="49"/>
      <c r="H78" s="49"/>
      <c r="I78" s="49"/>
      <c r="J78" s="48" t="str">
        <f>D18</f>
        <v>JARZOUNA</v>
      </c>
    </row>
    <row r="79" spans="1:10" ht="33" customHeight="1" x14ac:dyDescent="0.25">
      <c r="A79" s="57" t="s">
        <v>281</v>
      </c>
      <c r="B79" s="425">
        <f>'A1 Exploitation'!D249</f>
        <v>0.7142857142857143</v>
      </c>
      <c r="C79" s="425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5" t="e">
        <f>'A2 Exploitation'!D249</f>
        <v>#DIV/0!</v>
      </c>
      <c r="C80" s="425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5" t="e">
        <f>'A3 Exploitation'!D249</f>
        <v>#DIV/0!</v>
      </c>
      <c r="C81" s="425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5" t="e">
        <f>'A4 Exploitation'!D249</f>
        <v>#DIV/0!</v>
      </c>
      <c r="C82" s="425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5"/>
      <c r="C83" s="425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5"/>
      <c r="C84" s="425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4" t="s">
        <v>466</v>
      </c>
      <c r="C87" s="424"/>
      <c r="D87" s="49"/>
      <c r="E87" s="49"/>
      <c r="F87" s="49"/>
      <c r="G87" s="49"/>
      <c r="H87" s="49"/>
      <c r="I87" s="49"/>
      <c r="J87" s="48" t="str">
        <f>D18</f>
        <v>JARZOUNA</v>
      </c>
    </row>
    <row r="88" spans="1:10" ht="33" customHeight="1" x14ac:dyDescent="0.25">
      <c r="A88" s="57" t="s">
        <v>281</v>
      </c>
      <c r="B88" s="425">
        <f>'A1 Exploitation'!D304</f>
        <v>0.8783783783783784</v>
      </c>
      <c r="C88" s="425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5" t="e">
        <f>'A2 Exploitation'!D304</f>
        <v>#DIV/0!</v>
      </c>
      <c r="C89" s="425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5" t="e">
        <f>'A3 Exploitation'!D304</f>
        <v>#DIV/0!</v>
      </c>
      <c r="C90" s="425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5" t="e">
        <f>'A4 Exploitation'!D304</f>
        <v>#DIV/0!</v>
      </c>
      <c r="C91" s="425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5"/>
      <c r="C92" s="425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5"/>
      <c r="C93" s="425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4" t="s">
        <v>467</v>
      </c>
      <c r="C96" s="424"/>
      <c r="D96" s="49"/>
      <c r="E96" s="49"/>
      <c r="F96" s="49"/>
      <c r="G96" s="49"/>
      <c r="H96" s="49"/>
      <c r="I96" s="49"/>
      <c r="J96" s="48" t="str">
        <f>D18</f>
        <v>JARZOUNA</v>
      </c>
    </row>
    <row r="97" spans="1:10" ht="33" customHeight="1" x14ac:dyDescent="0.25">
      <c r="A97" s="57" t="s">
        <v>281</v>
      </c>
      <c r="B97" s="425">
        <f>'A1 Exploitation'!D371</f>
        <v>0.82222222222222219</v>
      </c>
      <c r="C97" s="425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5" t="e">
        <f>'A2 Exploitation'!D371</f>
        <v>#DIV/0!</v>
      </c>
      <c r="C98" s="425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5" t="e">
        <f>'A3 Exploitation'!D371</f>
        <v>#DIV/0!</v>
      </c>
      <c r="C99" s="425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5" t="e">
        <f>'A4 Exploitation'!D371</f>
        <v>#DIV/0!</v>
      </c>
      <c r="C100" s="425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5"/>
      <c r="C101" s="425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5"/>
      <c r="C102" s="425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4" t="s">
        <v>468</v>
      </c>
      <c r="C105" s="424"/>
      <c r="D105" s="49"/>
      <c r="E105" s="49"/>
      <c r="F105" s="49"/>
      <c r="G105" s="49"/>
      <c r="H105" s="49"/>
      <c r="I105" s="49"/>
      <c r="J105" s="48" t="str">
        <f>D18</f>
        <v>JARZOUNA</v>
      </c>
    </row>
    <row r="106" spans="1:10" ht="33" customHeight="1" x14ac:dyDescent="0.25">
      <c r="A106" s="57" t="s">
        <v>281</v>
      </c>
      <c r="B106" s="425" t="e">
        <f>'A1 Exploitation'!D429</f>
        <v>#DIV/0!</v>
      </c>
      <c r="C106" s="425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5" t="e">
        <f>'A2 Exploitation'!D429</f>
        <v>#DIV/0!</v>
      </c>
      <c r="C107" s="425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5" t="e">
        <f>'A3 Exploitation'!D429</f>
        <v>#DIV/0!</v>
      </c>
      <c r="C108" s="425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5" t="e">
        <f>'A4 Exploitation'!D429</f>
        <v>#DIV/0!</v>
      </c>
      <c r="C109" s="425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5"/>
      <c r="C110" s="425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5"/>
      <c r="C111" s="425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4" t="s">
        <v>469</v>
      </c>
      <c r="C114" s="424"/>
      <c r="D114" s="49"/>
      <c r="E114" s="49"/>
      <c r="F114" s="49"/>
      <c r="G114" s="49"/>
      <c r="H114" s="49"/>
      <c r="I114" s="49"/>
      <c r="J114" s="48" t="str">
        <f>D18</f>
        <v>JARZOUNA</v>
      </c>
    </row>
    <row r="115" spans="1:10" ht="33" customHeight="1" x14ac:dyDescent="0.25">
      <c r="A115" s="57" t="s">
        <v>281</v>
      </c>
      <c r="B115" s="425">
        <f>'A1 Exploitation'!D476</f>
        <v>0.72413793103448276</v>
      </c>
      <c r="C115" s="425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5" t="e">
        <f>'A2 Exploitation'!D476</f>
        <v>#DIV/0!</v>
      </c>
      <c r="C116" s="425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5" t="e">
        <f>'A3 Exploitation'!D476</f>
        <v>#DIV/0!</v>
      </c>
      <c r="C117" s="425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5" t="e">
        <f>'A4 Exploitation'!D476</f>
        <v>#DIV/0!</v>
      </c>
      <c r="C118" s="425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5"/>
      <c r="C119" s="425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5"/>
      <c r="C120" s="425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4" t="s">
        <v>470</v>
      </c>
      <c r="C123" s="424"/>
      <c r="D123" s="49"/>
      <c r="E123" s="49"/>
      <c r="F123" s="49"/>
      <c r="G123" s="49"/>
      <c r="H123" s="49"/>
      <c r="I123" s="49"/>
      <c r="J123" s="48" t="str">
        <f>D18</f>
        <v>JARZOUNA</v>
      </c>
    </row>
    <row r="124" spans="1:10" ht="33" customHeight="1" x14ac:dyDescent="0.25">
      <c r="A124" s="57" t="s">
        <v>281</v>
      </c>
      <c r="B124" s="425" t="e">
        <f>'A1 Exploitation'!D527</f>
        <v>#DIV/0!</v>
      </c>
      <c r="C124" s="425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5" t="e">
        <f>'A2 Exploitation'!D527</f>
        <v>#DIV/0!</v>
      </c>
      <c r="C125" s="425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5" t="e">
        <f>'A3 Exploitation'!D527</f>
        <v>#DIV/0!</v>
      </c>
      <c r="C126" s="425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5" t="e">
        <f>'A4 Exploitation'!D527</f>
        <v>#DIV/0!</v>
      </c>
      <c r="C127" s="425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5"/>
      <c r="C128" s="425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5"/>
      <c r="C129" s="425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4" t="s">
        <v>471</v>
      </c>
      <c r="C132" s="424"/>
      <c r="D132" s="49"/>
      <c r="E132" s="49"/>
      <c r="F132" s="49"/>
      <c r="G132" s="49"/>
      <c r="H132" s="49"/>
      <c r="I132" s="49"/>
      <c r="J132" s="48" t="str">
        <f>D18</f>
        <v>JARZOUNA</v>
      </c>
    </row>
    <row r="133" spans="1:10" ht="33" customHeight="1" x14ac:dyDescent="0.25">
      <c r="A133" s="57" t="s">
        <v>281</v>
      </c>
      <c r="B133" s="425">
        <f>'A1 Exploitation'!D570</f>
        <v>1</v>
      </c>
      <c r="C133" s="425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5" t="e">
        <f>'A2 Exploitation'!D570</f>
        <v>#DIV/0!</v>
      </c>
      <c r="C134" s="425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5" t="e">
        <f>'A3 Exploitation'!D570</f>
        <v>#DIV/0!</v>
      </c>
      <c r="C135" s="425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5" t="e">
        <f>'A4 Exploitation'!D570</f>
        <v>#DIV/0!</v>
      </c>
      <c r="C136" s="425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5"/>
      <c r="C137" s="425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5"/>
      <c r="C138" s="425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4" t="s">
        <v>291</v>
      </c>
      <c r="C141" s="424"/>
      <c r="D141" s="49"/>
      <c r="E141" s="49"/>
      <c r="F141" s="49"/>
      <c r="G141" s="49"/>
      <c r="H141" s="49"/>
      <c r="I141" s="49"/>
      <c r="J141" s="48" t="str">
        <f>D18</f>
        <v>JARZOUNA</v>
      </c>
    </row>
    <row r="142" spans="1:10" ht="33" customHeight="1" x14ac:dyDescent="0.25">
      <c r="A142" s="57" t="s">
        <v>281</v>
      </c>
      <c r="B142" s="425">
        <f>'A1 Exploitation'!D610</f>
        <v>0.70833333333333337</v>
      </c>
      <c r="C142" s="425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5" t="e">
        <f>'A2 Exploitation'!D610</f>
        <v>#DIV/0!</v>
      </c>
      <c r="C143" s="425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5" t="e">
        <f>'A3 Exploitation'!D610</f>
        <v>#DIV/0!</v>
      </c>
      <c r="C144" s="425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5" t="e">
        <f>'A4 Exploitation'!D610</f>
        <v>#DIV/0!</v>
      </c>
      <c r="C145" s="425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5"/>
      <c r="C146" s="425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5"/>
      <c r="C147" s="425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4" t="s">
        <v>292</v>
      </c>
      <c r="C150" s="424"/>
      <c r="D150" s="49"/>
      <c r="E150" s="49"/>
      <c r="F150" s="49"/>
      <c r="G150" s="49"/>
      <c r="H150" s="49"/>
      <c r="I150" s="49"/>
      <c r="J150" s="48" t="str">
        <f>D18</f>
        <v>JARZOUNA</v>
      </c>
    </row>
    <row r="151" spans="1:10" ht="33" customHeight="1" x14ac:dyDescent="0.25">
      <c r="A151" s="57" t="s">
        <v>281</v>
      </c>
      <c r="B151" s="425">
        <f>'A1 Exploitation'!D673</f>
        <v>0.98648648648648651</v>
      </c>
      <c r="C151" s="425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5" t="e">
        <f>'A2 Exploitation'!D673</f>
        <v>#DIV/0!</v>
      </c>
      <c r="C152" s="425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5" t="e">
        <f>'A3 Exploitation'!D673</f>
        <v>#DIV/0!</v>
      </c>
      <c r="C153" s="425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5" t="e">
        <f>'A4 Exploitation'!D673</f>
        <v>#DIV/0!</v>
      </c>
      <c r="C154" s="425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5"/>
      <c r="C155" s="425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5"/>
      <c r="C156" s="425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8"/>
      <c r="C159" s="428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4" t="s">
        <v>472</v>
      </c>
      <c r="C160" s="424"/>
      <c r="D160" s="49"/>
      <c r="E160" s="49"/>
      <c r="F160" s="49"/>
      <c r="G160" s="49"/>
      <c r="H160" s="49"/>
      <c r="I160" s="49"/>
      <c r="J160" s="48" t="str">
        <f>D18</f>
        <v>JARZOUNA</v>
      </c>
    </row>
    <row r="161" spans="1:10" ht="33" customHeight="1" x14ac:dyDescent="0.25">
      <c r="A161" s="57" t="s">
        <v>281</v>
      </c>
      <c r="B161" s="425">
        <f>'A1 Exploitation'!D702</f>
        <v>0.63888888888888884</v>
      </c>
      <c r="C161" s="425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5" t="e">
        <f>'A2 Exploitation'!D702</f>
        <v>#DIV/0!</v>
      </c>
      <c r="C162" s="425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5" t="e">
        <f>'A3 Exploitation'!D702</f>
        <v>#DIV/0!</v>
      </c>
      <c r="C163" s="425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5" t="e">
        <f>'A4 Exploitation'!D702</f>
        <v>#DIV/0!</v>
      </c>
      <c r="C164" s="425"/>
    </row>
    <row r="165" spans="1:10" ht="33" customHeight="1" x14ac:dyDescent="0.25">
      <c r="A165" s="56" t="s">
        <v>285</v>
      </c>
      <c r="B165" s="425"/>
      <c r="C165" s="425"/>
    </row>
    <row r="166" spans="1:10" ht="18" x14ac:dyDescent="0.25">
      <c r="A166" s="56" t="s">
        <v>286</v>
      </c>
      <c r="B166" s="425"/>
      <c r="C166" s="425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4" t="s">
        <v>473</v>
      </c>
      <c r="C169" s="424"/>
      <c r="J169" s="48" t="str">
        <f>D18</f>
        <v>JARZOUNA</v>
      </c>
    </row>
    <row r="170" spans="1:10" ht="33" customHeight="1" x14ac:dyDescent="0.25">
      <c r="A170" s="57" t="s">
        <v>281</v>
      </c>
      <c r="B170" s="425">
        <f>'A1 Exploitation'!D726</f>
        <v>1</v>
      </c>
      <c r="C170" s="425"/>
    </row>
    <row r="171" spans="1:10" ht="33" customHeight="1" x14ac:dyDescent="0.25">
      <c r="A171" s="56" t="s">
        <v>282</v>
      </c>
      <c r="B171" s="425" t="e">
        <f>'A2 Exploitation'!D726</f>
        <v>#DIV/0!</v>
      </c>
      <c r="C171" s="425"/>
    </row>
    <row r="172" spans="1:10" ht="33" customHeight="1" x14ac:dyDescent="0.25">
      <c r="A172" s="57" t="s">
        <v>283</v>
      </c>
      <c r="B172" s="425" t="e">
        <f>'A3 Exploitation'!D726</f>
        <v>#DIV/0!</v>
      </c>
      <c r="C172" s="425"/>
    </row>
    <row r="173" spans="1:10" ht="33" customHeight="1" x14ac:dyDescent="0.25">
      <c r="A173" s="57" t="s">
        <v>284</v>
      </c>
      <c r="B173" s="425" t="e">
        <f>'A4 Exploitation'!D726</f>
        <v>#DIV/0!</v>
      </c>
      <c r="C173" s="425"/>
    </row>
    <row r="174" spans="1:10" ht="33" customHeight="1" x14ac:dyDescent="0.25">
      <c r="A174" s="56" t="s">
        <v>285</v>
      </c>
      <c r="B174" s="425"/>
      <c r="C174" s="425"/>
    </row>
    <row r="175" spans="1:10" ht="18" x14ac:dyDescent="0.25">
      <c r="A175" s="56" t="s">
        <v>286</v>
      </c>
      <c r="B175" s="425"/>
      <c r="C175" s="425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4" t="s">
        <v>293</v>
      </c>
      <c r="C178" s="424"/>
      <c r="J178" s="48" t="str">
        <f>D18</f>
        <v>JARZOUNA</v>
      </c>
    </row>
    <row r="179" spans="1:10" ht="33" customHeight="1" x14ac:dyDescent="0.25">
      <c r="A179" s="57" t="s">
        <v>281</v>
      </c>
      <c r="B179" s="425">
        <f>'A1 Technique'!D199</f>
        <v>0.78703703703703709</v>
      </c>
      <c r="C179" s="425"/>
    </row>
    <row r="180" spans="1:10" ht="33" customHeight="1" x14ac:dyDescent="0.25">
      <c r="A180" s="56" t="s">
        <v>282</v>
      </c>
      <c r="B180" s="425" t="e">
        <f>'A2 Technique'!D199</f>
        <v>#DIV/0!</v>
      </c>
      <c r="C180" s="425"/>
    </row>
    <row r="181" spans="1:10" ht="33" customHeight="1" x14ac:dyDescent="0.25">
      <c r="A181" s="57" t="s">
        <v>283</v>
      </c>
      <c r="B181" s="425" t="e">
        <f>'A3 Technique'!D199</f>
        <v>#DIV/0!</v>
      </c>
      <c r="C181" s="425"/>
    </row>
    <row r="182" spans="1:10" ht="33" customHeight="1" x14ac:dyDescent="0.25">
      <c r="A182" s="57" t="s">
        <v>284</v>
      </c>
      <c r="B182" s="425" t="e">
        <f>'A4 Technique'!D199</f>
        <v>#DIV/0!</v>
      </c>
      <c r="C182" s="425"/>
    </row>
    <row r="183" spans="1:10" ht="33" customHeight="1" x14ac:dyDescent="0.25">
      <c r="A183" s="56" t="s">
        <v>285</v>
      </c>
      <c r="B183" s="425"/>
      <c r="C183" s="425"/>
    </row>
    <row r="184" spans="1:10" ht="18" x14ac:dyDescent="0.25">
      <c r="A184" s="56" t="s">
        <v>286</v>
      </c>
      <c r="B184" s="425"/>
      <c r="C184" s="425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07" zoomScale="60" zoomScaleNormal="100" workbookViewId="0">
      <selection activeCell="E730" sqref="E73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462"/>
      <c r="E1" s="462"/>
      <c r="F1" s="462"/>
      <c r="G1" s="462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463" t="s">
        <v>151</v>
      </c>
      <c r="B7" s="463"/>
      <c r="C7" s="463"/>
      <c r="D7" s="463"/>
      <c r="E7" s="463"/>
      <c r="F7" s="463"/>
      <c r="G7" s="111"/>
    </row>
    <row r="8" spans="1:7" ht="22.5" x14ac:dyDescent="0.45">
      <c r="A8" s="464" t="str">
        <f>'Page de garde'!D18</f>
        <v>JARZOUNA</v>
      </c>
      <c r="B8" s="464"/>
      <c r="C8" s="464"/>
      <c r="D8" s="464"/>
      <c r="E8" s="464"/>
      <c r="F8" s="464"/>
      <c r="G8" s="111"/>
    </row>
    <row r="9" spans="1:7" ht="22.5" x14ac:dyDescent="0.45">
      <c r="A9" s="112" t="s">
        <v>39</v>
      </c>
      <c r="B9" s="465" t="s">
        <v>477</v>
      </c>
      <c r="C9" s="465"/>
      <c r="D9" s="465"/>
      <c r="E9" s="465"/>
      <c r="F9" s="465"/>
      <c r="G9" s="111"/>
    </row>
    <row r="10" spans="1:7" ht="22.5" x14ac:dyDescent="0.45">
      <c r="A10" s="113" t="s">
        <v>41</v>
      </c>
      <c r="B10" s="466" t="s">
        <v>478</v>
      </c>
      <c r="C10" s="466"/>
      <c r="D10" s="466"/>
      <c r="E10" s="466"/>
      <c r="F10" s="466"/>
      <c r="G10" s="111"/>
    </row>
    <row r="11" spans="1:7" ht="22.5" x14ac:dyDescent="0.45">
      <c r="A11" s="112" t="s">
        <v>40</v>
      </c>
      <c r="B11" s="461">
        <v>43524</v>
      </c>
      <c r="C11" s="461"/>
      <c r="D11" s="461"/>
      <c r="E11" s="461"/>
      <c r="F11" s="461"/>
      <c r="G11" s="111"/>
    </row>
    <row r="12" spans="1:7" ht="22.5" x14ac:dyDescent="0.45">
      <c r="A12" s="112" t="s">
        <v>200</v>
      </c>
      <c r="B12" s="467">
        <f>D730</f>
        <v>0.79843750000000002</v>
      </c>
      <c r="C12" s="467"/>
      <c r="D12" s="467"/>
      <c r="E12" s="467"/>
      <c r="F12" s="467"/>
      <c r="G12" s="111"/>
    </row>
    <row r="13" spans="1:7" ht="22.5" x14ac:dyDescent="0.45">
      <c r="A13" s="110"/>
      <c r="B13" s="108"/>
      <c r="C13" s="108"/>
      <c r="D13" s="462"/>
      <c r="E13" s="462"/>
      <c r="F13" s="462"/>
      <c r="G13" s="462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43524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54" t="s">
        <v>28</v>
      </c>
      <c r="B17" s="449" t="s">
        <v>29</v>
      </c>
      <c r="C17" s="449"/>
      <c r="D17" s="449" t="s">
        <v>42</v>
      </c>
      <c r="E17" s="436" t="s">
        <v>266</v>
      </c>
      <c r="F17" s="436" t="s">
        <v>300</v>
      </c>
      <c r="G17" s="114"/>
    </row>
    <row r="18" spans="1:8" ht="16.5" customHeight="1" x14ac:dyDescent="0.4">
      <c r="A18" s="454"/>
      <c r="B18" s="118" t="s">
        <v>32</v>
      </c>
      <c r="C18" s="118" t="s">
        <v>31</v>
      </c>
      <c r="D18" s="449"/>
      <c r="E18" s="436"/>
      <c r="F18" s="436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8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0</v>
      </c>
      <c r="C32" s="122"/>
      <c r="D32" s="139" t="s">
        <v>479</v>
      </c>
      <c r="E32" s="123" t="s">
        <v>480</v>
      </c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147" x14ac:dyDescent="0.4">
      <c r="A34" s="141" t="s">
        <v>432</v>
      </c>
      <c r="B34" s="122">
        <v>0</v>
      </c>
      <c r="C34" s="142">
        <f>IF(B34=0, -5, "0")</f>
        <v>-5</v>
      </c>
      <c r="D34" s="140" t="s">
        <v>540</v>
      </c>
      <c r="E34" s="123" t="s">
        <v>481</v>
      </c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v>2</v>
      </c>
      <c r="C43" s="122"/>
      <c r="D43" s="411">
        <v>1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17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0.6071428571428571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25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0.69444444444444442</v>
      </c>
      <c r="E48" s="108"/>
      <c r="F48" s="114"/>
      <c r="G48" s="114"/>
    </row>
    <row r="49" spans="1:7" ht="21" x14ac:dyDescent="0.3">
      <c r="A49" s="439"/>
      <c r="B49" s="439"/>
      <c r="C49" s="439"/>
      <c r="D49" s="439"/>
      <c r="E49" s="439"/>
      <c r="F49" s="439"/>
      <c r="G49" s="439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43524</v>
      </c>
      <c r="B51" s="114"/>
      <c r="C51" s="135"/>
      <c r="D51" s="114"/>
      <c r="E51" s="108"/>
      <c r="F51" s="114"/>
      <c r="G51" s="114"/>
    </row>
    <row r="52" spans="1:7" ht="21" x14ac:dyDescent="0.4">
      <c r="A52" s="454" t="s">
        <v>28</v>
      </c>
      <c r="B52" s="449" t="s">
        <v>29</v>
      </c>
      <c r="C52" s="449"/>
      <c r="D52" s="449" t="s">
        <v>42</v>
      </c>
      <c r="E52" s="436" t="s">
        <v>266</v>
      </c>
      <c r="F52" s="436" t="s">
        <v>302</v>
      </c>
      <c r="G52" s="129"/>
    </row>
    <row r="53" spans="1:7" ht="21" x14ac:dyDescent="0.4">
      <c r="A53" s="454"/>
      <c r="B53" s="118" t="s">
        <v>32</v>
      </c>
      <c r="C53" s="118" t="s">
        <v>31</v>
      </c>
      <c r="D53" s="449"/>
      <c r="E53" s="436"/>
      <c r="F53" s="436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514"/>
      <c r="B64" s="515"/>
      <c r="C64" s="515"/>
      <c r="D64" s="515"/>
      <c r="E64" s="515"/>
      <c r="F64" s="515"/>
      <c r="G64" s="515"/>
    </row>
    <row r="65" spans="1:7" ht="43.5" customHeight="1" x14ac:dyDescent="0.4">
      <c r="A65" s="456" t="s">
        <v>351</v>
      </c>
      <c r="B65" s="456"/>
      <c r="C65" s="456"/>
      <c r="D65" s="456"/>
      <c r="E65" s="456"/>
      <c r="F65" s="456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46"/>
      <c r="B83" s="446"/>
      <c r="C83" s="446"/>
      <c r="D83" s="446"/>
      <c r="E83" s="446"/>
      <c r="F83" s="446"/>
      <c r="G83" s="446"/>
    </row>
    <row r="84" spans="1:7" ht="45" customHeight="1" x14ac:dyDescent="0.45">
      <c r="A84" s="457" t="s">
        <v>352</v>
      </c>
      <c r="B84" s="457"/>
      <c r="C84" s="457"/>
      <c r="D84" s="457"/>
      <c r="E84" s="457"/>
      <c r="F84" s="45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518"/>
      <c r="B103" s="516"/>
      <c r="C103" s="516"/>
      <c r="D103" s="516"/>
      <c r="E103" s="516"/>
      <c r="F103" s="522"/>
      <c r="G103" s="173"/>
    </row>
    <row r="104" spans="1:7" s="80" customFormat="1" ht="46.5" customHeight="1" x14ac:dyDescent="0.4">
      <c r="A104" s="456" t="s">
        <v>353</v>
      </c>
      <c r="B104" s="456"/>
      <c r="C104" s="456"/>
      <c r="D104" s="456"/>
      <c r="E104" s="456"/>
      <c r="F104" s="45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3"/>
      <c r="B111" s="524"/>
      <c r="C111" s="524"/>
      <c r="D111" s="524"/>
      <c r="E111" s="524"/>
      <c r="F111" s="525"/>
      <c r="G111" s="129"/>
    </row>
    <row r="112" spans="1:7" s="80" customFormat="1" ht="39.75" customHeight="1" x14ac:dyDescent="0.4">
      <c r="A112" s="456" t="s">
        <v>390</v>
      </c>
      <c r="B112" s="456"/>
      <c r="C112" s="456"/>
      <c r="D112" s="456"/>
      <c r="E112" s="456"/>
      <c r="F112" s="45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6"/>
      <c r="B120" s="516"/>
      <c r="C120" s="516"/>
      <c r="D120" s="516"/>
      <c r="E120" s="516"/>
      <c r="F120" s="516"/>
      <c r="G120" s="173"/>
    </row>
    <row r="121" spans="1:7" ht="22.5" x14ac:dyDescent="0.4">
      <c r="A121" s="456" t="s">
        <v>311</v>
      </c>
      <c r="B121" s="456"/>
      <c r="C121" s="456"/>
      <c r="D121" s="456"/>
      <c r="E121" s="456"/>
      <c r="F121" s="45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517"/>
      <c r="B132" s="517"/>
      <c r="C132" s="517"/>
      <c r="D132" s="517"/>
      <c r="E132" s="517"/>
      <c r="F132" s="517"/>
      <c r="G132" s="114"/>
    </row>
    <row r="133" spans="1:16384" ht="22.5" customHeight="1" x14ac:dyDescent="0.4">
      <c r="A133" s="458" t="s">
        <v>424</v>
      </c>
      <c r="B133" s="458"/>
      <c r="C133" s="458"/>
      <c r="D133" s="458"/>
      <c r="E133" s="458"/>
      <c r="F133" s="458"/>
      <c r="G133" s="114"/>
    </row>
    <row r="134" spans="1:16384" s="258" customFormat="1" ht="22.5" customHeight="1" x14ac:dyDescent="0.4">
      <c r="A134" s="459"/>
      <c r="B134" s="459"/>
      <c r="C134" s="459"/>
      <c r="D134" s="459"/>
      <c r="E134" s="459"/>
      <c r="F134" s="459"/>
      <c r="G134" s="114"/>
    </row>
    <row r="135" spans="1:16384" s="326" customFormat="1" ht="22.5" customHeight="1" x14ac:dyDescent="0.25">
      <c r="A135" s="454" t="s">
        <v>28</v>
      </c>
      <c r="B135" s="449" t="s">
        <v>29</v>
      </c>
      <c r="C135" s="449"/>
      <c r="D135" s="449" t="s">
        <v>42</v>
      </c>
      <c r="E135" s="436" t="s">
        <v>266</v>
      </c>
      <c r="F135" s="436" t="s">
        <v>302</v>
      </c>
    </row>
    <row r="136" spans="1:16384" s="326" customFormat="1" ht="22.5" customHeight="1" x14ac:dyDescent="0.25">
      <c r="A136" s="454"/>
      <c r="B136" s="118" t="s">
        <v>32</v>
      </c>
      <c r="C136" s="118" t="s">
        <v>31</v>
      </c>
      <c r="D136" s="449"/>
      <c r="E136" s="436"/>
      <c r="F136" s="436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460" t="s">
        <v>461</v>
      </c>
      <c r="B139" s="460"/>
      <c r="C139" s="460"/>
      <c r="D139" s="460"/>
      <c r="E139" s="460"/>
      <c r="F139" s="460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7" t="s">
        <v>350</v>
      </c>
      <c r="B147" s="477"/>
      <c r="C147" s="477"/>
      <c r="D147" s="477"/>
      <c r="E147" s="477"/>
      <c r="F147" s="477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84" x14ac:dyDescent="0.4">
      <c r="A149" s="125" t="s">
        <v>421</v>
      </c>
      <c r="B149" s="318">
        <v>0</v>
      </c>
      <c r="C149" s="125"/>
      <c r="D149" s="125" t="s">
        <v>482</v>
      </c>
      <c r="E149" s="125" t="s">
        <v>483</v>
      </c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 t="s">
        <v>491</v>
      </c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42" x14ac:dyDescent="0.4">
      <c r="A154" s="125" t="s">
        <v>338</v>
      </c>
      <c r="B154" s="318">
        <v>2</v>
      </c>
      <c r="C154" s="125"/>
      <c r="D154" s="125" t="s">
        <v>556</v>
      </c>
      <c r="E154" s="125"/>
      <c r="F154" s="322"/>
      <c r="G154" s="114"/>
    </row>
    <row r="155" spans="1:7" ht="63" x14ac:dyDescent="0.4">
      <c r="A155" s="283" t="s">
        <v>371</v>
      </c>
      <c r="B155" s="318">
        <v>0</v>
      </c>
      <c r="C155" s="143">
        <f>IF(B155=0, -10, "0")</f>
        <v>-10</v>
      </c>
      <c r="D155" s="125" t="s">
        <v>557</v>
      </c>
      <c r="E155" s="125" t="s">
        <v>488</v>
      </c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126" x14ac:dyDescent="0.4">
      <c r="A160" s="290" t="s">
        <v>63</v>
      </c>
      <c r="B160" s="318">
        <v>0</v>
      </c>
      <c r="C160" s="142">
        <f>IF(B160=0, -2, "0")</f>
        <v>-2</v>
      </c>
      <c r="D160" s="125" t="s">
        <v>486</v>
      </c>
      <c r="E160" s="125" t="s">
        <v>487</v>
      </c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518"/>
      <c r="B165" s="516"/>
      <c r="C165" s="516"/>
      <c r="D165" s="516"/>
      <c r="E165" s="516"/>
      <c r="F165" s="516"/>
      <c r="G165" s="114"/>
    </row>
    <row r="166" spans="1:7" s="258" customFormat="1" ht="32.25" customHeight="1" x14ac:dyDescent="0.4">
      <c r="A166" s="460" t="s">
        <v>462</v>
      </c>
      <c r="B166" s="460"/>
      <c r="C166" s="460"/>
      <c r="D166" s="460"/>
      <c r="E166" s="460"/>
      <c r="F166" s="460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84" x14ac:dyDescent="0.4">
      <c r="A172" s="125" t="s">
        <v>409</v>
      </c>
      <c r="B172" s="122">
        <v>1</v>
      </c>
      <c r="C172" s="125"/>
      <c r="D172" s="125" t="s">
        <v>484</v>
      </c>
      <c r="E172" s="123" t="s">
        <v>485</v>
      </c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519"/>
      <c r="B176" s="520"/>
      <c r="C176" s="520"/>
      <c r="D176" s="520"/>
      <c r="E176" s="520"/>
      <c r="F176" s="520"/>
      <c r="G176" s="114"/>
    </row>
    <row r="177" spans="1:7" ht="32.25" customHeight="1" x14ac:dyDescent="0.4">
      <c r="A177" s="460" t="s">
        <v>311</v>
      </c>
      <c r="B177" s="460"/>
      <c r="C177" s="460"/>
      <c r="D177" s="460"/>
      <c r="E177" s="460"/>
      <c r="F177" s="460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63" x14ac:dyDescent="0.4">
      <c r="A181" s="125" t="s">
        <v>333</v>
      </c>
      <c r="B181" s="122">
        <v>1</v>
      </c>
      <c r="C181" s="125"/>
      <c r="D181" s="125" t="s">
        <v>541</v>
      </c>
      <c r="E181" s="125" t="s">
        <v>489</v>
      </c>
      <c r="F181" s="322"/>
      <c r="G181" s="114"/>
    </row>
    <row r="182" spans="1:7" ht="63" x14ac:dyDescent="0.4">
      <c r="A182" s="125" t="s">
        <v>392</v>
      </c>
      <c r="B182" s="122">
        <v>2</v>
      </c>
      <c r="C182" s="125"/>
      <c r="D182" s="125" t="s">
        <v>558</v>
      </c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v>1</v>
      </c>
      <c r="C185" s="121"/>
      <c r="D185" s="411">
        <v>0.5</v>
      </c>
      <c r="E185" s="121"/>
      <c r="F185" s="322"/>
      <c r="G185" s="114"/>
    </row>
    <row r="186" spans="1:7" s="258" customFormat="1" ht="22.5" x14ac:dyDescent="0.4">
      <c r="A186" s="292" t="s">
        <v>438</v>
      </c>
      <c r="B186" s="478"/>
      <c r="C186" s="479"/>
      <c r="D186" s="309">
        <f>SUM(B148:C164,B178:C185,B167:C175,B140:C145)</f>
        <v>53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0.67948717948717952</v>
      </c>
      <c r="E187" s="108"/>
      <c r="F187" s="114"/>
      <c r="G187" s="114"/>
    </row>
    <row r="188" spans="1:7" ht="21" x14ac:dyDescent="0.4">
      <c r="A188" s="521"/>
      <c r="B188" s="521"/>
      <c r="C188" s="521"/>
      <c r="D188" s="521"/>
      <c r="E188" s="521"/>
      <c r="F188" s="521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43524</v>
      </c>
      <c r="B190" s="114"/>
      <c r="C190" s="135"/>
      <c r="D190" s="114"/>
      <c r="E190" s="108"/>
      <c r="F190" s="114"/>
      <c r="G190" s="114"/>
    </row>
    <row r="191" spans="1:7" ht="21" x14ac:dyDescent="0.4">
      <c r="A191" s="454" t="s">
        <v>28</v>
      </c>
      <c r="B191" s="449" t="s">
        <v>29</v>
      </c>
      <c r="C191" s="449"/>
      <c r="D191" s="449" t="s">
        <v>42</v>
      </c>
      <c r="E191" s="436" t="s">
        <v>266</v>
      </c>
      <c r="F191" s="436" t="s">
        <v>302</v>
      </c>
      <c r="G191" s="114"/>
    </row>
    <row r="192" spans="1:7" ht="21" x14ac:dyDescent="0.4">
      <c r="A192" s="454"/>
      <c r="B192" s="118" t="s">
        <v>32</v>
      </c>
      <c r="C192" s="118" t="s">
        <v>31</v>
      </c>
      <c r="D192" s="449"/>
      <c r="E192" s="436"/>
      <c r="F192" s="436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42" t="s">
        <v>34</v>
      </c>
      <c r="B203" s="443"/>
      <c r="C203" s="444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39"/>
      <c r="B205" s="439"/>
      <c r="C205" s="439"/>
      <c r="D205" s="439"/>
      <c r="E205" s="439"/>
      <c r="F205" s="439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113.25" customHeight="1" x14ac:dyDescent="0.4">
      <c r="A211" s="291" t="s">
        <v>440</v>
      </c>
      <c r="B211" s="122">
        <v>1</v>
      </c>
      <c r="C211" s="143" t="str">
        <f>IF(B211=0, -10, "0")</f>
        <v>0</v>
      </c>
      <c r="D211" s="196" t="s">
        <v>542</v>
      </c>
      <c r="E211" s="123" t="s">
        <v>490</v>
      </c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261" customHeight="1" x14ac:dyDescent="0.4">
      <c r="A219" s="199" t="s">
        <v>133</v>
      </c>
      <c r="B219" s="122">
        <v>0</v>
      </c>
      <c r="C219" s="174">
        <f>IF(B219=0, -5, "0")</f>
        <v>-5</v>
      </c>
      <c r="D219" s="417" t="s">
        <v>543</v>
      </c>
      <c r="E219" s="123" t="s">
        <v>544</v>
      </c>
      <c r="F219" s="123"/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42" t="s">
        <v>34</v>
      </c>
      <c r="B227" s="443"/>
      <c r="C227" s="444"/>
      <c r="D227" s="148">
        <f>SUM(B207:C226)</f>
        <v>32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0.76190476190476186</v>
      </c>
      <c r="E228" s="108"/>
      <c r="F228" s="114"/>
      <c r="G228" s="114"/>
    </row>
    <row r="229" spans="1:7" ht="21" x14ac:dyDescent="0.4">
      <c r="A229" s="439"/>
      <c r="B229" s="439"/>
      <c r="C229" s="439"/>
      <c r="D229" s="439"/>
      <c r="E229" s="439"/>
      <c r="F229" s="439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105" x14ac:dyDescent="0.4">
      <c r="A235" s="197" t="s">
        <v>413</v>
      </c>
      <c r="B235" s="122">
        <v>0</v>
      </c>
      <c r="C235" s="143">
        <f>IF(B235=0, -10, IF(B235=1, -5, "0"))</f>
        <v>-10</v>
      </c>
      <c r="D235" s="182" t="s">
        <v>535</v>
      </c>
      <c r="E235" s="128" t="s">
        <v>537</v>
      </c>
      <c r="F235" s="123"/>
      <c r="G235" s="129"/>
    </row>
    <row r="236" spans="1:7" s="80" customFormat="1" ht="20.25" customHeight="1" x14ac:dyDescent="0.45">
      <c r="A236" s="451" t="s">
        <v>311</v>
      </c>
      <c r="B236" s="452"/>
      <c r="C236" s="452"/>
      <c r="D236" s="453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84" x14ac:dyDescent="0.4">
      <c r="A239" s="125" t="s">
        <v>376</v>
      </c>
      <c r="B239" s="122">
        <v>2</v>
      </c>
      <c r="C239" s="206"/>
      <c r="D239" s="207" t="s">
        <v>536</v>
      </c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2</v>
      </c>
      <c r="C244" s="166"/>
      <c r="D244" s="411">
        <v>1</v>
      </c>
      <c r="E244" s="147"/>
      <c r="F244" s="123"/>
      <c r="G244" s="114"/>
    </row>
    <row r="245" spans="1:7" ht="21" x14ac:dyDescent="0.4">
      <c r="A245" s="442" t="s">
        <v>34</v>
      </c>
      <c r="B245" s="443"/>
      <c r="C245" s="444"/>
      <c r="D245" s="130">
        <f>SUM(B231:C235,B237:C244)</f>
        <v>12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0.46153846153846156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60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0.7142857142857143</v>
      </c>
      <c r="E249" s="108"/>
      <c r="F249" s="114"/>
      <c r="G249" s="114"/>
    </row>
    <row r="250" spans="1:7" ht="21" x14ac:dyDescent="0.4">
      <c r="A250" s="439"/>
      <c r="B250" s="439"/>
      <c r="C250" s="439"/>
      <c r="D250" s="439"/>
      <c r="E250" s="439"/>
      <c r="F250" s="439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43524</v>
      </c>
      <c r="B252" s="114"/>
      <c r="C252" s="135"/>
      <c r="D252" s="129"/>
      <c r="E252" s="108"/>
      <c r="F252" s="114"/>
      <c r="G252" s="114"/>
    </row>
    <row r="253" spans="1:7" ht="21" x14ac:dyDescent="0.4">
      <c r="A253" s="454" t="s">
        <v>28</v>
      </c>
      <c r="B253" s="449" t="s">
        <v>29</v>
      </c>
      <c r="C253" s="449"/>
      <c r="D253" s="449" t="s">
        <v>42</v>
      </c>
      <c r="E253" s="436" t="s">
        <v>266</v>
      </c>
      <c r="F253" s="436" t="s">
        <v>302</v>
      </c>
      <c r="G253" s="129"/>
    </row>
    <row r="254" spans="1:7" ht="21" x14ac:dyDescent="0.4">
      <c r="A254" s="454"/>
      <c r="B254" s="118" t="s">
        <v>32</v>
      </c>
      <c r="C254" s="118" t="s">
        <v>31</v>
      </c>
      <c r="D254" s="449"/>
      <c r="E254" s="436"/>
      <c r="F254" s="436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42" t="s">
        <v>34</v>
      </c>
      <c r="B265" s="443"/>
      <c r="C265" s="444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84" x14ac:dyDescent="0.4">
      <c r="A277" s="400" t="s">
        <v>394</v>
      </c>
      <c r="B277" s="122">
        <v>0</v>
      </c>
      <c r="C277" s="142">
        <f>IF(B277=0, -2, "0")</f>
        <v>-2</v>
      </c>
      <c r="D277" s="194" t="s">
        <v>493</v>
      </c>
      <c r="E277" s="123" t="s">
        <v>559</v>
      </c>
      <c r="F277" s="123"/>
      <c r="G277" s="114"/>
    </row>
    <row r="278" spans="1:7" ht="279" customHeight="1" x14ac:dyDescent="0.4">
      <c r="A278" s="121" t="s">
        <v>117</v>
      </c>
      <c r="B278" s="122">
        <v>0</v>
      </c>
      <c r="C278" s="122"/>
      <c r="D278" s="121" t="s">
        <v>545</v>
      </c>
      <c r="E278" s="123" t="s">
        <v>546</v>
      </c>
      <c r="F278" s="123"/>
      <c r="G278" s="114"/>
    </row>
    <row r="279" spans="1:7" ht="43.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429" t="s">
        <v>492</v>
      </c>
      <c r="E279" s="124"/>
      <c r="F279" s="123"/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430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9"/>
      <c r="B290" s="489"/>
      <c r="C290" s="489"/>
      <c r="D290" s="489"/>
      <c r="E290" s="489"/>
      <c r="F290" s="489"/>
      <c r="G290" s="129"/>
    </row>
    <row r="291" spans="1:7" s="80" customFormat="1" ht="31.5" customHeight="1" x14ac:dyDescent="0.4">
      <c r="A291" s="455" t="s">
        <v>311</v>
      </c>
      <c r="B291" s="455"/>
      <c r="C291" s="455"/>
      <c r="D291" s="455"/>
      <c r="E291" s="455"/>
      <c r="F291" s="455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69.75" customHeight="1" x14ac:dyDescent="0.4">
      <c r="A294" s="121" t="s">
        <v>376</v>
      </c>
      <c r="B294" s="122">
        <v>2</v>
      </c>
      <c r="C294" s="126"/>
      <c r="D294" s="207" t="s">
        <v>560</v>
      </c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1</v>
      </c>
      <c r="C299" s="122"/>
      <c r="D299" s="411">
        <v>0.66700000000000004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49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0.84482758620689657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65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0.8783783783783784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43524</v>
      </c>
      <c r="B307" s="114"/>
      <c r="C307" s="135"/>
      <c r="D307" s="114"/>
      <c r="E307" s="108"/>
      <c r="F307" s="114"/>
      <c r="G307" s="114"/>
    </row>
    <row r="308" spans="1:7" ht="21" x14ac:dyDescent="0.4">
      <c r="A308" s="454" t="s">
        <v>28</v>
      </c>
      <c r="B308" s="449" t="s">
        <v>29</v>
      </c>
      <c r="C308" s="449"/>
      <c r="D308" s="449" t="s">
        <v>42</v>
      </c>
      <c r="E308" s="436" t="s">
        <v>266</v>
      </c>
      <c r="F308" s="436" t="s">
        <v>302</v>
      </c>
      <c r="G308" s="129"/>
    </row>
    <row r="309" spans="1:7" ht="21" x14ac:dyDescent="0.4">
      <c r="A309" s="454"/>
      <c r="B309" s="118" t="s">
        <v>32</v>
      </c>
      <c r="C309" s="118" t="s">
        <v>31</v>
      </c>
      <c r="D309" s="449"/>
      <c r="E309" s="436"/>
      <c r="F309" s="436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63" x14ac:dyDescent="0.4">
      <c r="A328" s="291" t="s">
        <v>440</v>
      </c>
      <c r="B328" s="122">
        <v>0</v>
      </c>
      <c r="C328" s="143">
        <f>IF(B328=0, -10, IF(B328=1, -5, "0"))</f>
        <v>-10</v>
      </c>
      <c r="D328" s="196" t="s">
        <v>495</v>
      </c>
      <c r="E328" s="123" t="s">
        <v>496</v>
      </c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>
        <v>2</v>
      </c>
      <c r="C337" s="174" t="str">
        <f>IF(B337=0, -5, "0")</f>
        <v>0</v>
      </c>
      <c r="D337" s="213"/>
      <c r="E337" s="124"/>
      <c r="F337" s="123"/>
      <c r="G337" s="129"/>
    </row>
    <row r="338" spans="1:7" ht="38.2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>
        <v>2</v>
      </c>
      <c r="C339" s="142" t="str">
        <f>IF(B339=0, -2, "0")</f>
        <v>0</v>
      </c>
      <c r="D339" s="128"/>
      <c r="E339" s="180"/>
      <c r="F339" s="123"/>
      <c r="G339" s="129"/>
    </row>
    <row r="340" spans="1:7" s="258" customFormat="1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>
        <v>2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28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0.66666666666666663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84" x14ac:dyDescent="0.4">
      <c r="A353" s="121" t="s">
        <v>214</v>
      </c>
      <c r="B353" s="122">
        <v>1</v>
      </c>
      <c r="C353" s="126"/>
      <c r="D353" s="216" t="s">
        <v>494</v>
      </c>
      <c r="E353" s="128" t="s">
        <v>547</v>
      </c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41"/>
      <c r="B357" s="441"/>
      <c r="C357" s="441"/>
      <c r="D357" s="441"/>
      <c r="E357" s="441"/>
      <c r="F357" s="441"/>
      <c r="G357" s="441"/>
    </row>
    <row r="358" spans="1:7" ht="32.25" customHeight="1" x14ac:dyDescent="0.4">
      <c r="A358" s="450" t="s">
        <v>311</v>
      </c>
      <c r="B358" s="450"/>
      <c r="C358" s="450"/>
      <c r="D358" s="450"/>
      <c r="E358" s="450"/>
      <c r="F358" s="450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63" x14ac:dyDescent="0.4">
      <c r="A361" s="125" t="s">
        <v>376</v>
      </c>
      <c r="B361" s="122">
        <v>2</v>
      </c>
      <c r="C361" s="126"/>
      <c r="D361" s="207" t="s">
        <v>560</v>
      </c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v>1</v>
      </c>
      <c r="C366" s="166"/>
      <c r="D366" s="411">
        <v>0.8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30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0.9375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74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0.82222222222222219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43524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54" t="s">
        <v>28</v>
      </c>
      <c r="B375" s="449" t="s">
        <v>29</v>
      </c>
      <c r="C375" s="449"/>
      <c r="D375" s="449" t="s">
        <v>42</v>
      </c>
      <c r="E375" s="436" t="s">
        <v>266</v>
      </c>
      <c r="F375" s="436" t="s">
        <v>302</v>
      </c>
      <c r="G375" s="173"/>
    </row>
    <row r="376" spans="1:7" s="6" customFormat="1" ht="21" x14ac:dyDescent="0.4">
      <c r="A376" s="454"/>
      <c r="B376" s="118" t="s">
        <v>32</v>
      </c>
      <c r="C376" s="118" t="s">
        <v>31</v>
      </c>
      <c r="D376" s="449"/>
      <c r="E376" s="436"/>
      <c r="F376" s="436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6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6" customFormat="1" ht="35.25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45"/>
      <c r="B415" s="446"/>
      <c r="C415" s="446"/>
      <c r="D415" s="446"/>
      <c r="E415" s="446"/>
      <c r="F415" s="446"/>
      <c r="G415" s="446"/>
    </row>
    <row r="416" spans="1:7" s="6" customFormat="1" ht="24.75" x14ac:dyDescent="0.4">
      <c r="A416" s="432" t="s">
        <v>320</v>
      </c>
      <c r="B416" s="432"/>
      <c r="C416" s="432"/>
      <c r="D416" s="432"/>
      <c r="E416" s="432"/>
      <c r="F416" s="432"/>
      <c r="G416" s="173"/>
    </row>
    <row r="417" spans="1:7" s="6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6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43524</v>
      </c>
      <c r="B432" s="114"/>
      <c r="C432" s="135"/>
      <c r="D432" s="129"/>
      <c r="E432" s="108"/>
      <c r="F432" s="114"/>
      <c r="G432" s="114"/>
    </row>
    <row r="433" spans="1:7" ht="21" x14ac:dyDescent="0.4">
      <c r="A433" s="454" t="s">
        <v>28</v>
      </c>
      <c r="B433" s="449" t="s">
        <v>29</v>
      </c>
      <c r="C433" s="449"/>
      <c r="D433" s="449" t="s">
        <v>42</v>
      </c>
      <c r="E433" s="436" t="s">
        <v>266</v>
      </c>
      <c r="F433" s="436" t="s">
        <v>302</v>
      </c>
      <c r="G433" s="129"/>
    </row>
    <row r="434" spans="1:7" ht="21" x14ac:dyDescent="0.4">
      <c r="A434" s="454"/>
      <c r="B434" s="118" t="s">
        <v>32</v>
      </c>
      <c r="C434" s="118" t="s">
        <v>31</v>
      </c>
      <c r="D434" s="449"/>
      <c r="E434" s="436"/>
      <c r="F434" s="436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126" x14ac:dyDescent="0.4">
      <c r="A462" s="240" t="s">
        <v>316</v>
      </c>
      <c r="B462" s="122">
        <v>0</v>
      </c>
      <c r="C462" s="143">
        <f>IF(B462=0, -10, "0")</f>
        <v>-10</v>
      </c>
      <c r="D462" s="123" t="s">
        <v>497</v>
      </c>
      <c r="E462" s="123" t="s">
        <v>498</v>
      </c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2" t="s">
        <v>311</v>
      </c>
      <c r="B464" s="432"/>
      <c r="C464" s="432"/>
      <c r="D464" s="432"/>
      <c r="E464" s="432"/>
      <c r="F464" s="432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v>0</v>
      </c>
      <c r="C471" s="122"/>
      <c r="D471" s="411">
        <v>0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26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0.61904761904761907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42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0.72413793103448276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470" t="s">
        <v>425</v>
      </c>
      <c r="B478" s="470"/>
      <c r="C478" s="470"/>
      <c r="D478" s="470"/>
      <c r="E478" s="470"/>
      <c r="F478" s="470"/>
      <c r="G478" s="114"/>
    </row>
    <row r="479" spans="1:7" s="258" customFormat="1" ht="21" customHeight="1" x14ac:dyDescent="0.4">
      <c r="A479" s="234">
        <f>B11</f>
        <v>43524</v>
      </c>
      <c r="G479" s="114"/>
    </row>
    <row r="480" spans="1:7" s="258" customFormat="1" ht="21" x14ac:dyDescent="0.4">
      <c r="A480" s="433" t="s">
        <v>28</v>
      </c>
      <c r="B480" s="434" t="s">
        <v>29</v>
      </c>
      <c r="C480" s="434"/>
      <c r="D480" s="434" t="s">
        <v>42</v>
      </c>
      <c r="E480" s="435" t="s">
        <v>266</v>
      </c>
      <c r="F480" s="435" t="s">
        <v>302</v>
      </c>
      <c r="G480" s="114"/>
    </row>
    <row r="481" spans="1:7" s="258" customFormat="1" ht="21" x14ac:dyDescent="0.4">
      <c r="A481" s="433"/>
      <c r="B481" s="320" t="s">
        <v>32</v>
      </c>
      <c r="C481" s="320" t="s">
        <v>31</v>
      </c>
      <c r="D481" s="434"/>
      <c r="E481" s="435"/>
      <c r="F481" s="435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9" t="s">
        <v>52</v>
      </c>
      <c r="B483" s="509"/>
      <c r="C483" s="509"/>
      <c r="D483" s="509"/>
      <c r="E483" s="509"/>
      <c r="F483" s="509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507" t="s">
        <v>463</v>
      </c>
      <c r="B491" s="508"/>
      <c r="C491" s="508"/>
      <c r="D491" s="508"/>
      <c r="E491" s="508"/>
      <c r="F491" s="508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81" t="s">
        <v>23</v>
      </c>
      <c r="B505" s="482"/>
      <c r="C505" s="482"/>
      <c r="D505" s="482"/>
      <c r="E505" s="482"/>
      <c r="F505" s="483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47"/>
      <c r="B517" s="447"/>
      <c r="C517" s="447"/>
      <c r="D517" s="447"/>
      <c r="E517" s="447"/>
      <c r="F517" s="447"/>
      <c r="G517" s="447"/>
    </row>
    <row r="518" spans="1:7" s="258" customFormat="1" ht="26.25" customHeight="1" x14ac:dyDescent="0.5">
      <c r="A518" s="369" t="s">
        <v>311</v>
      </c>
      <c r="B518" s="448"/>
      <c r="C518" s="448"/>
      <c r="D518" s="448"/>
      <c r="E518" s="448"/>
      <c r="F518" s="448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471" t="s">
        <v>97</v>
      </c>
      <c r="B530" s="471"/>
      <c r="C530" s="471"/>
      <c r="D530" s="471"/>
      <c r="E530" s="471"/>
      <c r="F530" s="471"/>
      <c r="G530" s="114"/>
    </row>
    <row r="531" spans="1:7" s="258" customFormat="1" ht="22.5" customHeight="1" x14ac:dyDescent="0.4">
      <c r="A531" s="234">
        <f>B11</f>
        <v>43524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84" t="s">
        <v>28</v>
      </c>
      <c r="B532" s="472" t="s">
        <v>29</v>
      </c>
      <c r="C532" s="486"/>
      <c r="D532" s="449" t="s">
        <v>42</v>
      </c>
      <c r="E532" s="436" t="s">
        <v>266</v>
      </c>
      <c r="F532" s="436" t="s">
        <v>302</v>
      </c>
      <c r="G532" s="114"/>
    </row>
    <row r="533" spans="1:7" s="258" customFormat="1" ht="21" x14ac:dyDescent="0.4">
      <c r="A533" s="485"/>
      <c r="B533" s="315" t="s">
        <v>32</v>
      </c>
      <c r="C533" s="316" t="s">
        <v>31</v>
      </c>
      <c r="D533" s="449"/>
      <c r="E533" s="436"/>
      <c r="F533" s="436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468"/>
      <c r="D535" s="468"/>
      <c r="E535" s="468"/>
      <c r="F535" s="469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42" t="s">
        <v>34</v>
      </c>
      <c r="B542" s="443"/>
      <c r="C542" s="444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42" t="s">
        <v>33</v>
      </c>
      <c r="B543" s="443"/>
      <c r="C543" s="444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39"/>
      <c r="B544" s="439"/>
      <c r="C544" s="439"/>
      <c r="D544" s="439"/>
      <c r="E544" s="439"/>
      <c r="F544" s="439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40"/>
      <c r="B556" s="441"/>
      <c r="C556" s="441"/>
      <c r="D556" s="441"/>
      <c r="E556" s="441"/>
      <c r="F556" s="441"/>
      <c r="G556" s="441"/>
    </row>
    <row r="557" spans="1:7" s="258" customFormat="1" ht="35.25" customHeight="1" x14ac:dyDescent="0.4">
      <c r="A557" s="371" t="s">
        <v>311</v>
      </c>
      <c r="B557" s="337"/>
      <c r="C557" s="505"/>
      <c r="D557" s="505"/>
      <c r="E557" s="505"/>
      <c r="F557" s="506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v>2</v>
      </c>
      <c r="C565" s="122"/>
      <c r="D565" s="411">
        <v>1</v>
      </c>
      <c r="E565" s="124"/>
      <c r="F565" s="123"/>
      <c r="G565" s="114"/>
    </row>
    <row r="566" spans="1:7" s="258" customFormat="1" ht="21" x14ac:dyDescent="0.4">
      <c r="A566" s="437" t="s">
        <v>34</v>
      </c>
      <c r="B566" s="437"/>
      <c r="C566" s="438"/>
      <c r="D566" s="358">
        <f>SUM(B558:C565,B546:C555)</f>
        <v>34</v>
      </c>
      <c r="E566" s="108"/>
      <c r="F566" s="114"/>
      <c r="G566" s="114"/>
    </row>
    <row r="567" spans="1:7" s="258" customFormat="1" ht="21" x14ac:dyDescent="0.4">
      <c r="A567" s="437" t="s">
        <v>33</v>
      </c>
      <c r="B567" s="437"/>
      <c r="C567" s="437"/>
      <c r="D567" s="388">
        <f>D566/(COUNT(B558:C565,B546:C555)*2)</f>
        <v>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46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9"/>
      <c r="B572" s="439"/>
      <c r="C572" s="439"/>
      <c r="D572" s="439"/>
      <c r="E572" s="439"/>
      <c r="F572" s="439"/>
      <c r="G572" s="114"/>
    </row>
    <row r="573" spans="1:7" ht="22.5" x14ac:dyDescent="0.45">
      <c r="A573" s="431" t="s">
        <v>19</v>
      </c>
      <c r="B573" s="431"/>
      <c r="C573" s="431"/>
      <c r="D573" s="431"/>
      <c r="E573" s="431"/>
      <c r="F573" s="431"/>
      <c r="G573" s="114"/>
    </row>
    <row r="574" spans="1:7" ht="22.5" x14ac:dyDescent="0.4">
      <c r="A574" s="243">
        <f>B11</f>
        <v>43524</v>
      </c>
      <c r="B574" s="114"/>
      <c r="C574" s="135"/>
      <c r="D574" s="356"/>
      <c r="E574" s="356"/>
      <c r="F574" s="356"/>
      <c r="G574" s="114"/>
    </row>
    <row r="575" spans="1:7" ht="21" x14ac:dyDescent="0.4">
      <c r="A575" s="433" t="s">
        <v>28</v>
      </c>
      <c r="B575" s="434" t="s">
        <v>29</v>
      </c>
      <c r="C575" s="434"/>
      <c r="D575" s="434" t="s">
        <v>42</v>
      </c>
      <c r="E575" s="435" t="s">
        <v>266</v>
      </c>
      <c r="F575" s="435" t="s">
        <v>302</v>
      </c>
      <c r="G575" s="114"/>
    </row>
    <row r="576" spans="1:7" ht="21" x14ac:dyDescent="0.4">
      <c r="A576" s="433"/>
      <c r="B576" s="320" t="s">
        <v>32</v>
      </c>
      <c r="C576" s="320" t="s">
        <v>31</v>
      </c>
      <c r="D576" s="434"/>
      <c r="E576" s="435"/>
      <c r="F576" s="435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3" t="s">
        <v>10</v>
      </c>
      <c r="B578" s="494"/>
      <c r="C578" s="494"/>
      <c r="D578" s="494"/>
      <c r="E578" s="494"/>
      <c r="F578" s="495"/>
      <c r="G578" s="129"/>
    </row>
    <row r="579" spans="1:7" ht="63" x14ac:dyDescent="0.4">
      <c r="A579" s="121" t="s">
        <v>86</v>
      </c>
      <c r="B579" s="122">
        <v>0</v>
      </c>
      <c r="C579" s="122"/>
      <c r="D579" s="123" t="s">
        <v>499</v>
      </c>
      <c r="E579" s="123" t="s">
        <v>500</v>
      </c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37" t="s">
        <v>34</v>
      </c>
      <c r="B588" s="437"/>
      <c r="C588" s="438"/>
      <c r="D588" s="358">
        <f>SUM(B579:C587)</f>
        <v>16</v>
      </c>
      <c r="E588" s="108"/>
      <c r="F588" s="114"/>
      <c r="G588" s="114"/>
    </row>
    <row r="589" spans="1:7" s="258" customFormat="1" ht="21" x14ac:dyDescent="0.4">
      <c r="A589" s="437" t="s">
        <v>33</v>
      </c>
      <c r="B589" s="437"/>
      <c r="C589" s="437"/>
      <c r="D589" s="388">
        <f>D588/(COUNT(B579:C587)*2)</f>
        <v>0.88888888888888884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6" t="s">
        <v>23</v>
      </c>
      <c r="B591" s="497"/>
      <c r="C591" s="497"/>
      <c r="D591" s="497"/>
      <c r="E591" s="497"/>
      <c r="F591" s="498"/>
      <c r="G591" s="129"/>
    </row>
    <row r="592" spans="1:7" ht="126" x14ac:dyDescent="0.4">
      <c r="A592" s="121" t="s">
        <v>87</v>
      </c>
      <c r="B592" s="122">
        <v>0</v>
      </c>
      <c r="C592" s="122"/>
      <c r="D592" s="123" t="s">
        <v>548</v>
      </c>
      <c r="E592" s="123" t="s">
        <v>501</v>
      </c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105" x14ac:dyDescent="0.4">
      <c r="A596" s="401" t="s">
        <v>88</v>
      </c>
      <c r="B596" s="122">
        <v>0</v>
      </c>
      <c r="C596" s="195">
        <f>IF(B596=0, -5, "0")</f>
        <v>-5</v>
      </c>
      <c r="D596" s="271" t="s">
        <v>549</v>
      </c>
      <c r="E596" s="271" t="s">
        <v>561</v>
      </c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1</v>
      </c>
      <c r="C605" s="122"/>
      <c r="D605" s="411">
        <v>0.4</v>
      </c>
      <c r="E605" s="124"/>
      <c r="F605" s="123"/>
      <c r="G605" s="129"/>
    </row>
    <row r="606" spans="1:7" s="258" customFormat="1" ht="21" x14ac:dyDescent="0.4">
      <c r="A606" s="437" t="s">
        <v>34</v>
      </c>
      <c r="B606" s="437"/>
      <c r="C606" s="438"/>
      <c r="D606" s="358">
        <f>SUM(B592:C605)</f>
        <v>18</v>
      </c>
      <c r="E606" s="108"/>
      <c r="F606" s="114"/>
      <c r="G606" s="114"/>
    </row>
    <row r="607" spans="1:7" s="258" customFormat="1" ht="21" x14ac:dyDescent="0.4">
      <c r="A607" s="437" t="s">
        <v>33</v>
      </c>
      <c r="B607" s="437"/>
      <c r="C607" s="437"/>
      <c r="D607" s="388">
        <f>D606/(COUNT(B592:C605)*2)</f>
        <v>0.6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34</v>
      </c>
      <c r="E609" s="304"/>
      <c r="F609" s="304"/>
      <c r="G609" s="129"/>
    </row>
    <row r="610" spans="1:7" ht="22.5" x14ac:dyDescent="0.45">
      <c r="A610" s="502" t="s">
        <v>170</v>
      </c>
      <c r="B610" s="503"/>
      <c r="C610" s="504"/>
      <c r="D610" s="154">
        <f>D609/(COUNT(B579:C587,B592:C605)*2)</f>
        <v>0.70833333333333337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31" t="s">
        <v>8</v>
      </c>
      <c r="B612" s="431"/>
      <c r="C612" s="431"/>
      <c r="D612" s="431"/>
      <c r="E612" s="431"/>
      <c r="F612" s="431"/>
      <c r="G612" s="129"/>
    </row>
    <row r="613" spans="1:7" ht="22.5" x14ac:dyDescent="0.4">
      <c r="A613" s="156">
        <f>B11</f>
        <v>43524</v>
      </c>
      <c r="B613" s="114"/>
      <c r="C613" s="135"/>
      <c r="D613" s="137"/>
      <c r="E613" s="137"/>
      <c r="F613" s="137"/>
      <c r="G613" s="114"/>
    </row>
    <row r="614" spans="1:7" ht="21" x14ac:dyDescent="0.4">
      <c r="A614" s="454" t="s">
        <v>28</v>
      </c>
      <c r="B614" s="449" t="s">
        <v>29</v>
      </c>
      <c r="C614" s="449"/>
      <c r="D614" s="449" t="s">
        <v>42</v>
      </c>
      <c r="E614" s="436" t="s">
        <v>266</v>
      </c>
      <c r="F614" s="436" t="s">
        <v>302</v>
      </c>
      <c r="G614" s="114"/>
    </row>
    <row r="615" spans="1:7" ht="18.75" customHeight="1" x14ac:dyDescent="0.4">
      <c r="A615" s="454"/>
      <c r="B615" s="118" t="s">
        <v>32</v>
      </c>
      <c r="C615" s="118" t="s">
        <v>31</v>
      </c>
      <c r="D615" s="449"/>
      <c r="E615" s="436"/>
      <c r="F615" s="436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91"/>
      <c r="D617" s="491"/>
      <c r="E617" s="491"/>
      <c r="F617" s="492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7" t="s">
        <v>34</v>
      </c>
      <c r="B627" s="437"/>
      <c r="C627" s="437"/>
      <c r="D627" s="358">
        <f>SUM(B618:C626)</f>
        <v>18</v>
      </c>
      <c r="E627" s="488"/>
      <c r="F627" s="489"/>
      <c r="G627" s="129"/>
    </row>
    <row r="628" spans="1:7" ht="21" x14ac:dyDescent="0.4">
      <c r="A628" s="437" t="s">
        <v>33</v>
      </c>
      <c r="B628" s="437"/>
      <c r="C628" s="437"/>
      <c r="D628" s="388">
        <f>D627/(COUNT(B618:C626)*2)</f>
        <v>1</v>
      </c>
      <c r="E628" s="490"/>
      <c r="F628" s="447"/>
      <c r="G628" s="129"/>
    </row>
    <row r="629" spans="1:7" ht="21" x14ac:dyDescent="0.4">
      <c r="A629" s="325"/>
      <c r="B629" s="135"/>
      <c r="C629" s="487"/>
      <c r="D629" s="487"/>
      <c r="E629" s="487"/>
      <c r="F629" s="487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42" t="s">
        <v>34</v>
      </c>
      <c r="B639" s="443"/>
      <c r="C639" s="444"/>
      <c r="D639" s="247">
        <f>SUM(B631:C638)</f>
        <v>16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91"/>
      <c r="D642" s="491"/>
      <c r="E642" s="491"/>
      <c r="F642" s="492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42" t="s">
        <v>34</v>
      </c>
      <c r="B650" s="443"/>
      <c r="C650" s="444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80"/>
      <c r="B652" s="480"/>
      <c r="C652" s="480"/>
      <c r="D652" s="480"/>
      <c r="E652" s="480"/>
      <c r="F652" s="480"/>
      <c r="G652" s="480"/>
    </row>
    <row r="653" spans="1:16382" ht="24.75" x14ac:dyDescent="0.4">
      <c r="A653" s="363" t="s">
        <v>26</v>
      </c>
      <c r="B653" s="491"/>
      <c r="C653" s="491"/>
      <c r="D653" s="491"/>
      <c r="E653" s="491"/>
      <c r="F653" s="492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73" t="s">
        <v>311</v>
      </c>
      <c r="B661" s="474"/>
      <c r="C661" s="474"/>
      <c r="D661" s="474"/>
      <c r="E661" s="474"/>
      <c r="F661" s="475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v>1</v>
      </c>
      <c r="C668" s="122"/>
      <c r="D668" s="411">
        <v>0.75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25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0.96153846153846156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73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0.98648648648648651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31" t="s">
        <v>356</v>
      </c>
      <c r="B676" s="431"/>
      <c r="C676" s="431"/>
      <c r="D676" s="431"/>
      <c r="E676" s="431"/>
      <c r="F676" s="431"/>
      <c r="G676" s="114"/>
    </row>
    <row r="677" spans="1:7" ht="21" x14ac:dyDescent="0.4">
      <c r="A677" s="243">
        <f>B11</f>
        <v>43524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54" t="s">
        <v>28</v>
      </c>
      <c r="B678" s="449" t="s">
        <v>29</v>
      </c>
      <c r="C678" s="449"/>
      <c r="D678" s="449" t="s">
        <v>42</v>
      </c>
      <c r="E678" s="436" t="s">
        <v>266</v>
      </c>
      <c r="F678" s="436" t="s">
        <v>302</v>
      </c>
      <c r="G678" s="129"/>
    </row>
    <row r="679" spans="1:7" ht="21" x14ac:dyDescent="0.4">
      <c r="A679" s="454"/>
      <c r="B679" s="118" t="s">
        <v>32</v>
      </c>
      <c r="C679" s="118" t="s">
        <v>31</v>
      </c>
      <c r="D679" s="449"/>
      <c r="E679" s="436"/>
      <c r="F679" s="436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>
        <v>2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105" x14ac:dyDescent="0.4">
      <c r="A688" s="403" t="s">
        <v>296</v>
      </c>
      <c r="B688" s="122">
        <v>0</v>
      </c>
      <c r="C688" s="169">
        <f>IF(B688=0, -5, "0")</f>
        <v>-5</v>
      </c>
      <c r="D688" s="200" t="s">
        <v>550</v>
      </c>
      <c r="E688" s="200" t="s">
        <v>502</v>
      </c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48" customHeight="1" x14ac:dyDescent="0.4">
      <c r="A692" s="237" t="s">
        <v>179</v>
      </c>
      <c r="B692" s="122">
        <v>1</v>
      </c>
      <c r="C692" s="275"/>
      <c r="D692" s="255" t="s">
        <v>533</v>
      </c>
      <c r="E692" s="123" t="s">
        <v>534</v>
      </c>
      <c r="F692" s="123"/>
      <c r="G692" s="129"/>
    </row>
    <row r="693" spans="1:7" s="80" customFormat="1" ht="29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>
        <v>2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42" x14ac:dyDescent="0.4">
      <c r="A699" s="256" t="s">
        <v>420</v>
      </c>
      <c r="B699" s="122">
        <v>0</v>
      </c>
      <c r="C699" s="174"/>
      <c r="D699" s="418" t="s">
        <v>503</v>
      </c>
      <c r="E699" s="123" t="s">
        <v>504</v>
      </c>
      <c r="F699" s="123"/>
      <c r="G699" s="114"/>
    </row>
    <row r="700" spans="1:7" s="258" customFormat="1" ht="89.25" customHeight="1" x14ac:dyDescent="0.45">
      <c r="A700" s="125" t="s">
        <v>422</v>
      </c>
      <c r="B700" s="122">
        <v>1</v>
      </c>
      <c r="C700" s="122"/>
      <c r="D700" s="411">
        <v>0.5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23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0.63888888888888884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6" t="s">
        <v>459</v>
      </c>
      <c r="B704" s="476"/>
      <c r="C704" s="476"/>
      <c r="D704" s="476"/>
      <c r="E704" s="476"/>
      <c r="F704" s="476"/>
      <c r="G704" s="274"/>
    </row>
    <row r="705" spans="1:7" ht="21" customHeight="1" x14ac:dyDescent="0.4">
      <c r="A705" s="251">
        <f>B11</f>
        <v>43524</v>
      </c>
      <c r="B705" s="114"/>
      <c r="C705" s="135"/>
      <c r="D705" s="273"/>
      <c r="E705" s="273"/>
      <c r="F705" s="273"/>
      <c r="G705" s="274"/>
    </row>
    <row r="706" spans="1:7" ht="21" x14ac:dyDescent="0.4">
      <c r="A706" s="512" t="s">
        <v>28</v>
      </c>
      <c r="B706" s="472" t="s">
        <v>29</v>
      </c>
      <c r="C706" s="472"/>
      <c r="D706" s="449" t="s">
        <v>42</v>
      </c>
      <c r="E706" s="436" t="s">
        <v>266</v>
      </c>
      <c r="F706" s="436" t="s">
        <v>302</v>
      </c>
      <c r="G706" s="274"/>
    </row>
    <row r="707" spans="1:7" ht="21" x14ac:dyDescent="0.4">
      <c r="A707" s="513"/>
      <c r="B707" s="383" t="s">
        <v>32</v>
      </c>
      <c r="C707" s="383" t="s">
        <v>31</v>
      </c>
      <c r="D707" s="449"/>
      <c r="E707" s="436"/>
      <c r="F707" s="436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9" t="s">
        <v>306</v>
      </c>
      <c r="B709" s="500"/>
      <c r="C709" s="500"/>
      <c r="D709" s="500"/>
      <c r="E709" s="500"/>
      <c r="F709" s="501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10"/>
      <c r="C715" s="511"/>
      <c r="D715" s="247">
        <f>SUM(B710:C714)</f>
        <v>10</v>
      </c>
      <c r="E715" s="225"/>
      <c r="F715" s="173"/>
      <c r="G715" s="114"/>
    </row>
    <row r="716" spans="1:7" ht="21" x14ac:dyDescent="0.4">
      <c r="A716" s="130" t="s">
        <v>33</v>
      </c>
      <c r="B716" s="510"/>
      <c r="C716" s="511"/>
      <c r="D716" s="397">
        <f>D715/(COUNT(B710:C714)*2)</f>
        <v>1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9" t="s">
        <v>307</v>
      </c>
      <c r="B718" s="500"/>
      <c r="C718" s="500"/>
      <c r="D718" s="500"/>
      <c r="E718" s="500"/>
      <c r="F718" s="501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275">
        <v>2</v>
      </c>
      <c r="C721" s="126"/>
      <c r="D721" s="411">
        <v>1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16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1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0.69245454545454543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511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0.79843750000000002</v>
      </c>
      <c r="E730" s="259"/>
      <c r="F730" s="259"/>
    </row>
  </sheetData>
  <sheetProtection algorithmName="SHA-512" hashValue="nB6Xo3XQ+xhRT2MYJ+41XvH0q0gdC5UX67seAJ/UedX6ay4skGP5XIWkyI/ty/zv5CO6xgGPlROpoPIc7okp3A==" saltValue="yjdPhpQFkdH/V/X/aQcwjQ==" spinCount="100000" sheet="1" objects="1" scenarios="1" formatCells="0" formatColumns="0" formatRows="0"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D279:D280"/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48:B164 B21:B25 B178:B185 B140:B146 B113:B119 B85:B102 B312:B319 B348:B356 B56:B63 B257:B264 B39:B42 B506:B516 B592:B605 B546:B555 B437:B444 B618:B626 B122:B128 B662:B668 B558:B565 B66:B82 B292:B299 B379:B389 B449:B463 B519:B525 B417:B424 B492:B504 B269:B289 B536:B541 B654:B660 B359:B366 B579:B587 B237:B244 B324:B343 B167:B175 B465:B471 B643:B649 B195:B202 B207:B226 B681:B700 B105:B110 B30:B37 B231:B235 B394:B414 B528:B529 B484:B490 B631:B638 B710:B714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26" orientation="portrait" r:id="rId1"/>
  <rowBreaks count="9" manualBreakCount="9">
    <brk id="83" max="6" man="1"/>
    <brk id="176" max="6" man="1"/>
    <brk id="250" max="6" man="1"/>
    <brk id="346" max="6" man="1"/>
    <brk id="372" max="6" man="1"/>
    <brk id="477" max="6" man="1"/>
    <brk id="570" max="6" man="1"/>
    <brk id="611" max="6" man="1"/>
    <brk id="703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27"/>
      <c r="E1" s="527"/>
      <c r="F1" s="527"/>
      <c r="G1" s="527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28" t="s">
        <v>46</v>
      </c>
      <c r="B6" s="528"/>
      <c r="C6" s="528"/>
      <c r="D6" s="528"/>
      <c r="E6" s="528"/>
      <c r="F6" s="528"/>
      <c r="G6" s="92"/>
    </row>
    <row r="7" spans="1:7" s="2" customFormat="1" ht="21.75" customHeight="1" x14ac:dyDescent="0.45">
      <c r="A7" s="529" t="str">
        <f>'Page de garde'!D18</f>
        <v>JARZOUNA</v>
      </c>
      <c r="B7" s="529"/>
      <c r="C7" s="529"/>
      <c r="D7" s="529"/>
      <c r="E7" s="529"/>
      <c r="F7" s="529"/>
      <c r="G7" s="92"/>
    </row>
    <row r="8" spans="1:7" s="2" customFormat="1" ht="24" x14ac:dyDescent="0.45">
      <c r="A8" s="4" t="s">
        <v>39</v>
      </c>
      <c r="B8" s="530" t="str">
        <f>'A1 Exploitation'!B9:F9</f>
        <v>M Dhia Mechlaoui</v>
      </c>
      <c r="C8" s="530"/>
      <c r="D8" s="530"/>
      <c r="E8" s="530"/>
      <c r="F8" s="530"/>
      <c r="G8" s="92"/>
    </row>
    <row r="9" spans="1:7" s="2" customFormat="1" ht="24" x14ac:dyDescent="0.45">
      <c r="A9" s="5" t="s">
        <v>41</v>
      </c>
      <c r="B9" s="531" t="str">
        <f>'A1 Exploitation'!B10:F10</f>
        <v>Directeur magasin (M Bechir Jemai) et chef rayon PFT Mme Ameni</v>
      </c>
      <c r="C9" s="531"/>
      <c r="D9" s="531"/>
      <c r="E9" s="531"/>
      <c r="F9" s="531"/>
      <c r="G9" s="92"/>
    </row>
    <row r="10" spans="1:7" s="2" customFormat="1" ht="24" x14ac:dyDescent="0.45">
      <c r="A10" s="4" t="s">
        <v>40</v>
      </c>
      <c r="B10" s="526">
        <f>'A1 Exploitation'!B11:F11</f>
        <v>43524</v>
      </c>
      <c r="C10" s="526"/>
      <c r="D10" s="526"/>
      <c r="E10" s="526"/>
      <c r="F10" s="526"/>
      <c r="G10" s="92"/>
    </row>
    <row r="11" spans="1:7" s="2" customFormat="1" ht="24" x14ac:dyDescent="0.45">
      <c r="A11" s="4" t="s">
        <v>250</v>
      </c>
      <c r="B11" s="532">
        <f>D199</f>
        <v>0.78703703703703709</v>
      </c>
      <c r="C11" s="532"/>
      <c r="D11" s="532"/>
      <c r="E11" s="532"/>
      <c r="F11" s="532"/>
      <c r="G11" s="92"/>
    </row>
    <row r="12" spans="1:7" s="2" customFormat="1" ht="22.5" x14ac:dyDescent="0.45">
      <c r="A12" s="1"/>
      <c r="D12" s="462"/>
      <c r="E12" s="462"/>
      <c r="F12" s="462"/>
      <c r="G12" s="462"/>
    </row>
    <row r="13" spans="1:7" s="2" customFormat="1" ht="11.25" customHeight="1" x14ac:dyDescent="0.3">
      <c r="A13" s="533" t="s">
        <v>28</v>
      </c>
      <c r="B13" s="534" t="s">
        <v>29</v>
      </c>
      <c r="C13" s="534"/>
      <c r="D13" s="534" t="s">
        <v>42</v>
      </c>
      <c r="E13" s="534" t="s">
        <v>160</v>
      </c>
      <c r="F13" s="534" t="s">
        <v>161</v>
      </c>
      <c r="G13" s="80"/>
    </row>
    <row r="14" spans="1:7" s="2" customFormat="1" ht="12.75" customHeight="1" x14ac:dyDescent="0.3">
      <c r="A14" s="533"/>
      <c r="B14" s="22" t="s">
        <v>32</v>
      </c>
      <c r="C14" s="22" t="s">
        <v>31</v>
      </c>
      <c r="D14" s="534"/>
      <c r="E14" s="534"/>
      <c r="F14" s="534"/>
      <c r="G14" s="94"/>
    </row>
    <row r="15" spans="1:7" x14ac:dyDescent="0.3">
      <c r="A15" s="547"/>
      <c r="B15" s="548"/>
      <c r="C15" s="548"/>
      <c r="D15" s="548"/>
      <c r="E15" s="548"/>
      <c r="F15" s="548"/>
    </row>
    <row r="16" spans="1:7" ht="19.5" x14ac:dyDescent="0.4">
      <c r="A16" s="540" t="s">
        <v>0</v>
      </c>
      <c r="B16" s="541"/>
      <c r="C16" s="541"/>
      <c r="D16" s="541"/>
      <c r="E16" s="541"/>
      <c r="F16" s="541"/>
      <c r="G16" s="93" t="s">
        <v>298</v>
      </c>
    </row>
    <row r="17" spans="1:7" ht="49.5" x14ac:dyDescent="0.3">
      <c r="A17" s="7" t="s">
        <v>225</v>
      </c>
      <c r="B17" s="62">
        <v>0</v>
      </c>
      <c r="C17" s="62"/>
      <c r="D17" s="63" t="s">
        <v>551</v>
      </c>
      <c r="E17" s="63" t="s">
        <v>505</v>
      </c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ht="33" x14ac:dyDescent="0.3">
      <c r="A19" s="7" t="s">
        <v>68</v>
      </c>
      <c r="B19" s="265">
        <v>0</v>
      </c>
      <c r="C19" s="62"/>
      <c r="D19" s="63" t="s">
        <v>552</v>
      </c>
      <c r="E19" s="63" t="s">
        <v>506</v>
      </c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42" t="s">
        <v>34</v>
      </c>
      <c r="B22" s="536"/>
      <c r="C22" s="537"/>
      <c r="D22" s="99">
        <f>SUM(B17:C21)</f>
        <v>6</v>
      </c>
    </row>
    <row r="23" spans="1:7" x14ac:dyDescent="0.3">
      <c r="A23" s="535" t="s">
        <v>251</v>
      </c>
      <c r="B23" s="538"/>
      <c r="C23" s="539"/>
      <c r="D23" s="21">
        <f>D22/(COUNT(B17:C21)*2)</f>
        <v>0.6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3" t="s">
        <v>4</v>
      </c>
      <c r="B25" s="544"/>
      <c r="C25" s="544"/>
      <c r="D25" s="544"/>
      <c r="E25" s="544"/>
      <c r="F25" s="544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ht="33" x14ac:dyDescent="0.3">
      <c r="A29" s="7" t="s">
        <v>236</v>
      </c>
      <c r="B29" s="265">
        <v>0</v>
      </c>
      <c r="C29" s="62"/>
      <c r="D29" s="63" t="s">
        <v>507</v>
      </c>
      <c r="E29" s="63" t="s">
        <v>508</v>
      </c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35" t="s">
        <v>34</v>
      </c>
      <c r="B33" s="538"/>
      <c r="C33" s="539"/>
      <c r="D33" s="97">
        <f>SUM(B26:C32)</f>
        <v>12</v>
      </c>
    </row>
    <row r="34" spans="1:7" x14ac:dyDescent="0.3">
      <c r="A34" s="535" t="s">
        <v>251</v>
      </c>
      <c r="B34" s="538"/>
      <c r="C34" s="539"/>
      <c r="D34" s="21">
        <f>D33/(COUNT(B26:C32)*2)</f>
        <v>0.8571428571428571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3" t="s">
        <v>180</v>
      </c>
      <c r="B36" s="544"/>
      <c r="C36" s="544"/>
      <c r="D36" s="544"/>
      <c r="E36" s="544"/>
      <c r="F36" s="544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35" t="s">
        <v>34</v>
      </c>
      <c r="B42" s="538"/>
      <c r="C42" s="539"/>
      <c r="D42" s="97">
        <f>SUM(B37:C41)</f>
        <v>10</v>
      </c>
      <c r="E42" s="3"/>
      <c r="F42" s="3"/>
      <c r="G42" s="93"/>
    </row>
    <row r="43" spans="1:7" s="10" customFormat="1" x14ac:dyDescent="0.3">
      <c r="A43" s="535" t="s">
        <v>251</v>
      </c>
      <c r="B43" s="538"/>
      <c r="C43" s="539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5" t="s">
        <v>19</v>
      </c>
      <c r="B45" s="546"/>
      <c r="C45" s="546"/>
      <c r="D45" s="546"/>
      <c r="E45" s="546"/>
      <c r="F45" s="546"/>
    </row>
    <row r="46" spans="1:7" ht="33" x14ac:dyDescent="0.3">
      <c r="A46" s="7" t="s">
        <v>226</v>
      </c>
      <c r="B46" s="62">
        <v>0</v>
      </c>
      <c r="C46" s="62"/>
      <c r="D46" s="419" t="s">
        <v>509</v>
      </c>
      <c r="E46" s="11" t="s">
        <v>510</v>
      </c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62"/>
      <c r="F51" s="62"/>
    </row>
    <row r="52" spans="1:7" x14ac:dyDescent="0.3">
      <c r="A52" s="535" t="s">
        <v>34</v>
      </c>
      <c r="B52" s="538"/>
      <c r="C52" s="539"/>
      <c r="D52" s="97">
        <f>SUM(B46:C51)</f>
        <v>8</v>
      </c>
    </row>
    <row r="53" spans="1:7" x14ac:dyDescent="0.3">
      <c r="A53" s="535" t="s">
        <v>251</v>
      </c>
      <c r="B53" s="538"/>
      <c r="C53" s="539"/>
      <c r="D53" s="21">
        <f>D52/(COUNT(B46:C51)*2)</f>
        <v>0.8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3" t="s">
        <v>8</v>
      </c>
      <c r="B55" s="544"/>
      <c r="C55" s="544"/>
      <c r="D55" s="544"/>
      <c r="E55" s="544"/>
      <c r="F55" s="544"/>
    </row>
    <row r="56" spans="1:7" ht="36" x14ac:dyDescent="0.35">
      <c r="A56" s="29" t="s">
        <v>148</v>
      </c>
      <c r="B56" s="62">
        <v>1</v>
      </c>
      <c r="C56" s="88" t="str">
        <f>IF(B56=0, -5, "0")</f>
        <v>0</v>
      </c>
      <c r="D56" s="63" t="s">
        <v>511</v>
      </c>
      <c r="E56" s="63" t="s">
        <v>512</v>
      </c>
      <c r="F56" s="62"/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ht="49.5" x14ac:dyDescent="0.3">
      <c r="A58" s="11" t="s">
        <v>205</v>
      </c>
      <c r="B58" s="265">
        <v>0</v>
      </c>
      <c r="C58" s="62"/>
      <c r="D58" s="11" t="s">
        <v>513</v>
      </c>
      <c r="E58" s="11" t="s">
        <v>514</v>
      </c>
      <c r="F58" s="62"/>
    </row>
    <row r="59" spans="1:7" ht="33" x14ac:dyDescent="0.3">
      <c r="A59" s="11" t="s">
        <v>79</v>
      </c>
      <c r="B59" s="265">
        <v>1</v>
      </c>
      <c r="C59" s="62"/>
      <c r="D59" s="11" t="s">
        <v>515</v>
      </c>
      <c r="E59" s="11" t="s">
        <v>516</v>
      </c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35" t="s">
        <v>34</v>
      </c>
      <c r="B63" s="538"/>
      <c r="C63" s="539"/>
      <c r="D63" s="97">
        <f>SUM(B56:C62)</f>
        <v>10</v>
      </c>
    </row>
    <row r="64" spans="1:7" x14ac:dyDescent="0.3">
      <c r="A64" s="535" t="s">
        <v>251</v>
      </c>
      <c r="B64" s="538"/>
      <c r="C64" s="539"/>
      <c r="D64" s="21">
        <f>D63/(COUNT(B56:C62)*2)</f>
        <v>0.7142857142857143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3" t="s">
        <v>111</v>
      </c>
      <c r="B66" s="544"/>
      <c r="C66" s="544"/>
      <c r="D66" s="544"/>
      <c r="E66" s="544"/>
      <c r="F66" s="544"/>
    </row>
    <row r="67" spans="1:7" ht="35.25" customHeight="1" x14ac:dyDescent="0.4">
      <c r="A67" s="7" t="s">
        <v>227</v>
      </c>
      <c r="B67" s="68">
        <v>0</v>
      </c>
      <c r="C67" s="69"/>
      <c r="D67" s="553" t="s">
        <v>553</v>
      </c>
      <c r="E67" s="554" t="s">
        <v>506</v>
      </c>
      <c r="F67" s="62"/>
    </row>
    <row r="68" spans="1:7" ht="34.5" x14ac:dyDescent="0.4">
      <c r="A68" s="7" t="s">
        <v>228</v>
      </c>
      <c r="B68" s="68">
        <v>0</v>
      </c>
      <c r="C68" s="69"/>
      <c r="D68" s="63" t="s">
        <v>553</v>
      </c>
      <c r="E68" s="555" t="s">
        <v>506</v>
      </c>
      <c r="F68" s="62"/>
    </row>
    <row r="69" spans="1:7" ht="19.5" x14ac:dyDescent="0.4">
      <c r="A69" s="7" t="s">
        <v>249</v>
      </c>
      <c r="B69" s="68">
        <v>2</v>
      </c>
      <c r="C69" s="69"/>
      <c r="D69" s="71"/>
      <c r="E69" s="555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>
        <v>2</v>
      </c>
      <c r="C71" s="69"/>
      <c r="D71" s="71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62"/>
      <c r="E73" s="62"/>
      <c r="F73" s="62"/>
    </row>
    <row r="74" spans="1:7" x14ac:dyDescent="0.3">
      <c r="A74" s="8" t="s">
        <v>254</v>
      </c>
      <c r="B74" s="68">
        <v>2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>
        <v>2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ht="33" x14ac:dyDescent="0.3">
      <c r="A78" s="9" t="s">
        <v>193</v>
      </c>
      <c r="B78" s="68">
        <v>0</v>
      </c>
      <c r="C78" s="74"/>
      <c r="D78" s="420" t="s">
        <v>517</v>
      </c>
      <c r="E78" s="420" t="s">
        <v>518</v>
      </c>
      <c r="F78" s="62"/>
      <c r="G78" s="93"/>
    </row>
    <row r="79" spans="1:7" x14ac:dyDescent="0.3">
      <c r="A79" s="7" t="s">
        <v>149</v>
      </c>
      <c r="B79" s="68">
        <v>2</v>
      </c>
      <c r="C79" s="62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35" t="s">
        <v>34</v>
      </c>
      <c r="B84" s="538"/>
      <c r="C84" s="539"/>
      <c r="D84" s="97">
        <f>SUM(B67:C83)</f>
        <v>28</v>
      </c>
    </row>
    <row r="85" spans="1:7" x14ac:dyDescent="0.3">
      <c r="A85" s="535" t="s">
        <v>251</v>
      </c>
      <c r="B85" s="538"/>
      <c r="C85" s="539"/>
      <c r="D85" s="21">
        <f>D84/(COUNT(B67:C83)*2)</f>
        <v>0.82352941176470584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3" t="s">
        <v>172</v>
      </c>
      <c r="B87" s="544"/>
      <c r="C87" s="544"/>
      <c r="D87" s="544"/>
      <c r="E87" s="544"/>
      <c r="F87" s="544"/>
    </row>
    <row r="88" spans="1:7" ht="52.5" customHeight="1" x14ac:dyDescent="0.4">
      <c r="A88" s="36" t="s">
        <v>229</v>
      </c>
      <c r="B88" s="78">
        <v>0</v>
      </c>
      <c r="C88" s="69"/>
      <c r="D88" s="553" t="s">
        <v>553</v>
      </c>
      <c r="E88" s="554" t="s">
        <v>506</v>
      </c>
      <c r="F88" s="62"/>
    </row>
    <row r="89" spans="1:7" ht="34.5" x14ac:dyDescent="0.4">
      <c r="A89" s="7" t="s">
        <v>228</v>
      </c>
      <c r="B89" s="78">
        <v>0</v>
      </c>
      <c r="C89" s="69"/>
      <c r="D89" s="553" t="s">
        <v>553</v>
      </c>
      <c r="E89" s="554" t="s">
        <v>506</v>
      </c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62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"/>
      <c r="E93" s="62"/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62"/>
      <c r="F94" s="62"/>
    </row>
    <row r="95" spans="1:7" ht="49.5" x14ac:dyDescent="0.3">
      <c r="A95" s="8" t="s">
        <v>138</v>
      </c>
      <c r="B95" s="78">
        <v>0</v>
      </c>
      <c r="C95" s="62"/>
      <c r="D95" s="63" t="s">
        <v>519</v>
      </c>
      <c r="E95" s="63" t="s">
        <v>520</v>
      </c>
      <c r="F95" s="62"/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x14ac:dyDescent="0.3">
      <c r="A97" s="13" t="s">
        <v>239</v>
      </c>
      <c r="B97" s="78">
        <v>2</v>
      </c>
      <c r="C97" s="62"/>
      <c r="D97" s="63"/>
      <c r="E97" s="62"/>
      <c r="F97" s="62"/>
    </row>
    <row r="98" spans="1:7" x14ac:dyDescent="0.3">
      <c r="A98" s="7" t="s">
        <v>115</v>
      </c>
      <c r="B98" s="78">
        <v>2</v>
      </c>
      <c r="C98" s="62"/>
      <c r="D98" s="63"/>
      <c r="E98" s="62"/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62"/>
      <c r="F99" s="62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35" t="s">
        <v>34</v>
      </c>
      <c r="B102" s="538"/>
      <c r="C102" s="539"/>
      <c r="D102" s="97">
        <f>SUM(B88:C101)</f>
        <v>22</v>
      </c>
    </row>
    <row r="103" spans="1:7" x14ac:dyDescent="0.3">
      <c r="A103" s="535" t="s">
        <v>251</v>
      </c>
      <c r="B103" s="538"/>
      <c r="C103" s="539"/>
      <c r="D103" s="21">
        <f>D102/(COUNT(B88:C101)*2)</f>
        <v>0.7857142857142857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3" t="s">
        <v>173</v>
      </c>
      <c r="B106" s="544"/>
      <c r="C106" s="544"/>
      <c r="D106" s="544"/>
      <c r="E106" s="544"/>
      <c r="F106" s="544"/>
      <c r="G106" s="93"/>
    </row>
    <row r="107" spans="1:7" s="10" customFormat="1" ht="36.75" customHeight="1" x14ac:dyDescent="0.4">
      <c r="A107" s="36" t="s">
        <v>230</v>
      </c>
      <c r="B107" s="78">
        <v>0</v>
      </c>
      <c r="C107" s="69"/>
      <c r="D107" s="556" t="s">
        <v>554</v>
      </c>
      <c r="E107" s="553" t="s">
        <v>521</v>
      </c>
      <c r="F107" s="62"/>
      <c r="G107" s="93"/>
    </row>
    <row r="108" spans="1:7" s="10" customFormat="1" ht="39.75" customHeight="1" x14ac:dyDescent="0.4">
      <c r="A108" s="7" t="s">
        <v>155</v>
      </c>
      <c r="B108" s="78">
        <v>0</v>
      </c>
      <c r="C108" s="69"/>
      <c r="D108" s="556" t="s">
        <v>554</v>
      </c>
      <c r="E108" s="553" t="s">
        <v>521</v>
      </c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67.5" x14ac:dyDescent="0.4">
      <c r="A111" s="9" t="s">
        <v>207</v>
      </c>
      <c r="B111" s="78">
        <v>0</v>
      </c>
      <c r="C111" s="69"/>
      <c r="D111" s="9" t="s">
        <v>531</v>
      </c>
      <c r="E111" s="63" t="s">
        <v>532</v>
      </c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ht="66" x14ac:dyDescent="0.3">
      <c r="A113" s="9" t="s">
        <v>138</v>
      </c>
      <c r="B113" s="78">
        <v>1</v>
      </c>
      <c r="C113" s="62"/>
      <c r="D113" s="63" t="s">
        <v>524</v>
      </c>
      <c r="E113" s="63" t="s">
        <v>523</v>
      </c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35" t="s">
        <v>34</v>
      </c>
      <c r="B118" s="538"/>
      <c r="C118" s="539"/>
      <c r="D118" s="97">
        <f>SUM(B107:C117)</f>
        <v>15</v>
      </c>
      <c r="E118" s="3"/>
      <c r="F118" s="3"/>
      <c r="G118" s="93"/>
    </row>
    <row r="119" spans="1:7" s="10" customFormat="1" x14ac:dyDescent="0.3">
      <c r="A119" s="535" t="s">
        <v>251</v>
      </c>
      <c r="B119" s="538"/>
      <c r="C119" s="539"/>
      <c r="D119" s="21">
        <f>D118/(COUNT(B107:C117)*2)</f>
        <v>0.68181818181818177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3" t="s">
        <v>156</v>
      </c>
      <c r="B121" s="544"/>
      <c r="C121" s="544"/>
      <c r="D121" s="544"/>
      <c r="E121" s="544"/>
      <c r="F121" s="544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62"/>
    </row>
    <row r="129" spans="1:7" ht="33" x14ac:dyDescent="0.3">
      <c r="A129" s="8" t="s">
        <v>139</v>
      </c>
      <c r="B129" s="79">
        <v>1</v>
      </c>
      <c r="C129" s="89"/>
      <c r="D129" s="63" t="s">
        <v>525</v>
      </c>
      <c r="E129" s="63" t="s">
        <v>527</v>
      </c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62"/>
    </row>
    <row r="131" spans="1:7" ht="33" x14ac:dyDescent="0.3">
      <c r="A131" s="11" t="s">
        <v>232</v>
      </c>
      <c r="B131" s="79">
        <v>0</v>
      </c>
      <c r="C131" s="89"/>
      <c r="D131" s="63" t="s">
        <v>526</v>
      </c>
      <c r="E131" s="63" t="s">
        <v>528</v>
      </c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62"/>
    </row>
    <row r="133" spans="1:7" x14ac:dyDescent="0.3">
      <c r="A133" s="535" t="s">
        <v>34</v>
      </c>
      <c r="B133" s="538"/>
      <c r="C133" s="539"/>
      <c r="D133" s="97">
        <f>SUM(B122:C132)</f>
        <v>19</v>
      </c>
    </row>
    <row r="134" spans="1:7" x14ac:dyDescent="0.3">
      <c r="A134" s="535" t="s">
        <v>251</v>
      </c>
      <c r="B134" s="538"/>
      <c r="C134" s="539"/>
      <c r="D134" s="20">
        <f>D133/(COUNT(B122:C132)*2)</f>
        <v>0.86363636363636365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3" t="s">
        <v>61</v>
      </c>
      <c r="B136" s="544"/>
      <c r="C136" s="544"/>
      <c r="D136" s="544"/>
      <c r="E136" s="544"/>
      <c r="F136" s="544"/>
    </row>
    <row r="137" spans="1:7" ht="19.5" x14ac:dyDescent="0.4">
      <c r="A137" s="11" t="s">
        <v>258</v>
      </c>
      <c r="B137" s="78" t="s">
        <v>30</v>
      </c>
      <c r="C137" s="69"/>
      <c r="D137" s="71"/>
      <c r="E137" s="62"/>
      <c r="F137" s="62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62"/>
      <c r="F138" s="62"/>
    </row>
    <row r="139" spans="1:7" x14ac:dyDescent="0.3">
      <c r="A139" s="9" t="s">
        <v>233</v>
      </c>
      <c r="B139" s="78" t="s">
        <v>30</v>
      </c>
      <c r="C139" s="63"/>
      <c r="D139" s="71"/>
      <c r="E139" s="62"/>
      <c r="F139" s="62"/>
    </row>
    <row r="140" spans="1:7" x14ac:dyDescent="0.3">
      <c r="A140" s="38" t="s">
        <v>234</v>
      </c>
      <c r="B140" s="78" t="s">
        <v>30</v>
      </c>
      <c r="C140" s="63"/>
      <c r="D140" s="103"/>
      <c r="E140" s="62"/>
      <c r="F140" s="62"/>
    </row>
    <row r="141" spans="1:7" s="10" customFormat="1" x14ac:dyDescent="0.3">
      <c r="A141" s="9" t="s">
        <v>259</v>
      </c>
      <c r="B141" s="78" t="s">
        <v>30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 t="s">
        <v>30</v>
      </c>
      <c r="C142" s="63"/>
      <c r="D142" s="2"/>
      <c r="E142" s="62"/>
      <c r="F142" s="62"/>
    </row>
    <row r="143" spans="1:7" x14ac:dyDescent="0.3">
      <c r="A143" s="11" t="s">
        <v>260</v>
      </c>
      <c r="B143" s="78" t="s">
        <v>30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62"/>
      <c r="F144" s="62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62"/>
      <c r="F145" s="62"/>
    </row>
    <row r="146" spans="1:7" x14ac:dyDescent="0.3">
      <c r="A146" s="11" t="s">
        <v>82</v>
      </c>
      <c r="B146" s="78" t="s">
        <v>30</v>
      </c>
      <c r="C146" s="63"/>
      <c r="D146" s="66"/>
      <c r="E146" s="62"/>
      <c r="F146" s="62"/>
    </row>
    <row r="147" spans="1:7" x14ac:dyDescent="0.3">
      <c r="A147" s="36" t="s">
        <v>175</v>
      </c>
      <c r="B147" s="78" t="s">
        <v>30</v>
      </c>
      <c r="C147" s="63"/>
      <c r="D147" s="66"/>
      <c r="E147" s="62"/>
      <c r="F147" s="62"/>
    </row>
    <row r="148" spans="1:7" x14ac:dyDescent="0.3">
      <c r="A148" s="7" t="s">
        <v>261</v>
      </c>
      <c r="B148" s="78" t="s">
        <v>30</v>
      </c>
      <c r="C148" s="63"/>
      <c r="D148" s="83"/>
      <c r="E148" s="62"/>
      <c r="F148" s="62"/>
    </row>
    <row r="149" spans="1:7" x14ac:dyDescent="0.3">
      <c r="A149" s="535" t="s">
        <v>34</v>
      </c>
      <c r="B149" s="538"/>
      <c r="C149" s="539"/>
      <c r="D149" s="97">
        <f>SUM(B137:C148)</f>
        <v>0</v>
      </c>
    </row>
    <row r="150" spans="1:7" x14ac:dyDescent="0.3">
      <c r="A150" s="535" t="s">
        <v>251</v>
      </c>
      <c r="B150" s="538"/>
      <c r="C150" s="539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3" t="s">
        <v>178</v>
      </c>
      <c r="B152" s="544"/>
      <c r="C152" s="544"/>
      <c r="D152" s="544"/>
      <c r="E152" s="544"/>
      <c r="F152" s="544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50.25" x14ac:dyDescent="0.35">
      <c r="A155" s="28" t="s">
        <v>262</v>
      </c>
      <c r="B155" s="265">
        <v>0</v>
      </c>
      <c r="C155" s="88">
        <f>IF(B155=0, -5, "0")</f>
        <v>-5</v>
      </c>
      <c r="D155" s="63" t="s">
        <v>530</v>
      </c>
      <c r="E155" s="63" t="s">
        <v>529</v>
      </c>
      <c r="F155" s="62"/>
    </row>
    <row r="156" spans="1:7" ht="18" x14ac:dyDescent="0.35">
      <c r="A156" s="28" t="s">
        <v>263</v>
      </c>
      <c r="B156" s="265">
        <v>2</v>
      </c>
      <c r="C156" s="88" t="str">
        <f>IF(B156=0, -5, "0")</f>
        <v>0</v>
      </c>
      <c r="D156" s="63"/>
      <c r="E156" s="62"/>
      <c r="F156" s="62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85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35" t="s">
        <v>34</v>
      </c>
      <c r="B161" s="536"/>
      <c r="C161" s="537"/>
      <c r="D161" s="99">
        <f>SUM(B153:C160)</f>
        <v>9</v>
      </c>
    </row>
    <row r="162" spans="1:7" x14ac:dyDescent="0.3">
      <c r="A162" s="535" t="s">
        <v>251</v>
      </c>
      <c r="B162" s="538"/>
      <c r="C162" s="539"/>
      <c r="D162" s="21">
        <f>D161/(COUNT(B153:C160)*2)</f>
        <v>0.5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3" t="s">
        <v>64</v>
      </c>
      <c r="B164" s="544"/>
      <c r="C164" s="544"/>
      <c r="D164" s="544"/>
      <c r="E164" s="544"/>
      <c r="F164" s="544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2"/>
      <c r="E165" s="62"/>
      <c r="F165" s="62"/>
    </row>
    <row r="166" spans="1:7" x14ac:dyDescent="0.3">
      <c r="A166" s="7" t="s">
        <v>243</v>
      </c>
      <c r="B166" s="265">
        <v>2</v>
      </c>
      <c r="C166" s="62"/>
      <c r="D166" s="63"/>
      <c r="E166" s="62"/>
      <c r="F166" s="62"/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35" t="s">
        <v>34</v>
      </c>
      <c r="B169" s="538"/>
      <c r="C169" s="539"/>
      <c r="D169" s="97">
        <f>SUM(B165:C168)</f>
        <v>8</v>
      </c>
    </row>
    <row r="170" spans="1:7" x14ac:dyDescent="0.3">
      <c r="A170" s="535" t="s">
        <v>251</v>
      </c>
      <c r="B170" s="538"/>
      <c r="C170" s="539"/>
      <c r="D170" s="21">
        <f>D169/(COUNT(B165:C168)*2)</f>
        <v>1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9" t="s">
        <v>15</v>
      </c>
      <c r="B172" s="550"/>
      <c r="C172" s="550"/>
      <c r="D172" s="550"/>
      <c r="E172" s="550"/>
      <c r="F172" s="550"/>
    </row>
    <row r="173" spans="1:7" x14ac:dyDescent="0.3">
      <c r="A173" s="8" t="s">
        <v>152</v>
      </c>
      <c r="B173" s="62">
        <v>2</v>
      </c>
      <c r="C173" s="62"/>
      <c r="D173" s="87"/>
      <c r="E173" s="62"/>
      <c r="F173" s="62"/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35" t="s">
        <v>34</v>
      </c>
      <c r="B177" s="538"/>
      <c r="C177" s="539"/>
      <c r="D177" s="97">
        <f>SUM(B173:C176)</f>
        <v>8</v>
      </c>
    </row>
    <row r="178" spans="1:7" x14ac:dyDescent="0.3">
      <c r="A178" s="535" t="s">
        <v>251</v>
      </c>
      <c r="B178" s="538"/>
      <c r="C178" s="539"/>
      <c r="D178" s="21">
        <f>D177/(COUNT(B173:C176)*2)</f>
        <v>1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3" t="s">
        <v>65</v>
      </c>
      <c r="B180" s="544"/>
      <c r="C180" s="544"/>
      <c r="D180" s="544"/>
      <c r="E180" s="544"/>
      <c r="F180" s="544"/>
    </row>
    <row r="181" spans="1:7" ht="49.5" x14ac:dyDescent="0.3">
      <c r="A181" s="30" t="s">
        <v>270</v>
      </c>
      <c r="B181" s="62">
        <v>0</v>
      </c>
      <c r="C181" s="62"/>
      <c r="D181" s="63" t="s">
        <v>555</v>
      </c>
      <c r="E181" s="63" t="s">
        <v>539</v>
      </c>
      <c r="F181" s="62"/>
    </row>
    <row r="182" spans="1:7" x14ac:dyDescent="0.3">
      <c r="A182" s="38" t="s">
        <v>181</v>
      </c>
      <c r="B182" s="265">
        <v>2</v>
      </c>
      <c r="C182" s="62"/>
      <c r="D182" s="63"/>
      <c r="E182" s="45"/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35" t="s">
        <v>34</v>
      </c>
      <c r="B186" s="538"/>
      <c r="C186" s="539"/>
      <c r="D186" s="97">
        <f>SUM(B181:C185)</f>
        <v>8</v>
      </c>
    </row>
    <row r="187" spans="1:7" x14ac:dyDescent="0.3">
      <c r="A187" s="535" t="s">
        <v>251</v>
      </c>
      <c r="B187" s="538"/>
      <c r="C187" s="539"/>
      <c r="D187" s="21">
        <f>D186/(COUNT(B181:C185)*2)</f>
        <v>0.8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3" t="s">
        <v>177</v>
      </c>
      <c r="B189" s="544"/>
      <c r="C189" s="544"/>
      <c r="D189" s="544"/>
      <c r="E189" s="544"/>
      <c r="F189" s="544"/>
    </row>
    <row r="190" spans="1:7" x14ac:dyDescent="0.3">
      <c r="A190" s="30" t="s">
        <v>309</v>
      </c>
      <c r="B190" s="62">
        <v>2</v>
      </c>
      <c r="C190" s="62"/>
      <c r="D190" s="62"/>
      <c r="E190" s="62"/>
      <c r="F190" s="62"/>
      <c r="G190" s="3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2"/>
      <c r="E191" s="62"/>
      <c r="F191" s="62"/>
    </row>
    <row r="192" spans="1:7" ht="33" x14ac:dyDescent="0.3">
      <c r="A192" s="8" t="s">
        <v>267</v>
      </c>
      <c r="B192" s="265">
        <v>1</v>
      </c>
      <c r="C192" s="62"/>
      <c r="D192" s="63" t="s">
        <v>522</v>
      </c>
      <c r="E192" s="62" t="s">
        <v>538</v>
      </c>
      <c r="F192" s="62"/>
    </row>
    <row r="193" spans="1:6" x14ac:dyDescent="0.3">
      <c r="A193" s="39" t="s">
        <v>159</v>
      </c>
      <c r="B193" s="265">
        <v>2</v>
      </c>
      <c r="C193" s="62"/>
      <c r="D193" s="62"/>
      <c r="E193" s="62"/>
      <c r="F193" s="62"/>
    </row>
    <row r="194" spans="1:6" x14ac:dyDescent="0.3">
      <c r="A194" s="535" t="s">
        <v>34</v>
      </c>
      <c r="B194" s="538"/>
      <c r="C194" s="539"/>
      <c r="D194" s="40">
        <f>SUM(B190:C193)</f>
        <v>7</v>
      </c>
    </row>
    <row r="195" spans="1:6" x14ac:dyDescent="0.3">
      <c r="A195" s="535" t="s">
        <v>251</v>
      </c>
      <c r="B195" s="538"/>
      <c r="C195" s="539"/>
      <c r="D195" s="21">
        <f>D194/(COUNT(B190:C193)*2)</f>
        <v>0.875</v>
      </c>
    </row>
    <row r="197" spans="1:6" ht="18" x14ac:dyDescent="0.35">
      <c r="A197" s="43" t="s">
        <v>422</v>
      </c>
      <c r="B197" s="42"/>
      <c r="C197" s="42"/>
      <c r="D197" s="104">
        <v>0.69199999999999995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170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0.78703703703703709</v>
      </c>
    </row>
  </sheetData>
  <sheetProtection algorithmName="SHA-512" hashValue="5VG/OwwaK8VFEpV1XXMnZWCFRt8ti/4aZnQg1c2TaoBhnz2dGu9Sqjr4SJNCWGd0q4ew44laUOrLgoLdmOqHSA==" saltValue="XRQiM2KxEwqR5SstkLF+kg==" spinCount="100000" sheet="1" objects="1" scenarios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81:B185 B17:B21 B26:B32 B37:B41 B173:B176 B56:B62 B67:B83 B88:B101 B46:B51 B107:B117 B122:B132 B153:B160 B165:B168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6" orientation="portrait" r:id="rId1"/>
  <rowBreaks count="2" manualBreakCount="2">
    <brk id="65" max="5" man="1"/>
    <brk id="135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18" zoomScale="50" zoomScaleNormal="100" zoomScaleSheetLayoutView="50" workbookViewId="0">
      <selection activeCell="B91" sqref="B91:B10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62"/>
      <c r="E1" s="462"/>
      <c r="F1" s="462"/>
      <c r="G1" s="462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63" t="s">
        <v>151</v>
      </c>
      <c r="B7" s="463"/>
      <c r="C7" s="463"/>
      <c r="D7" s="463"/>
      <c r="E7" s="463"/>
      <c r="F7" s="463"/>
      <c r="G7" s="111"/>
    </row>
    <row r="8" spans="1:7" ht="22.5" x14ac:dyDescent="0.45">
      <c r="A8" s="464" t="str">
        <f>'Page de garde'!D18</f>
        <v>JARZOUNA</v>
      </c>
      <c r="B8" s="464"/>
      <c r="C8" s="464"/>
      <c r="D8" s="464"/>
      <c r="E8" s="464"/>
      <c r="F8" s="464"/>
      <c r="G8" s="111"/>
    </row>
    <row r="9" spans="1:7" ht="22.5" x14ac:dyDescent="0.45">
      <c r="A9" s="112" t="s">
        <v>39</v>
      </c>
      <c r="B9" s="465"/>
      <c r="C9" s="465"/>
      <c r="D9" s="465"/>
      <c r="E9" s="465"/>
      <c r="F9" s="465"/>
      <c r="G9" s="111"/>
    </row>
    <row r="10" spans="1:7" ht="22.5" x14ac:dyDescent="0.45">
      <c r="A10" s="113" t="s">
        <v>41</v>
      </c>
      <c r="B10" s="466"/>
      <c r="C10" s="466"/>
      <c r="D10" s="466"/>
      <c r="E10" s="466"/>
      <c r="F10" s="466"/>
      <c r="G10" s="111"/>
    </row>
    <row r="11" spans="1:7" ht="22.5" x14ac:dyDescent="0.45">
      <c r="A11" s="112" t="s">
        <v>40</v>
      </c>
      <c r="B11" s="461"/>
      <c r="C11" s="461"/>
      <c r="D11" s="461"/>
      <c r="E11" s="461"/>
      <c r="F11" s="461"/>
      <c r="G11" s="111"/>
    </row>
    <row r="12" spans="1:7" ht="22.5" x14ac:dyDescent="0.45">
      <c r="A12" s="112" t="s">
        <v>200</v>
      </c>
      <c r="B12" s="467" t="e">
        <f>D730</f>
        <v>#DIV/0!</v>
      </c>
      <c r="C12" s="467"/>
      <c r="D12" s="467"/>
      <c r="E12" s="467"/>
      <c r="F12" s="467"/>
      <c r="G12" s="111"/>
    </row>
    <row r="13" spans="1:7" ht="22.5" x14ac:dyDescent="0.45">
      <c r="A13" s="110"/>
      <c r="B13" s="108"/>
      <c r="C13" s="108"/>
      <c r="D13" s="462"/>
      <c r="E13" s="462"/>
      <c r="F13" s="462"/>
      <c r="G13" s="462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54" t="s">
        <v>28</v>
      </c>
      <c r="B17" s="449" t="s">
        <v>29</v>
      </c>
      <c r="C17" s="449"/>
      <c r="D17" s="449" t="s">
        <v>42</v>
      </c>
      <c r="E17" s="436" t="s">
        <v>266</v>
      </c>
      <c r="F17" s="436" t="s">
        <v>300</v>
      </c>
      <c r="G17" s="114"/>
    </row>
    <row r="18" spans="1:8" ht="16.5" customHeight="1" x14ac:dyDescent="0.4">
      <c r="A18" s="454"/>
      <c r="B18" s="118" t="s">
        <v>32</v>
      </c>
      <c r="C18" s="118" t="s">
        <v>31</v>
      </c>
      <c r="D18" s="449"/>
      <c r="E18" s="436"/>
      <c r="F18" s="436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1" t="s">
        <v>16</v>
      </c>
      <c r="B29" s="552"/>
      <c r="C29" s="552"/>
      <c r="D29" s="552"/>
      <c r="E29" s="552"/>
      <c r="F29" s="552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1" t="s">
        <v>311</v>
      </c>
      <c r="B38" s="552"/>
      <c r="C38" s="552"/>
      <c r="D38" s="552"/>
      <c r="E38" s="552"/>
      <c r="F38" s="552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9"/>
      <c r="B49" s="439"/>
      <c r="C49" s="439"/>
      <c r="D49" s="439"/>
      <c r="E49" s="439"/>
      <c r="F49" s="439"/>
      <c r="G49" s="439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54" t="s">
        <v>28</v>
      </c>
      <c r="B52" s="449" t="s">
        <v>29</v>
      </c>
      <c r="C52" s="449"/>
      <c r="D52" s="449" t="s">
        <v>42</v>
      </c>
      <c r="E52" s="436" t="s">
        <v>266</v>
      </c>
      <c r="F52" s="436" t="s">
        <v>302</v>
      </c>
      <c r="G52" s="129"/>
    </row>
    <row r="53" spans="1:7" ht="21" x14ac:dyDescent="0.4">
      <c r="A53" s="454"/>
      <c r="B53" s="118" t="s">
        <v>32</v>
      </c>
      <c r="C53" s="118" t="s">
        <v>31</v>
      </c>
      <c r="D53" s="449"/>
      <c r="E53" s="436"/>
      <c r="F53" s="436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4"/>
      <c r="B64" s="515"/>
      <c r="C64" s="515"/>
      <c r="D64" s="515"/>
      <c r="E64" s="515"/>
      <c r="F64" s="515"/>
      <c r="G64" s="515"/>
    </row>
    <row r="65" spans="1:7" ht="43.5" customHeight="1" x14ac:dyDescent="0.4">
      <c r="A65" s="456" t="s">
        <v>351</v>
      </c>
      <c r="B65" s="456"/>
      <c r="C65" s="456"/>
      <c r="D65" s="456"/>
      <c r="E65" s="456"/>
      <c r="F65" s="456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6"/>
      <c r="B83" s="446"/>
      <c r="C83" s="446"/>
      <c r="D83" s="446"/>
      <c r="E83" s="446"/>
      <c r="F83" s="446"/>
      <c r="G83" s="446"/>
    </row>
    <row r="84" spans="1:7" ht="45" customHeight="1" x14ac:dyDescent="0.45">
      <c r="A84" s="457" t="s">
        <v>352</v>
      </c>
      <c r="B84" s="457"/>
      <c r="C84" s="457"/>
      <c r="D84" s="457"/>
      <c r="E84" s="457"/>
      <c r="F84" s="45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8"/>
      <c r="B103" s="516"/>
      <c r="C103" s="516"/>
      <c r="D103" s="516"/>
      <c r="E103" s="516"/>
      <c r="F103" s="522"/>
      <c r="G103" s="173"/>
    </row>
    <row r="104" spans="1:7" s="80" customFormat="1" ht="46.5" customHeight="1" x14ac:dyDescent="0.4">
      <c r="A104" s="456" t="s">
        <v>353</v>
      </c>
      <c r="B104" s="456"/>
      <c r="C104" s="456"/>
      <c r="D104" s="456"/>
      <c r="E104" s="456"/>
      <c r="F104" s="45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3"/>
      <c r="B111" s="524"/>
      <c r="C111" s="524"/>
      <c r="D111" s="524"/>
      <c r="E111" s="524"/>
      <c r="F111" s="525"/>
      <c r="G111" s="129"/>
    </row>
    <row r="112" spans="1:7" s="80" customFormat="1" ht="39.75" customHeight="1" x14ac:dyDescent="0.4">
      <c r="A112" s="456" t="s">
        <v>390</v>
      </c>
      <c r="B112" s="456"/>
      <c r="C112" s="456"/>
      <c r="D112" s="456"/>
      <c r="E112" s="456"/>
      <c r="F112" s="45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6"/>
      <c r="B120" s="516"/>
      <c r="C120" s="516"/>
      <c r="D120" s="516"/>
      <c r="E120" s="516"/>
      <c r="F120" s="516"/>
      <c r="G120" s="173"/>
    </row>
    <row r="121" spans="1:7" ht="22.5" x14ac:dyDescent="0.4">
      <c r="A121" s="456" t="s">
        <v>311</v>
      </c>
      <c r="B121" s="456"/>
      <c r="C121" s="456"/>
      <c r="D121" s="456"/>
      <c r="E121" s="456"/>
      <c r="F121" s="45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7"/>
      <c r="B132" s="517"/>
      <c r="C132" s="517"/>
      <c r="D132" s="517"/>
      <c r="E132" s="517"/>
      <c r="F132" s="517"/>
      <c r="G132" s="114"/>
    </row>
    <row r="133" spans="1:16384" ht="22.5" customHeight="1" x14ac:dyDescent="0.4">
      <c r="A133" s="458" t="s">
        <v>424</v>
      </c>
      <c r="B133" s="458"/>
      <c r="C133" s="458"/>
      <c r="D133" s="458"/>
      <c r="E133" s="458"/>
      <c r="F133" s="458"/>
      <c r="G133" s="114"/>
    </row>
    <row r="134" spans="1:16384" ht="22.5" customHeight="1" x14ac:dyDescent="0.4">
      <c r="A134" s="459"/>
      <c r="B134" s="459"/>
      <c r="C134" s="459"/>
      <c r="D134" s="459"/>
      <c r="E134" s="459"/>
      <c r="F134" s="459"/>
      <c r="G134" s="114"/>
    </row>
    <row r="135" spans="1:16384" s="326" customFormat="1" ht="22.5" customHeight="1" x14ac:dyDescent="0.25">
      <c r="A135" s="454" t="s">
        <v>28</v>
      </c>
      <c r="B135" s="449" t="s">
        <v>29</v>
      </c>
      <c r="C135" s="449"/>
      <c r="D135" s="449" t="s">
        <v>42</v>
      </c>
      <c r="E135" s="436" t="s">
        <v>266</v>
      </c>
      <c r="F135" s="436" t="s">
        <v>302</v>
      </c>
    </row>
    <row r="136" spans="1:16384" s="326" customFormat="1" ht="22.5" customHeight="1" x14ac:dyDescent="0.25">
      <c r="A136" s="454"/>
      <c r="B136" s="118" t="s">
        <v>32</v>
      </c>
      <c r="C136" s="118" t="s">
        <v>31</v>
      </c>
      <c r="D136" s="449"/>
      <c r="E136" s="436"/>
      <c r="F136" s="436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60" t="s">
        <v>461</v>
      </c>
      <c r="B139" s="460"/>
      <c r="C139" s="460"/>
      <c r="D139" s="460"/>
      <c r="E139" s="460"/>
      <c r="F139" s="460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7" t="s">
        <v>350</v>
      </c>
      <c r="B147" s="477"/>
      <c r="C147" s="477"/>
      <c r="D147" s="477"/>
      <c r="E147" s="477"/>
      <c r="F147" s="477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8"/>
      <c r="B165" s="516"/>
      <c r="C165" s="516"/>
      <c r="D165" s="516"/>
      <c r="E165" s="516"/>
      <c r="F165" s="516"/>
      <c r="G165" s="114"/>
    </row>
    <row r="166" spans="1:7" ht="32.25" customHeight="1" x14ac:dyDescent="0.4">
      <c r="A166" s="460" t="s">
        <v>462</v>
      </c>
      <c r="B166" s="460"/>
      <c r="C166" s="460"/>
      <c r="D166" s="460"/>
      <c r="E166" s="460"/>
      <c r="F166" s="460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9"/>
      <c r="B176" s="520"/>
      <c r="C176" s="520"/>
      <c r="D176" s="520"/>
      <c r="E176" s="520"/>
      <c r="F176" s="520"/>
      <c r="G176" s="114"/>
    </row>
    <row r="177" spans="1:7" ht="32.25" customHeight="1" x14ac:dyDescent="0.4">
      <c r="A177" s="460" t="s">
        <v>311</v>
      </c>
      <c r="B177" s="460"/>
      <c r="C177" s="460"/>
      <c r="D177" s="460"/>
      <c r="E177" s="460"/>
      <c r="F177" s="460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COUNTIF('A1 Exploitation'!F141:F184,"ok")</f>
        <v>0</v>
      </c>
      <c r="F185" s="414">
        <f>COUNTA('A1 Exploitation'!F141:F184)</f>
        <v>0</v>
      </c>
      <c r="G185" s="114"/>
    </row>
    <row r="186" spans="1:7" ht="22.5" x14ac:dyDescent="0.4">
      <c r="A186" s="292" t="s">
        <v>438</v>
      </c>
      <c r="B186" s="478"/>
      <c r="C186" s="479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21"/>
      <c r="B188" s="521"/>
      <c r="C188" s="521"/>
      <c r="D188" s="521"/>
      <c r="E188" s="521"/>
      <c r="F188" s="521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54" t="s">
        <v>28</v>
      </c>
      <c r="B191" s="449" t="s">
        <v>29</v>
      </c>
      <c r="C191" s="449"/>
      <c r="D191" s="449" t="s">
        <v>42</v>
      </c>
      <c r="E191" s="436" t="s">
        <v>266</v>
      </c>
      <c r="F191" s="436" t="s">
        <v>302</v>
      </c>
      <c r="G191" s="114"/>
    </row>
    <row r="192" spans="1:7" ht="21" x14ac:dyDescent="0.4">
      <c r="A192" s="454"/>
      <c r="B192" s="118" t="s">
        <v>32</v>
      </c>
      <c r="C192" s="118" t="s">
        <v>31</v>
      </c>
      <c r="D192" s="449"/>
      <c r="E192" s="436"/>
      <c r="F192" s="436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42" t="s">
        <v>34</v>
      </c>
      <c r="B203" s="443"/>
      <c r="C203" s="444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9"/>
      <c r="B205" s="439"/>
      <c r="C205" s="439"/>
      <c r="D205" s="439"/>
      <c r="E205" s="439"/>
      <c r="F205" s="439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42" t="s">
        <v>34</v>
      </c>
      <c r="B227" s="443"/>
      <c r="C227" s="444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9"/>
      <c r="B229" s="439"/>
      <c r="C229" s="439"/>
      <c r="D229" s="439"/>
      <c r="E229" s="439"/>
      <c r="F229" s="439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51" t="s">
        <v>311</v>
      </c>
      <c r="B236" s="452"/>
      <c r="C236" s="452"/>
      <c r="D236" s="453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Exploitation'!F195:F244,"ok")</f>
        <v>0</v>
      </c>
      <c r="F244" s="414">
        <f>COUNTA('A1 Exploitation'!F195:F243)</f>
        <v>0</v>
      </c>
      <c r="G244" s="114"/>
    </row>
    <row r="245" spans="1:7" ht="21" x14ac:dyDescent="0.4">
      <c r="A245" s="442" t="s">
        <v>34</v>
      </c>
      <c r="B245" s="443"/>
      <c r="C245" s="444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9"/>
      <c r="B250" s="439"/>
      <c r="C250" s="439"/>
      <c r="D250" s="439"/>
      <c r="E250" s="439"/>
      <c r="F250" s="439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54" t="s">
        <v>28</v>
      </c>
      <c r="B253" s="449" t="s">
        <v>29</v>
      </c>
      <c r="C253" s="449"/>
      <c r="D253" s="449" t="s">
        <v>42</v>
      </c>
      <c r="E253" s="436" t="s">
        <v>266</v>
      </c>
      <c r="F253" s="436" t="s">
        <v>302</v>
      </c>
      <c r="G253" s="129"/>
    </row>
    <row r="254" spans="1:7" ht="21" x14ac:dyDescent="0.4">
      <c r="A254" s="454"/>
      <c r="B254" s="118" t="s">
        <v>32</v>
      </c>
      <c r="C254" s="118" t="s">
        <v>31</v>
      </c>
      <c r="D254" s="449"/>
      <c r="E254" s="436"/>
      <c r="F254" s="436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42" t="s">
        <v>34</v>
      </c>
      <c r="B265" s="443"/>
      <c r="C265" s="444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9"/>
      <c r="B290" s="489"/>
      <c r="C290" s="489"/>
      <c r="D290" s="489"/>
      <c r="E290" s="489"/>
      <c r="F290" s="489"/>
      <c r="G290" s="129"/>
    </row>
    <row r="291" spans="1:7" s="80" customFormat="1" ht="31.5" customHeight="1" x14ac:dyDescent="0.4">
      <c r="A291" s="455" t="s">
        <v>311</v>
      </c>
      <c r="B291" s="455"/>
      <c r="C291" s="455"/>
      <c r="D291" s="455"/>
      <c r="E291" s="455"/>
      <c r="F291" s="455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COUNTIF('A1 Exploitation'!F257:F298,"ok")</f>
        <v>0</v>
      </c>
      <c r="F299" s="414">
        <f>COUNTA('A1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54" t="s">
        <v>28</v>
      </c>
      <c r="B308" s="449" t="s">
        <v>29</v>
      </c>
      <c r="C308" s="449"/>
      <c r="D308" s="449" t="s">
        <v>42</v>
      </c>
      <c r="E308" s="436" t="s">
        <v>266</v>
      </c>
      <c r="F308" s="436" t="s">
        <v>302</v>
      </c>
      <c r="G308" s="129"/>
    </row>
    <row r="309" spans="1:7" ht="21" x14ac:dyDescent="0.4">
      <c r="A309" s="454"/>
      <c r="B309" s="118" t="s">
        <v>32</v>
      </c>
      <c r="C309" s="118" t="s">
        <v>31</v>
      </c>
      <c r="D309" s="449"/>
      <c r="E309" s="436"/>
      <c r="F309" s="436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41"/>
      <c r="B357" s="441"/>
      <c r="C357" s="441"/>
      <c r="D357" s="441"/>
      <c r="E357" s="441"/>
      <c r="F357" s="441"/>
      <c r="G357" s="441"/>
    </row>
    <row r="358" spans="1:7" ht="32.25" customHeight="1" x14ac:dyDescent="0.4">
      <c r="A358" s="450" t="s">
        <v>311</v>
      </c>
      <c r="B358" s="450"/>
      <c r="C358" s="450"/>
      <c r="D358" s="450"/>
      <c r="E358" s="450"/>
      <c r="F358" s="450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COUNTIF('A1 Exploitation'!F312:F365,"ok")</f>
        <v>0</v>
      </c>
      <c r="F366" s="414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54" t="s">
        <v>28</v>
      </c>
      <c r="B375" s="449" t="s">
        <v>29</v>
      </c>
      <c r="C375" s="449"/>
      <c r="D375" s="449" t="s">
        <v>42</v>
      </c>
      <c r="E375" s="436" t="s">
        <v>266</v>
      </c>
      <c r="F375" s="436" t="s">
        <v>302</v>
      </c>
      <c r="G375" s="173"/>
    </row>
    <row r="376" spans="1:7" s="260" customFormat="1" ht="21" x14ac:dyDescent="0.4">
      <c r="A376" s="454"/>
      <c r="B376" s="118" t="s">
        <v>32</v>
      </c>
      <c r="C376" s="118" t="s">
        <v>31</v>
      </c>
      <c r="D376" s="449"/>
      <c r="E376" s="436"/>
      <c r="F376" s="436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45"/>
      <c r="B415" s="446"/>
      <c r="C415" s="446"/>
      <c r="D415" s="446"/>
      <c r="E415" s="446"/>
      <c r="F415" s="446"/>
      <c r="G415" s="446"/>
    </row>
    <row r="416" spans="1:7" s="260" customFormat="1" ht="24.75" x14ac:dyDescent="0.4">
      <c r="A416" s="432" t="s">
        <v>320</v>
      </c>
      <c r="B416" s="432"/>
      <c r="C416" s="432"/>
      <c r="D416" s="432"/>
      <c r="E416" s="432"/>
      <c r="F416" s="432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Exploitation'!F379:F423,"ok")</f>
        <v>0</v>
      </c>
      <c r="F424" s="414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54" t="s">
        <v>28</v>
      </c>
      <c r="B433" s="449" t="s">
        <v>29</v>
      </c>
      <c r="C433" s="449"/>
      <c r="D433" s="449" t="s">
        <v>42</v>
      </c>
      <c r="E433" s="436" t="s">
        <v>266</v>
      </c>
      <c r="F433" s="436" t="s">
        <v>302</v>
      </c>
      <c r="G433" s="129"/>
    </row>
    <row r="434" spans="1:7" ht="21" x14ac:dyDescent="0.4">
      <c r="A434" s="454"/>
      <c r="B434" s="118" t="s">
        <v>32</v>
      </c>
      <c r="C434" s="118" t="s">
        <v>31</v>
      </c>
      <c r="D434" s="449"/>
      <c r="E434" s="436"/>
      <c r="F434" s="436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2" t="s">
        <v>311</v>
      </c>
      <c r="B464" s="432"/>
      <c r="C464" s="432"/>
      <c r="D464" s="432"/>
      <c r="E464" s="432"/>
      <c r="F464" s="432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COUNTIF('A1 Exploitation'!F437:F470,"ok")</f>
        <v>0</v>
      </c>
      <c r="F471" s="414">
        <f>COUNTA('A1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70" t="s">
        <v>425</v>
      </c>
      <c r="B478" s="470"/>
      <c r="C478" s="470"/>
      <c r="D478" s="470"/>
      <c r="E478" s="470"/>
      <c r="F478" s="470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33" t="s">
        <v>28</v>
      </c>
      <c r="B480" s="434" t="s">
        <v>29</v>
      </c>
      <c r="C480" s="434"/>
      <c r="D480" s="434" t="s">
        <v>42</v>
      </c>
      <c r="E480" s="435" t="s">
        <v>266</v>
      </c>
      <c r="F480" s="435" t="s">
        <v>302</v>
      </c>
      <c r="G480" s="114"/>
    </row>
    <row r="481" spans="1:7" ht="21" x14ac:dyDescent="0.4">
      <c r="A481" s="433"/>
      <c r="B481" s="320" t="s">
        <v>32</v>
      </c>
      <c r="C481" s="320" t="s">
        <v>31</v>
      </c>
      <c r="D481" s="434"/>
      <c r="E481" s="435"/>
      <c r="F481" s="435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9" t="s">
        <v>52</v>
      </c>
      <c r="B483" s="509"/>
      <c r="C483" s="509"/>
      <c r="D483" s="509"/>
      <c r="E483" s="509"/>
      <c r="F483" s="509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7" t="s">
        <v>463</v>
      </c>
      <c r="B491" s="508"/>
      <c r="C491" s="508"/>
      <c r="D491" s="508"/>
      <c r="E491" s="508"/>
      <c r="F491" s="508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1" t="s">
        <v>23</v>
      </c>
      <c r="B505" s="482"/>
      <c r="C505" s="482"/>
      <c r="D505" s="482"/>
      <c r="E505" s="482"/>
      <c r="F505" s="483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47"/>
      <c r="B517" s="447"/>
      <c r="C517" s="447"/>
      <c r="D517" s="447"/>
      <c r="E517" s="447"/>
      <c r="F517" s="447"/>
      <c r="G517" s="447"/>
    </row>
    <row r="518" spans="1:7" ht="26.25" customHeight="1" x14ac:dyDescent="0.5">
      <c r="A518" s="369" t="s">
        <v>311</v>
      </c>
      <c r="B518" s="448"/>
      <c r="C518" s="448"/>
      <c r="D518" s="448"/>
      <c r="E518" s="448"/>
      <c r="F518" s="448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71" t="s">
        <v>97</v>
      </c>
      <c r="B530" s="471"/>
      <c r="C530" s="471"/>
      <c r="D530" s="471"/>
      <c r="E530" s="471"/>
      <c r="F530" s="471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4" t="s">
        <v>28</v>
      </c>
      <c r="B532" s="472" t="s">
        <v>29</v>
      </c>
      <c r="C532" s="486"/>
      <c r="D532" s="449" t="s">
        <v>42</v>
      </c>
      <c r="E532" s="436" t="s">
        <v>266</v>
      </c>
      <c r="F532" s="436" t="s">
        <v>302</v>
      </c>
      <c r="G532" s="114"/>
    </row>
    <row r="533" spans="1:7" ht="21" x14ac:dyDescent="0.4">
      <c r="A533" s="485"/>
      <c r="B533" s="315" t="s">
        <v>32</v>
      </c>
      <c r="C533" s="316" t="s">
        <v>31</v>
      </c>
      <c r="D533" s="449"/>
      <c r="E533" s="436"/>
      <c r="F533" s="436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8"/>
      <c r="D535" s="468"/>
      <c r="E535" s="468"/>
      <c r="F535" s="469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42" t="s">
        <v>34</v>
      </c>
      <c r="B542" s="443"/>
      <c r="C542" s="444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42" t="s">
        <v>33</v>
      </c>
      <c r="B543" s="443"/>
      <c r="C543" s="444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9"/>
      <c r="B544" s="439"/>
      <c r="C544" s="439"/>
      <c r="D544" s="439"/>
      <c r="E544" s="439"/>
      <c r="F544" s="439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40"/>
      <c r="B556" s="441"/>
      <c r="C556" s="441"/>
      <c r="D556" s="441"/>
      <c r="E556" s="441"/>
      <c r="F556" s="441"/>
      <c r="G556" s="441"/>
    </row>
    <row r="557" spans="1:7" ht="35.25" customHeight="1" x14ac:dyDescent="0.4">
      <c r="A557" s="371" t="s">
        <v>311</v>
      </c>
      <c r="B557" s="337"/>
      <c r="C557" s="505"/>
      <c r="D557" s="505"/>
      <c r="E557" s="505"/>
      <c r="F557" s="506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Exploitation'!F536:F564,"ok")</f>
        <v>0</v>
      </c>
      <c r="F565" s="414">
        <f>COUNTA('A1 Exploitation'!F536:F564)</f>
        <v>0</v>
      </c>
      <c r="G565" s="114"/>
    </row>
    <row r="566" spans="1:7" ht="21" x14ac:dyDescent="0.4">
      <c r="A566" s="437" t="s">
        <v>34</v>
      </c>
      <c r="B566" s="437"/>
      <c r="C566" s="438"/>
      <c r="D566" s="378">
        <f>SUM(B558:C565,B546:C555)</f>
        <v>0</v>
      </c>
      <c r="E566" s="108"/>
      <c r="F566" s="114"/>
      <c r="G566" s="114"/>
    </row>
    <row r="567" spans="1:7" ht="21" x14ac:dyDescent="0.4">
      <c r="A567" s="437" t="s">
        <v>33</v>
      </c>
      <c r="B567" s="437"/>
      <c r="C567" s="437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9"/>
      <c r="B572" s="439"/>
      <c r="C572" s="439"/>
      <c r="D572" s="439"/>
      <c r="E572" s="439"/>
      <c r="F572" s="439"/>
      <c r="G572" s="114"/>
    </row>
    <row r="573" spans="1:7" ht="22.5" x14ac:dyDescent="0.45">
      <c r="A573" s="431" t="s">
        <v>19</v>
      </c>
      <c r="B573" s="431"/>
      <c r="C573" s="431"/>
      <c r="D573" s="431"/>
      <c r="E573" s="431"/>
      <c r="F573" s="431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33" t="s">
        <v>28</v>
      </c>
      <c r="B575" s="434" t="s">
        <v>29</v>
      </c>
      <c r="C575" s="434"/>
      <c r="D575" s="434" t="s">
        <v>42</v>
      </c>
      <c r="E575" s="435" t="s">
        <v>266</v>
      </c>
      <c r="F575" s="435" t="s">
        <v>302</v>
      </c>
      <c r="G575" s="114"/>
    </row>
    <row r="576" spans="1:7" ht="21" x14ac:dyDescent="0.4">
      <c r="A576" s="433"/>
      <c r="B576" s="320" t="s">
        <v>32</v>
      </c>
      <c r="C576" s="320" t="s">
        <v>31</v>
      </c>
      <c r="D576" s="434"/>
      <c r="E576" s="435"/>
      <c r="F576" s="435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3" t="s">
        <v>10</v>
      </c>
      <c r="B578" s="494"/>
      <c r="C578" s="494"/>
      <c r="D578" s="494"/>
      <c r="E578" s="494"/>
      <c r="F578" s="495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7" t="s">
        <v>34</v>
      </c>
      <c r="B588" s="437"/>
      <c r="C588" s="438"/>
      <c r="D588" s="378">
        <f>SUM(B579:C587)</f>
        <v>0</v>
      </c>
      <c r="E588" s="108"/>
      <c r="F588" s="114"/>
      <c r="G588" s="114"/>
    </row>
    <row r="589" spans="1:7" ht="21" x14ac:dyDescent="0.4">
      <c r="A589" s="437" t="s">
        <v>33</v>
      </c>
      <c r="B589" s="437"/>
      <c r="C589" s="437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6" t="s">
        <v>23</v>
      </c>
      <c r="B591" s="497"/>
      <c r="C591" s="497"/>
      <c r="D591" s="497"/>
      <c r="E591" s="497"/>
      <c r="F591" s="498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COUNTIF('A1 Exploitation'!F579:F604,"ok")</f>
        <v>0</v>
      </c>
      <c r="F605" s="414">
        <f>COUNTA('A1 Exploitation'!F579:F604)</f>
        <v>0</v>
      </c>
      <c r="G605" s="129"/>
    </row>
    <row r="606" spans="1:7" ht="21" x14ac:dyDescent="0.4">
      <c r="A606" s="437" t="s">
        <v>34</v>
      </c>
      <c r="B606" s="437"/>
      <c r="C606" s="438"/>
      <c r="D606" s="378">
        <f>SUM(B592:C605)</f>
        <v>0</v>
      </c>
      <c r="E606" s="108"/>
      <c r="F606" s="114"/>
      <c r="G606" s="114"/>
    </row>
    <row r="607" spans="1:7" ht="21" x14ac:dyDescent="0.4">
      <c r="A607" s="437" t="s">
        <v>33</v>
      </c>
      <c r="B607" s="437"/>
      <c r="C607" s="437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502" t="s">
        <v>170</v>
      </c>
      <c r="B610" s="503"/>
      <c r="C610" s="504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31" t="s">
        <v>8</v>
      </c>
      <c r="B612" s="431"/>
      <c r="C612" s="431"/>
      <c r="D612" s="431"/>
      <c r="E612" s="431"/>
      <c r="F612" s="431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54" t="s">
        <v>28</v>
      </c>
      <c r="B614" s="449" t="s">
        <v>29</v>
      </c>
      <c r="C614" s="449"/>
      <c r="D614" s="449" t="s">
        <v>42</v>
      </c>
      <c r="E614" s="436" t="s">
        <v>266</v>
      </c>
      <c r="F614" s="436" t="s">
        <v>302</v>
      </c>
      <c r="G614" s="114"/>
    </row>
    <row r="615" spans="1:7" ht="18.75" customHeight="1" x14ac:dyDescent="0.4">
      <c r="A615" s="454"/>
      <c r="B615" s="118" t="s">
        <v>32</v>
      </c>
      <c r="C615" s="118" t="s">
        <v>31</v>
      </c>
      <c r="D615" s="449"/>
      <c r="E615" s="436"/>
      <c r="F615" s="436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91"/>
      <c r="D617" s="491"/>
      <c r="E617" s="491"/>
      <c r="F617" s="492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7" t="s">
        <v>34</v>
      </c>
      <c r="B627" s="437"/>
      <c r="C627" s="437"/>
      <c r="D627" s="378">
        <f>SUM(B618:C626)</f>
        <v>0</v>
      </c>
      <c r="E627" s="488"/>
      <c r="F627" s="489"/>
      <c r="G627" s="129"/>
    </row>
    <row r="628" spans="1:7" ht="21" x14ac:dyDescent="0.4">
      <c r="A628" s="437" t="s">
        <v>33</v>
      </c>
      <c r="B628" s="437"/>
      <c r="C628" s="437"/>
      <c r="D628" s="388" t="e">
        <f>D627/(COUNT(B618:C626)*2)</f>
        <v>#DIV/0!</v>
      </c>
      <c r="E628" s="490"/>
      <c r="F628" s="447"/>
      <c r="G628" s="129"/>
    </row>
    <row r="629" spans="1:7" ht="21" x14ac:dyDescent="0.4">
      <c r="A629" s="325"/>
      <c r="B629" s="135"/>
      <c r="C629" s="487"/>
      <c r="D629" s="487"/>
      <c r="E629" s="487"/>
      <c r="F629" s="487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42" t="s">
        <v>34</v>
      </c>
      <c r="B639" s="443"/>
      <c r="C639" s="444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91"/>
      <c r="D642" s="491"/>
      <c r="E642" s="491"/>
      <c r="F642" s="492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42" t="s">
        <v>34</v>
      </c>
      <c r="B650" s="443"/>
      <c r="C650" s="444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0"/>
      <c r="B652" s="480"/>
      <c r="C652" s="480"/>
      <c r="D652" s="480"/>
      <c r="E652" s="480"/>
      <c r="F652" s="480"/>
      <c r="G652" s="480"/>
    </row>
    <row r="653" spans="1:16382" ht="24.75" x14ac:dyDescent="0.4">
      <c r="A653" s="363" t="s">
        <v>26</v>
      </c>
      <c r="B653" s="491"/>
      <c r="C653" s="491"/>
      <c r="D653" s="491"/>
      <c r="E653" s="491"/>
      <c r="F653" s="492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73" t="s">
        <v>311</v>
      </c>
      <c r="B661" s="474"/>
      <c r="C661" s="474"/>
      <c r="D661" s="474"/>
      <c r="E661" s="474"/>
      <c r="F661" s="475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COUNTIF('A1 Exploitation'!F618:F667,"ok")</f>
        <v>0</v>
      </c>
      <c r="F668" s="414">
        <f>COUNTA('A1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31" t="s">
        <v>356</v>
      </c>
      <c r="B676" s="431"/>
      <c r="C676" s="431"/>
      <c r="D676" s="431"/>
      <c r="E676" s="431"/>
      <c r="F676" s="431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54" t="s">
        <v>28</v>
      </c>
      <c r="B678" s="449" t="s">
        <v>29</v>
      </c>
      <c r="C678" s="449"/>
      <c r="D678" s="449" t="s">
        <v>42</v>
      </c>
      <c r="E678" s="436" t="s">
        <v>266</v>
      </c>
      <c r="F678" s="436" t="s">
        <v>302</v>
      </c>
      <c r="G678" s="129"/>
    </row>
    <row r="679" spans="1:7" ht="21" x14ac:dyDescent="0.4">
      <c r="A679" s="454"/>
      <c r="B679" s="118" t="s">
        <v>32</v>
      </c>
      <c r="C679" s="118" t="s">
        <v>31</v>
      </c>
      <c r="D679" s="449"/>
      <c r="E679" s="436"/>
      <c r="F679" s="436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COUNTIF('A1 Exploitation'!F681:F699,"ok")</f>
        <v>0</v>
      </c>
      <c r="F700" s="414">
        <f>COUNTA('A1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6" t="s">
        <v>459</v>
      </c>
      <c r="B704" s="476"/>
      <c r="C704" s="476"/>
      <c r="D704" s="476"/>
      <c r="E704" s="476"/>
      <c r="F704" s="476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12" t="s">
        <v>28</v>
      </c>
      <c r="B706" s="472" t="s">
        <v>29</v>
      </c>
      <c r="C706" s="472"/>
      <c r="D706" s="449" t="s">
        <v>42</v>
      </c>
      <c r="E706" s="436" t="s">
        <v>266</v>
      </c>
      <c r="F706" s="436" t="s">
        <v>302</v>
      </c>
      <c r="G706" s="274"/>
    </row>
    <row r="707" spans="1:7" ht="21" x14ac:dyDescent="0.4">
      <c r="A707" s="513"/>
      <c r="B707" s="383" t="s">
        <v>32</v>
      </c>
      <c r="C707" s="383" t="s">
        <v>31</v>
      </c>
      <c r="D707" s="449"/>
      <c r="E707" s="436"/>
      <c r="F707" s="436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9" t="s">
        <v>306</v>
      </c>
      <c r="B709" s="500"/>
      <c r="C709" s="500"/>
      <c r="D709" s="500"/>
      <c r="E709" s="500"/>
      <c r="F709" s="501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10"/>
      <c r="C715" s="511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10"/>
      <c r="C716" s="511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9" t="s">
        <v>307</v>
      </c>
      <c r="B718" s="500"/>
      <c r="C718" s="500"/>
      <c r="D718" s="500"/>
      <c r="E718" s="500"/>
      <c r="F718" s="501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COUNTIF('A1 Exploitation'!F710:F720,"ok")</f>
        <v>0</v>
      </c>
      <c r="F721" s="414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66:B82 B312:B319 B379:B389 B465:B471 B519:B525 B417:B424 B492:B504 B292:B299 B592:B605 B662:B668 B437:B444 B719:B721 B257:B264 B348:B356 B178:B185 B536:B541 B654:B660 B269:B289 B231:B235 B710:B714 B105:B110 B140:B146 B237:B244 B449:B463 B528:B529 B484:B490 B643:B649 B30:B37 B85:B102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7"/>
      <c r="E1" s="527"/>
      <c r="F1" s="527"/>
      <c r="G1" s="527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8" t="s">
        <v>46</v>
      </c>
      <c r="B6" s="528"/>
      <c r="C6" s="528"/>
      <c r="D6" s="528"/>
      <c r="E6" s="528"/>
      <c r="F6" s="528"/>
      <c r="G6" s="92"/>
    </row>
    <row r="7" spans="1:7" s="258" customFormat="1" ht="21.75" customHeight="1" x14ac:dyDescent="0.45">
      <c r="A7" s="529" t="str">
        <f>'Page de garde'!D18</f>
        <v>JARZOUNA</v>
      </c>
      <c r="B7" s="529"/>
      <c r="C7" s="529"/>
      <c r="D7" s="529"/>
      <c r="E7" s="529"/>
      <c r="F7" s="529"/>
      <c r="G7" s="92"/>
    </row>
    <row r="8" spans="1:7" s="258" customFormat="1" ht="24" x14ac:dyDescent="0.45">
      <c r="A8" s="4" t="s">
        <v>39</v>
      </c>
      <c r="B8" s="530" t="str">
        <f>'A1 Exploitation'!B9:F9</f>
        <v>M Dhia Mechlaoui</v>
      </c>
      <c r="C8" s="530"/>
      <c r="D8" s="530"/>
      <c r="E8" s="530"/>
      <c r="F8" s="530"/>
      <c r="G8" s="92"/>
    </row>
    <row r="9" spans="1:7" s="258" customFormat="1" ht="24" x14ac:dyDescent="0.45">
      <c r="A9" s="5" t="s">
        <v>41</v>
      </c>
      <c r="B9" s="531" t="str">
        <f>'A1 Exploitation'!B10:F10</f>
        <v>Directeur magasin (M Bechir Jemai) et chef rayon PFT Mme Ameni</v>
      </c>
      <c r="C9" s="531"/>
      <c r="D9" s="531"/>
      <c r="E9" s="531"/>
      <c r="F9" s="531"/>
      <c r="G9" s="92"/>
    </row>
    <row r="10" spans="1:7" s="258" customFormat="1" ht="24" x14ac:dyDescent="0.45">
      <c r="A10" s="4" t="s">
        <v>40</v>
      </c>
      <c r="B10" s="526">
        <f>'A1 Exploitation'!B11:F11</f>
        <v>43524</v>
      </c>
      <c r="C10" s="526"/>
      <c r="D10" s="526"/>
      <c r="E10" s="526"/>
      <c r="F10" s="526"/>
      <c r="G10" s="92"/>
    </row>
    <row r="11" spans="1:7" s="258" customFormat="1" ht="24" x14ac:dyDescent="0.45">
      <c r="A11" s="4" t="s">
        <v>250</v>
      </c>
      <c r="B11" s="532" t="e">
        <f>D199</f>
        <v>#DIV/0!</v>
      </c>
      <c r="C11" s="532"/>
      <c r="D11" s="532"/>
      <c r="E11" s="532"/>
      <c r="F11" s="532"/>
      <c r="G11" s="92"/>
    </row>
    <row r="12" spans="1:7" s="258" customFormat="1" ht="22.5" x14ac:dyDescent="0.45">
      <c r="A12" s="1"/>
      <c r="D12" s="462"/>
      <c r="E12" s="462"/>
      <c r="F12" s="462"/>
      <c r="G12" s="462"/>
    </row>
    <row r="13" spans="1:7" s="258" customFormat="1" ht="11.25" customHeight="1" x14ac:dyDescent="0.3">
      <c r="A13" s="533" t="s">
        <v>28</v>
      </c>
      <c r="B13" s="534" t="s">
        <v>29</v>
      </c>
      <c r="C13" s="534"/>
      <c r="D13" s="534" t="s">
        <v>42</v>
      </c>
      <c r="E13" s="534" t="s">
        <v>160</v>
      </c>
      <c r="F13" s="534" t="s">
        <v>161</v>
      </c>
      <c r="G13" s="80"/>
    </row>
    <row r="14" spans="1:7" s="258" customFormat="1" ht="12.75" customHeight="1" x14ac:dyDescent="0.3">
      <c r="A14" s="533"/>
      <c r="B14" s="22" t="s">
        <v>32</v>
      </c>
      <c r="C14" s="22" t="s">
        <v>31</v>
      </c>
      <c r="D14" s="534"/>
      <c r="E14" s="534"/>
      <c r="F14" s="534"/>
      <c r="G14" s="94"/>
    </row>
    <row r="15" spans="1:7" x14ac:dyDescent="0.3">
      <c r="A15" s="547"/>
      <c r="B15" s="548"/>
      <c r="C15" s="548"/>
      <c r="D15" s="548"/>
      <c r="E15" s="548"/>
      <c r="F15" s="548"/>
    </row>
    <row r="16" spans="1:7" ht="19.5" x14ac:dyDescent="0.4">
      <c r="A16" s="540" t="s">
        <v>0</v>
      </c>
      <c r="B16" s="541"/>
      <c r="C16" s="541"/>
      <c r="D16" s="541"/>
      <c r="E16" s="541"/>
      <c r="F16" s="541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2" t="s">
        <v>34</v>
      </c>
      <c r="B22" s="536"/>
      <c r="C22" s="537"/>
      <c r="D22" s="381">
        <f>SUM(B17:C21)</f>
        <v>0</v>
      </c>
    </row>
    <row r="23" spans="1:7" x14ac:dyDescent="0.3">
      <c r="A23" s="535" t="s">
        <v>251</v>
      </c>
      <c r="B23" s="538"/>
      <c r="C23" s="539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3" t="s">
        <v>4</v>
      </c>
      <c r="B25" s="544"/>
      <c r="C25" s="544"/>
      <c r="D25" s="544"/>
      <c r="E25" s="544"/>
      <c r="F25" s="544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5" t="s">
        <v>34</v>
      </c>
      <c r="B33" s="538"/>
      <c r="C33" s="539"/>
      <c r="D33" s="380">
        <f>SUM(B26:C32)</f>
        <v>0</v>
      </c>
    </row>
    <row r="34" spans="1:7" x14ac:dyDescent="0.3">
      <c r="A34" s="535" t="s">
        <v>251</v>
      </c>
      <c r="B34" s="538"/>
      <c r="C34" s="539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3" t="s">
        <v>180</v>
      </c>
      <c r="B36" s="544"/>
      <c r="C36" s="544"/>
      <c r="D36" s="544"/>
      <c r="E36" s="544"/>
      <c r="F36" s="544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5" t="s">
        <v>34</v>
      </c>
      <c r="B42" s="538"/>
      <c r="C42" s="539"/>
      <c r="D42" s="380">
        <f>SUM(B37:C41)</f>
        <v>0</v>
      </c>
      <c r="E42" s="259"/>
      <c r="F42" s="259"/>
      <c r="G42" s="93"/>
    </row>
    <row r="43" spans="1:7" s="10" customFormat="1" x14ac:dyDescent="0.3">
      <c r="A43" s="535" t="s">
        <v>251</v>
      </c>
      <c r="B43" s="538"/>
      <c r="C43" s="539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5" t="s">
        <v>19</v>
      </c>
      <c r="B45" s="546"/>
      <c r="C45" s="546"/>
      <c r="D45" s="546"/>
      <c r="E45" s="546"/>
      <c r="F45" s="546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5" t="s">
        <v>34</v>
      </c>
      <c r="B52" s="538"/>
      <c r="C52" s="539"/>
      <c r="D52" s="380">
        <f>SUM(B46:C51)</f>
        <v>0</v>
      </c>
    </row>
    <row r="53" spans="1:7" x14ac:dyDescent="0.3">
      <c r="A53" s="535" t="s">
        <v>251</v>
      </c>
      <c r="B53" s="538"/>
      <c r="C53" s="539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3" t="s">
        <v>8</v>
      </c>
      <c r="B55" s="544"/>
      <c r="C55" s="544"/>
      <c r="D55" s="544"/>
      <c r="E55" s="544"/>
      <c r="F55" s="544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5" t="s">
        <v>34</v>
      </c>
      <c r="B63" s="538"/>
      <c r="C63" s="539"/>
      <c r="D63" s="380">
        <f>SUM(B56:C62)</f>
        <v>0</v>
      </c>
    </row>
    <row r="64" spans="1:7" x14ac:dyDescent="0.3">
      <c r="A64" s="535" t="s">
        <v>251</v>
      </c>
      <c r="B64" s="538"/>
      <c r="C64" s="539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3" t="s">
        <v>111</v>
      </c>
      <c r="B66" s="544"/>
      <c r="C66" s="544"/>
      <c r="D66" s="544"/>
      <c r="E66" s="544"/>
      <c r="F66" s="544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5" t="s">
        <v>34</v>
      </c>
      <c r="B84" s="538"/>
      <c r="C84" s="539"/>
      <c r="D84" s="380">
        <f>SUM(B67:C83)</f>
        <v>0</v>
      </c>
    </row>
    <row r="85" spans="1:7" x14ac:dyDescent="0.3">
      <c r="A85" s="535" t="s">
        <v>251</v>
      </c>
      <c r="B85" s="538"/>
      <c r="C85" s="539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3" t="s">
        <v>172</v>
      </c>
      <c r="B87" s="544"/>
      <c r="C87" s="544"/>
      <c r="D87" s="544"/>
      <c r="E87" s="544"/>
      <c r="F87" s="544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5" t="s">
        <v>34</v>
      </c>
      <c r="B102" s="538"/>
      <c r="C102" s="539"/>
      <c r="D102" s="380">
        <f>SUM(B88:C101)</f>
        <v>0</v>
      </c>
    </row>
    <row r="103" spans="1:7" x14ac:dyDescent="0.3">
      <c r="A103" s="535" t="s">
        <v>251</v>
      </c>
      <c r="B103" s="538"/>
      <c r="C103" s="539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3" t="s">
        <v>173</v>
      </c>
      <c r="B106" s="544"/>
      <c r="C106" s="544"/>
      <c r="D106" s="544"/>
      <c r="E106" s="544"/>
      <c r="F106" s="544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5" t="s">
        <v>34</v>
      </c>
      <c r="B118" s="538"/>
      <c r="C118" s="539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5" t="s">
        <v>251</v>
      </c>
      <c r="B119" s="538"/>
      <c r="C119" s="539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3" t="s">
        <v>156</v>
      </c>
      <c r="B121" s="544"/>
      <c r="C121" s="544"/>
      <c r="D121" s="544"/>
      <c r="E121" s="544"/>
      <c r="F121" s="544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5" t="s">
        <v>34</v>
      </c>
      <c r="B133" s="538"/>
      <c r="C133" s="539"/>
      <c r="D133" s="380">
        <f>SUM(B122:C132)</f>
        <v>0</v>
      </c>
    </row>
    <row r="134" spans="1:7" x14ac:dyDescent="0.3">
      <c r="A134" s="535" t="s">
        <v>251</v>
      </c>
      <c r="B134" s="538"/>
      <c r="C134" s="539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3" t="s">
        <v>61</v>
      </c>
      <c r="B136" s="544"/>
      <c r="C136" s="544"/>
      <c r="D136" s="544"/>
      <c r="E136" s="544"/>
      <c r="F136" s="544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5" t="s">
        <v>34</v>
      </c>
      <c r="B149" s="538"/>
      <c r="C149" s="539"/>
      <c r="D149" s="380">
        <f>SUM(B137:C148)</f>
        <v>0</v>
      </c>
    </row>
    <row r="150" spans="1:7" x14ac:dyDescent="0.3">
      <c r="A150" s="535" t="s">
        <v>251</v>
      </c>
      <c r="B150" s="538"/>
      <c r="C150" s="539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3" t="s">
        <v>178</v>
      </c>
      <c r="B152" s="544"/>
      <c r="C152" s="544"/>
      <c r="D152" s="544"/>
      <c r="E152" s="544"/>
      <c r="F152" s="544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5" t="s">
        <v>34</v>
      </c>
      <c r="B161" s="536"/>
      <c r="C161" s="537"/>
      <c r="D161" s="381">
        <f>SUM(B153:C160)</f>
        <v>0</v>
      </c>
    </row>
    <row r="162" spans="1:7" x14ac:dyDescent="0.3">
      <c r="A162" s="535" t="s">
        <v>251</v>
      </c>
      <c r="B162" s="538"/>
      <c r="C162" s="539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3" t="s">
        <v>64</v>
      </c>
      <c r="B164" s="544"/>
      <c r="C164" s="544"/>
      <c r="D164" s="544"/>
      <c r="E164" s="544"/>
      <c r="F164" s="544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5" t="s">
        <v>34</v>
      </c>
      <c r="B169" s="538"/>
      <c r="C169" s="539"/>
      <c r="D169" s="380">
        <f>SUM(B165:C168)</f>
        <v>0</v>
      </c>
    </row>
    <row r="170" spans="1:7" x14ac:dyDescent="0.3">
      <c r="A170" s="535" t="s">
        <v>251</v>
      </c>
      <c r="B170" s="538"/>
      <c r="C170" s="539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9" t="s">
        <v>15</v>
      </c>
      <c r="B172" s="550"/>
      <c r="C172" s="550"/>
      <c r="D172" s="550"/>
      <c r="E172" s="550"/>
      <c r="F172" s="550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5" t="s">
        <v>34</v>
      </c>
      <c r="B177" s="538"/>
      <c r="C177" s="539"/>
      <c r="D177" s="380">
        <f>SUM(B173:C176)</f>
        <v>0</v>
      </c>
    </row>
    <row r="178" spans="1:7" x14ac:dyDescent="0.3">
      <c r="A178" s="535" t="s">
        <v>251</v>
      </c>
      <c r="B178" s="538"/>
      <c r="C178" s="539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3" t="s">
        <v>65</v>
      </c>
      <c r="B180" s="544"/>
      <c r="C180" s="544"/>
      <c r="D180" s="544"/>
      <c r="E180" s="544"/>
      <c r="F180" s="544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5" t="s">
        <v>34</v>
      </c>
      <c r="B186" s="538"/>
      <c r="C186" s="539"/>
      <c r="D186" s="380">
        <f>SUM(B181:C185)</f>
        <v>0</v>
      </c>
    </row>
    <row r="187" spans="1:7" x14ac:dyDescent="0.3">
      <c r="A187" s="535" t="s">
        <v>251</v>
      </c>
      <c r="B187" s="538"/>
      <c r="C187" s="539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3" t="s">
        <v>177</v>
      </c>
      <c r="B189" s="544"/>
      <c r="C189" s="544"/>
      <c r="D189" s="544"/>
      <c r="E189" s="544"/>
      <c r="F189" s="544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5" t="s">
        <v>34</v>
      </c>
      <c r="B194" s="538"/>
      <c r="C194" s="539"/>
      <c r="D194" s="40">
        <f>SUM(B190:C193)</f>
        <v>0</v>
      </c>
    </row>
    <row r="195" spans="1:6" x14ac:dyDescent="0.3">
      <c r="A195" s="535" t="s">
        <v>251</v>
      </c>
      <c r="B195" s="538"/>
      <c r="C195" s="539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COUNTIF('A1 Technique'!F17:F193,"ok")</f>
        <v>0</v>
      </c>
      <c r="F197" s="416">
        <f>COUNTA('A1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v2LdhvUEunLlMzYPC9G4UeBhX1BJbZu/dHyf8+IGMkBnDBG9IVxmy/U7W2uP56/EE9N12zIKfk7SGCLTwsPo+A==" saltValue="WxHQKk240JOQ2wNv24JOI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62"/>
      <c r="E1" s="462"/>
      <c r="F1" s="462"/>
      <c r="G1" s="462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63" t="s">
        <v>151</v>
      </c>
      <c r="B7" s="463"/>
      <c r="C7" s="463"/>
      <c r="D7" s="463"/>
      <c r="E7" s="463"/>
      <c r="F7" s="463"/>
      <c r="G7" s="111"/>
    </row>
    <row r="8" spans="1:7" ht="22.5" x14ac:dyDescent="0.45">
      <c r="A8" s="464" t="str">
        <f>'Page de garde'!D18</f>
        <v>JARZOUNA</v>
      </c>
      <c r="B8" s="464"/>
      <c r="C8" s="464"/>
      <c r="D8" s="464"/>
      <c r="E8" s="464"/>
      <c r="F8" s="464"/>
      <c r="G8" s="111"/>
    </row>
    <row r="9" spans="1:7" ht="22.5" x14ac:dyDescent="0.45">
      <c r="A9" s="112" t="s">
        <v>39</v>
      </c>
      <c r="B9" s="465"/>
      <c r="C9" s="465"/>
      <c r="D9" s="465"/>
      <c r="E9" s="465"/>
      <c r="F9" s="465"/>
      <c r="G9" s="111"/>
    </row>
    <row r="10" spans="1:7" ht="22.5" x14ac:dyDescent="0.45">
      <c r="A10" s="113" t="s">
        <v>41</v>
      </c>
      <c r="B10" s="466"/>
      <c r="C10" s="466"/>
      <c r="D10" s="466"/>
      <c r="E10" s="466"/>
      <c r="F10" s="466"/>
      <c r="G10" s="111"/>
    </row>
    <row r="11" spans="1:7" ht="22.5" x14ac:dyDescent="0.45">
      <c r="A11" s="112" t="s">
        <v>40</v>
      </c>
      <c r="B11" s="461"/>
      <c r="C11" s="461"/>
      <c r="D11" s="461"/>
      <c r="E11" s="461"/>
      <c r="F11" s="461"/>
      <c r="G11" s="111"/>
    </row>
    <row r="12" spans="1:7" ht="22.5" x14ac:dyDescent="0.45">
      <c r="A12" s="112" t="s">
        <v>200</v>
      </c>
      <c r="B12" s="467" t="e">
        <f>D730</f>
        <v>#DIV/0!</v>
      </c>
      <c r="C12" s="467"/>
      <c r="D12" s="467"/>
      <c r="E12" s="467"/>
      <c r="F12" s="467"/>
      <c r="G12" s="111"/>
    </row>
    <row r="13" spans="1:7" ht="22.5" x14ac:dyDescent="0.45">
      <c r="A13" s="110"/>
      <c r="B13" s="108"/>
      <c r="C13" s="108"/>
      <c r="D13" s="462"/>
      <c r="E13" s="462"/>
      <c r="F13" s="462"/>
      <c r="G13" s="462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54" t="s">
        <v>28</v>
      </c>
      <c r="B17" s="449" t="s">
        <v>29</v>
      </c>
      <c r="C17" s="449"/>
      <c r="D17" s="449" t="s">
        <v>42</v>
      </c>
      <c r="E17" s="436" t="s">
        <v>266</v>
      </c>
      <c r="F17" s="436" t="s">
        <v>300</v>
      </c>
      <c r="G17" s="114"/>
    </row>
    <row r="18" spans="1:8" ht="16.5" customHeight="1" x14ac:dyDescent="0.4">
      <c r="A18" s="454"/>
      <c r="B18" s="118" t="s">
        <v>32</v>
      </c>
      <c r="C18" s="118" t="s">
        <v>31</v>
      </c>
      <c r="D18" s="449"/>
      <c r="E18" s="436"/>
      <c r="F18" s="436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1" t="s">
        <v>16</v>
      </c>
      <c r="B29" s="552"/>
      <c r="C29" s="552"/>
      <c r="D29" s="552"/>
      <c r="E29" s="552"/>
      <c r="F29" s="552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1" t="s">
        <v>311</v>
      </c>
      <c r="B38" s="552"/>
      <c r="C38" s="552"/>
      <c r="D38" s="552"/>
      <c r="E38" s="552"/>
      <c r="F38" s="552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9"/>
      <c r="B49" s="439"/>
      <c r="C49" s="439"/>
      <c r="D49" s="439"/>
      <c r="E49" s="439"/>
      <c r="F49" s="439"/>
      <c r="G49" s="439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54" t="s">
        <v>28</v>
      </c>
      <c r="B52" s="449" t="s">
        <v>29</v>
      </c>
      <c r="C52" s="449"/>
      <c r="D52" s="449" t="s">
        <v>42</v>
      </c>
      <c r="E52" s="436" t="s">
        <v>266</v>
      </c>
      <c r="F52" s="436" t="s">
        <v>302</v>
      </c>
      <c r="G52" s="129"/>
    </row>
    <row r="53" spans="1:7" ht="21" x14ac:dyDescent="0.4">
      <c r="A53" s="454"/>
      <c r="B53" s="118" t="s">
        <v>32</v>
      </c>
      <c r="C53" s="118" t="s">
        <v>31</v>
      </c>
      <c r="D53" s="449"/>
      <c r="E53" s="436"/>
      <c r="F53" s="436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4"/>
      <c r="B64" s="515"/>
      <c r="C64" s="515"/>
      <c r="D64" s="515"/>
      <c r="E64" s="515"/>
      <c r="F64" s="515"/>
      <c r="G64" s="515"/>
    </row>
    <row r="65" spans="1:7" ht="43.5" customHeight="1" x14ac:dyDescent="0.4">
      <c r="A65" s="456" t="s">
        <v>351</v>
      </c>
      <c r="B65" s="456"/>
      <c r="C65" s="456"/>
      <c r="D65" s="456"/>
      <c r="E65" s="456"/>
      <c r="F65" s="456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6"/>
      <c r="B83" s="446"/>
      <c r="C83" s="446"/>
      <c r="D83" s="446"/>
      <c r="E83" s="446"/>
      <c r="F83" s="446"/>
      <c r="G83" s="446"/>
    </row>
    <row r="84" spans="1:7" ht="45" customHeight="1" x14ac:dyDescent="0.45">
      <c r="A84" s="457" t="s">
        <v>352</v>
      </c>
      <c r="B84" s="457"/>
      <c r="C84" s="457"/>
      <c r="D84" s="457"/>
      <c r="E84" s="457"/>
      <c r="F84" s="45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8"/>
      <c r="B103" s="516"/>
      <c r="C103" s="516"/>
      <c r="D103" s="516"/>
      <c r="E103" s="516"/>
      <c r="F103" s="522"/>
      <c r="G103" s="173"/>
    </row>
    <row r="104" spans="1:7" s="80" customFormat="1" ht="46.5" customHeight="1" x14ac:dyDescent="0.4">
      <c r="A104" s="456" t="s">
        <v>353</v>
      </c>
      <c r="B104" s="456"/>
      <c r="C104" s="456"/>
      <c r="D104" s="456"/>
      <c r="E104" s="456"/>
      <c r="F104" s="45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3"/>
      <c r="B111" s="524"/>
      <c r="C111" s="524"/>
      <c r="D111" s="524"/>
      <c r="E111" s="524"/>
      <c r="F111" s="525"/>
      <c r="G111" s="129"/>
    </row>
    <row r="112" spans="1:7" s="80" customFormat="1" ht="39.75" customHeight="1" x14ac:dyDescent="0.4">
      <c r="A112" s="456" t="s">
        <v>390</v>
      </c>
      <c r="B112" s="456"/>
      <c r="C112" s="456"/>
      <c r="D112" s="456"/>
      <c r="E112" s="456"/>
      <c r="F112" s="45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6"/>
      <c r="B120" s="516"/>
      <c r="C120" s="516"/>
      <c r="D120" s="516"/>
      <c r="E120" s="516"/>
      <c r="F120" s="516"/>
      <c r="G120" s="173"/>
    </row>
    <row r="121" spans="1:7" ht="22.5" x14ac:dyDescent="0.4">
      <c r="A121" s="456" t="s">
        <v>311</v>
      </c>
      <c r="B121" s="456"/>
      <c r="C121" s="456"/>
      <c r="D121" s="456"/>
      <c r="E121" s="456"/>
      <c r="F121" s="45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7"/>
      <c r="B132" s="517"/>
      <c r="C132" s="517"/>
      <c r="D132" s="517"/>
      <c r="E132" s="517"/>
      <c r="F132" s="517"/>
      <c r="G132" s="114"/>
    </row>
    <row r="133" spans="1:16384" ht="22.5" customHeight="1" x14ac:dyDescent="0.4">
      <c r="A133" s="458" t="s">
        <v>424</v>
      </c>
      <c r="B133" s="458"/>
      <c r="C133" s="458"/>
      <c r="D133" s="458"/>
      <c r="E133" s="458"/>
      <c r="F133" s="458"/>
      <c r="G133" s="114"/>
    </row>
    <row r="134" spans="1:16384" ht="22.5" customHeight="1" x14ac:dyDescent="0.4">
      <c r="A134" s="459"/>
      <c r="B134" s="459"/>
      <c r="C134" s="459"/>
      <c r="D134" s="459"/>
      <c r="E134" s="459"/>
      <c r="F134" s="459"/>
      <c r="G134" s="114"/>
    </row>
    <row r="135" spans="1:16384" s="326" customFormat="1" ht="22.5" customHeight="1" x14ac:dyDescent="0.25">
      <c r="A135" s="454" t="s">
        <v>28</v>
      </c>
      <c r="B135" s="449" t="s">
        <v>29</v>
      </c>
      <c r="C135" s="449"/>
      <c r="D135" s="449" t="s">
        <v>42</v>
      </c>
      <c r="E135" s="436" t="s">
        <v>266</v>
      </c>
      <c r="F135" s="436" t="s">
        <v>302</v>
      </c>
    </row>
    <row r="136" spans="1:16384" s="326" customFormat="1" ht="22.5" customHeight="1" x14ac:dyDescent="0.25">
      <c r="A136" s="454"/>
      <c r="B136" s="118" t="s">
        <v>32</v>
      </c>
      <c r="C136" s="118" t="s">
        <v>31</v>
      </c>
      <c r="D136" s="449"/>
      <c r="E136" s="436"/>
      <c r="F136" s="436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60" t="s">
        <v>461</v>
      </c>
      <c r="B139" s="460"/>
      <c r="C139" s="460"/>
      <c r="D139" s="460"/>
      <c r="E139" s="460"/>
      <c r="F139" s="460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7" t="s">
        <v>350</v>
      </c>
      <c r="B147" s="477"/>
      <c r="C147" s="477"/>
      <c r="D147" s="477"/>
      <c r="E147" s="477"/>
      <c r="F147" s="477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8"/>
      <c r="B165" s="516"/>
      <c r="C165" s="516"/>
      <c r="D165" s="516"/>
      <c r="E165" s="516"/>
      <c r="F165" s="516"/>
      <c r="G165" s="114"/>
    </row>
    <row r="166" spans="1:7" ht="32.25" customHeight="1" x14ac:dyDescent="0.4">
      <c r="A166" s="460" t="s">
        <v>462</v>
      </c>
      <c r="B166" s="460"/>
      <c r="C166" s="460"/>
      <c r="D166" s="460"/>
      <c r="E166" s="460"/>
      <c r="F166" s="460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9"/>
      <c r="B176" s="520"/>
      <c r="C176" s="520"/>
      <c r="D176" s="520"/>
      <c r="E176" s="520"/>
      <c r="F176" s="520"/>
      <c r="G176" s="114"/>
    </row>
    <row r="177" spans="1:7" ht="32.25" customHeight="1" x14ac:dyDescent="0.4">
      <c r="A177" s="460" t="s">
        <v>311</v>
      </c>
      <c r="B177" s="460"/>
      <c r="C177" s="460"/>
      <c r="D177" s="460"/>
      <c r="E177" s="460"/>
      <c r="F177" s="460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78"/>
      <c r="C186" s="479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21"/>
      <c r="B188" s="521"/>
      <c r="C188" s="521"/>
      <c r="D188" s="521"/>
      <c r="E188" s="521"/>
      <c r="F188" s="521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54" t="s">
        <v>28</v>
      </c>
      <c r="B191" s="449" t="s">
        <v>29</v>
      </c>
      <c r="C191" s="449"/>
      <c r="D191" s="449" t="s">
        <v>42</v>
      </c>
      <c r="E191" s="436" t="s">
        <v>266</v>
      </c>
      <c r="F191" s="436" t="s">
        <v>302</v>
      </c>
      <c r="G191" s="114"/>
    </row>
    <row r="192" spans="1:7" ht="21" x14ac:dyDescent="0.4">
      <c r="A192" s="454"/>
      <c r="B192" s="118" t="s">
        <v>32</v>
      </c>
      <c r="C192" s="118" t="s">
        <v>31</v>
      </c>
      <c r="D192" s="449"/>
      <c r="E192" s="436"/>
      <c r="F192" s="436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42" t="s">
        <v>34</v>
      </c>
      <c r="B203" s="443"/>
      <c r="C203" s="444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9"/>
      <c r="B205" s="439"/>
      <c r="C205" s="439"/>
      <c r="D205" s="439"/>
      <c r="E205" s="439"/>
      <c r="F205" s="439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42" t="s">
        <v>34</v>
      </c>
      <c r="B227" s="443"/>
      <c r="C227" s="444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9"/>
      <c r="B229" s="439"/>
      <c r="C229" s="439"/>
      <c r="D229" s="439"/>
      <c r="E229" s="439"/>
      <c r="F229" s="439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51" t="s">
        <v>311</v>
      </c>
      <c r="B236" s="452"/>
      <c r="C236" s="452"/>
      <c r="D236" s="453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42" t="s">
        <v>34</v>
      </c>
      <c r="B245" s="443"/>
      <c r="C245" s="444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9"/>
      <c r="B250" s="439"/>
      <c r="C250" s="439"/>
      <c r="D250" s="439"/>
      <c r="E250" s="439"/>
      <c r="F250" s="439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54" t="s">
        <v>28</v>
      </c>
      <c r="B253" s="449" t="s">
        <v>29</v>
      </c>
      <c r="C253" s="449"/>
      <c r="D253" s="449" t="s">
        <v>42</v>
      </c>
      <c r="E253" s="436" t="s">
        <v>266</v>
      </c>
      <c r="F253" s="436" t="s">
        <v>302</v>
      </c>
      <c r="G253" s="129"/>
    </row>
    <row r="254" spans="1:7" ht="21" x14ac:dyDescent="0.4">
      <c r="A254" s="454"/>
      <c r="B254" s="118" t="s">
        <v>32</v>
      </c>
      <c r="C254" s="118" t="s">
        <v>31</v>
      </c>
      <c r="D254" s="449"/>
      <c r="E254" s="436"/>
      <c r="F254" s="436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42" t="s">
        <v>34</v>
      </c>
      <c r="B265" s="443"/>
      <c r="C265" s="444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9"/>
      <c r="B290" s="489"/>
      <c r="C290" s="489"/>
      <c r="D290" s="489"/>
      <c r="E290" s="489"/>
      <c r="F290" s="489"/>
      <c r="G290" s="129"/>
    </row>
    <row r="291" spans="1:7" s="80" customFormat="1" ht="31.5" customHeight="1" x14ac:dyDescent="0.4">
      <c r="A291" s="455" t="s">
        <v>311</v>
      </c>
      <c r="B291" s="455"/>
      <c r="C291" s="455"/>
      <c r="D291" s="455"/>
      <c r="E291" s="455"/>
      <c r="F291" s="455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54" t="s">
        <v>28</v>
      </c>
      <c r="B308" s="449" t="s">
        <v>29</v>
      </c>
      <c r="C308" s="449"/>
      <c r="D308" s="449" t="s">
        <v>42</v>
      </c>
      <c r="E308" s="436" t="s">
        <v>266</v>
      </c>
      <c r="F308" s="436" t="s">
        <v>302</v>
      </c>
      <c r="G308" s="129"/>
    </row>
    <row r="309" spans="1:7" ht="21" x14ac:dyDescent="0.4">
      <c r="A309" s="454"/>
      <c r="B309" s="118" t="s">
        <v>32</v>
      </c>
      <c r="C309" s="118" t="s">
        <v>31</v>
      </c>
      <c r="D309" s="449"/>
      <c r="E309" s="436"/>
      <c r="F309" s="436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41"/>
      <c r="B357" s="441"/>
      <c r="C357" s="441"/>
      <c r="D357" s="441"/>
      <c r="E357" s="441"/>
      <c r="F357" s="441"/>
      <c r="G357" s="441"/>
    </row>
    <row r="358" spans="1:7" ht="32.25" customHeight="1" x14ac:dyDescent="0.4">
      <c r="A358" s="450" t="s">
        <v>311</v>
      </c>
      <c r="B358" s="450"/>
      <c r="C358" s="450"/>
      <c r="D358" s="450"/>
      <c r="E358" s="450"/>
      <c r="F358" s="450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54" t="s">
        <v>28</v>
      </c>
      <c r="B375" s="449" t="s">
        <v>29</v>
      </c>
      <c r="C375" s="449"/>
      <c r="D375" s="449" t="s">
        <v>42</v>
      </c>
      <c r="E375" s="436" t="s">
        <v>266</v>
      </c>
      <c r="F375" s="436" t="s">
        <v>302</v>
      </c>
      <c r="G375" s="173"/>
    </row>
    <row r="376" spans="1:7" s="260" customFormat="1" ht="21" x14ac:dyDescent="0.4">
      <c r="A376" s="454"/>
      <c r="B376" s="118" t="s">
        <v>32</v>
      </c>
      <c r="C376" s="118" t="s">
        <v>31</v>
      </c>
      <c r="D376" s="449"/>
      <c r="E376" s="436"/>
      <c r="F376" s="436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45"/>
      <c r="B415" s="446"/>
      <c r="C415" s="446"/>
      <c r="D415" s="446"/>
      <c r="E415" s="446"/>
      <c r="F415" s="446"/>
      <c r="G415" s="446"/>
    </row>
    <row r="416" spans="1:7" s="260" customFormat="1" ht="24.75" x14ac:dyDescent="0.4">
      <c r="A416" s="432" t="s">
        <v>320</v>
      </c>
      <c r="B416" s="432"/>
      <c r="C416" s="432"/>
      <c r="D416" s="432"/>
      <c r="E416" s="432"/>
      <c r="F416" s="432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54" t="s">
        <v>28</v>
      </c>
      <c r="B433" s="449" t="s">
        <v>29</v>
      </c>
      <c r="C433" s="449"/>
      <c r="D433" s="449" t="s">
        <v>42</v>
      </c>
      <c r="E433" s="436" t="s">
        <v>266</v>
      </c>
      <c r="F433" s="436" t="s">
        <v>302</v>
      </c>
      <c r="G433" s="129"/>
    </row>
    <row r="434" spans="1:7" ht="21" x14ac:dyDescent="0.4">
      <c r="A434" s="454"/>
      <c r="B434" s="118" t="s">
        <v>32</v>
      </c>
      <c r="C434" s="118" t="s">
        <v>31</v>
      </c>
      <c r="D434" s="449"/>
      <c r="E434" s="436"/>
      <c r="F434" s="436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2" t="s">
        <v>311</v>
      </c>
      <c r="B464" s="432"/>
      <c r="C464" s="432"/>
      <c r="D464" s="432"/>
      <c r="E464" s="432"/>
      <c r="F464" s="432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70" t="s">
        <v>425</v>
      </c>
      <c r="B478" s="470"/>
      <c r="C478" s="470"/>
      <c r="D478" s="470"/>
      <c r="E478" s="470"/>
      <c r="F478" s="470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33" t="s">
        <v>28</v>
      </c>
      <c r="B480" s="434" t="s">
        <v>29</v>
      </c>
      <c r="C480" s="434"/>
      <c r="D480" s="434" t="s">
        <v>42</v>
      </c>
      <c r="E480" s="435" t="s">
        <v>266</v>
      </c>
      <c r="F480" s="435" t="s">
        <v>302</v>
      </c>
      <c r="G480" s="114"/>
    </row>
    <row r="481" spans="1:7" ht="21" x14ac:dyDescent="0.4">
      <c r="A481" s="433"/>
      <c r="B481" s="320" t="s">
        <v>32</v>
      </c>
      <c r="C481" s="320" t="s">
        <v>31</v>
      </c>
      <c r="D481" s="434"/>
      <c r="E481" s="435"/>
      <c r="F481" s="435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9" t="s">
        <v>52</v>
      </c>
      <c r="B483" s="509"/>
      <c r="C483" s="509"/>
      <c r="D483" s="509"/>
      <c r="E483" s="509"/>
      <c r="F483" s="509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7" t="s">
        <v>463</v>
      </c>
      <c r="B491" s="508"/>
      <c r="C491" s="508"/>
      <c r="D491" s="508"/>
      <c r="E491" s="508"/>
      <c r="F491" s="508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1" t="s">
        <v>23</v>
      </c>
      <c r="B505" s="482"/>
      <c r="C505" s="482"/>
      <c r="D505" s="482"/>
      <c r="E505" s="482"/>
      <c r="F505" s="483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47"/>
      <c r="B517" s="447"/>
      <c r="C517" s="447"/>
      <c r="D517" s="447"/>
      <c r="E517" s="447"/>
      <c r="F517" s="447"/>
      <c r="G517" s="447"/>
    </row>
    <row r="518" spans="1:7" ht="26.25" customHeight="1" x14ac:dyDescent="0.5">
      <c r="A518" s="369" t="s">
        <v>311</v>
      </c>
      <c r="B518" s="448"/>
      <c r="C518" s="448"/>
      <c r="D518" s="448"/>
      <c r="E518" s="448"/>
      <c r="F518" s="448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71" t="s">
        <v>97</v>
      </c>
      <c r="B530" s="471"/>
      <c r="C530" s="471"/>
      <c r="D530" s="471"/>
      <c r="E530" s="471"/>
      <c r="F530" s="471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4" t="s">
        <v>28</v>
      </c>
      <c r="B532" s="472" t="s">
        <v>29</v>
      </c>
      <c r="C532" s="486"/>
      <c r="D532" s="449" t="s">
        <v>42</v>
      </c>
      <c r="E532" s="436" t="s">
        <v>266</v>
      </c>
      <c r="F532" s="436" t="s">
        <v>302</v>
      </c>
      <c r="G532" s="114"/>
    </row>
    <row r="533" spans="1:7" ht="21" x14ac:dyDescent="0.4">
      <c r="A533" s="485"/>
      <c r="B533" s="315" t="s">
        <v>32</v>
      </c>
      <c r="C533" s="316" t="s">
        <v>31</v>
      </c>
      <c r="D533" s="449"/>
      <c r="E533" s="436"/>
      <c r="F533" s="436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8"/>
      <c r="D535" s="468"/>
      <c r="E535" s="468"/>
      <c r="F535" s="469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42" t="s">
        <v>34</v>
      </c>
      <c r="B542" s="443"/>
      <c r="C542" s="444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42" t="s">
        <v>33</v>
      </c>
      <c r="B543" s="443"/>
      <c r="C543" s="444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9"/>
      <c r="B544" s="439"/>
      <c r="C544" s="439"/>
      <c r="D544" s="439"/>
      <c r="E544" s="439"/>
      <c r="F544" s="439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40"/>
      <c r="B556" s="441"/>
      <c r="C556" s="441"/>
      <c r="D556" s="441"/>
      <c r="E556" s="441"/>
      <c r="F556" s="441"/>
      <c r="G556" s="441"/>
    </row>
    <row r="557" spans="1:7" ht="35.25" customHeight="1" x14ac:dyDescent="0.4">
      <c r="A557" s="371" t="s">
        <v>311</v>
      </c>
      <c r="B557" s="337"/>
      <c r="C557" s="505"/>
      <c r="D557" s="505"/>
      <c r="E557" s="505"/>
      <c r="F557" s="506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37" t="s">
        <v>34</v>
      </c>
      <c r="B566" s="437"/>
      <c r="C566" s="438"/>
      <c r="D566" s="378">
        <f>SUM(B558:C565,B546:C555)</f>
        <v>0</v>
      </c>
      <c r="E566" s="108"/>
      <c r="F566" s="114"/>
      <c r="G566" s="114"/>
    </row>
    <row r="567" spans="1:7" ht="21" x14ac:dyDescent="0.4">
      <c r="A567" s="437" t="s">
        <v>33</v>
      </c>
      <c r="B567" s="437"/>
      <c r="C567" s="437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9"/>
      <c r="B572" s="439"/>
      <c r="C572" s="439"/>
      <c r="D572" s="439"/>
      <c r="E572" s="439"/>
      <c r="F572" s="439"/>
      <c r="G572" s="114"/>
    </row>
    <row r="573" spans="1:7" ht="22.5" x14ac:dyDescent="0.45">
      <c r="A573" s="431" t="s">
        <v>19</v>
      </c>
      <c r="B573" s="431"/>
      <c r="C573" s="431"/>
      <c r="D573" s="431"/>
      <c r="E573" s="431"/>
      <c r="F573" s="431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33" t="s">
        <v>28</v>
      </c>
      <c r="B575" s="434" t="s">
        <v>29</v>
      </c>
      <c r="C575" s="434"/>
      <c r="D575" s="434" t="s">
        <v>42</v>
      </c>
      <c r="E575" s="435" t="s">
        <v>266</v>
      </c>
      <c r="F575" s="435" t="s">
        <v>302</v>
      </c>
      <c r="G575" s="114"/>
    </row>
    <row r="576" spans="1:7" ht="21" x14ac:dyDescent="0.4">
      <c r="A576" s="433"/>
      <c r="B576" s="320" t="s">
        <v>32</v>
      </c>
      <c r="C576" s="320" t="s">
        <v>31</v>
      </c>
      <c r="D576" s="434"/>
      <c r="E576" s="435"/>
      <c r="F576" s="435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3" t="s">
        <v>10</v>
      </c>
      <c r="B578" s="494"/>
      <c r="C578" s="494"/>
      <c r="D578" s="494"/>
      <c r="E578" s="494"/>
      <c r="F578" s="495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7" t="s">
        <v>34</v>
      </c>
      <c r="B588" s="437"/>
      <c r="C588" s="438"/>
      <c r="D588" s="378">
        <f>SUM(B579:C587)</f>
        <v>0</v>
      </c>
      <c r="E588" s="108"/>
      <c r="F588" s="114"/>
      <c r="G588" s="114"/>
    </row>
    <row r="589" spans="1:7" ht="21" x14ac:dyDescent="0.4">
      <c r="A589" s="437" t="s">
        <v>33</v>
      </c>
      <c r="B589" s="437"/>
      <c r="C589" s="437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6" t="s">
        <v>23</v>
      </c>
      <c r="B591" s="497"/>
      <c r="C591" s="497"/>
      <c r="D591" s="497"/>
      <c r="E591" s="497"/>
      <c r="F591" s="498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37" t="s">
        <v>34</v>
      </c>
      <c r="B606" s="437"/>
      <c r="C606" s="438"/>
      <c r="D606" s="378">
        <f>SUM(B592:C605)</f>
        <v>0</v>
      </c>
      <c r="E606" s="108"/>
      <c r="F606" s="114"/>
      <c r="G606" s="114"/>
    </row>
    <row r="607" spans="1:7" ht="21" x14ac:dyDescent="0.4">
      <c r="A607" s="437" t="s">
        <v>33</v>
      </c>
      <c r="B607" s="437"/>
      <c r="C607" s="437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502" t="s">
        <v>170</v>
      </c>
      <c r="B610" s="503"/>
      <c r="C610" s="504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31" t="s">
        <v>8</v>
      </c>
      <c r="B612" s="431"/>
      <c r="C612" s="431"/>
      <c r="D612" s="431"/>
      <c r="E612" s="431"/>
      <c r="F612" s="431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54" t="s">
        <v>28</v>
      </c>
      <c r="B614" s="449" t="s">
        <v>29</v>
      </c>
      <c r="C614" s="449"/>
      <c r="D614" s="449" t="s">
        <v>42</v>
      </c>
      <c r="E614" s="436" t="s">
        <v>266</v>
      </c>
      <c r="F614" s="436" t="s">
        <v>302</v>
      </c>
      <c r="G614" s="114"/>
    </row>
    <row r="615" spans="1:7" ht="18.75" customHeight="1" x14ac:dyDescent="0.4">
      <c r="A615" s="454"/>
      <c r="B615" s="118" t="s">
        <v>32</v>
      </c>
      <c r="C615" s="118" t="s">
        <v>31</v>
      </c>
      <c r="D615" s="449"/>
      <c r="E615" s="436"/>
      <c r="F615" s="436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91"/>
      <c r="D617" s="491"/>
      <c r="E617" s="491"/>
      <c r="F617" s="492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7" t="s">
        <v>34</v>
      </c>
      <c r="B627" s="437"/>
      <c r="C627" s="437"/>
      <c r="D627" s="378">
        <f>SUM(B618:C626)</f>
        <v>0</v>
      </c>
      <c r="E627" s="488"/>
      <c r="F627" s="489"/>
      <c r="G627" s="129"/>
    </row>
    <row r="628" spans="1:7" ht="21" x14ac:dyDescent="0.4">
      <c r="A628" s="437" t="s">
        <v>33</v>
      </c>
      <c r="B628" s="437"/>
      <c r="C628" s="437"/>
      <c r="D628" s="388" t="e">
        <f>D627/(COUNT(B618:C626)*2)</f>
        <v>#DIV/0!</v>
      </c>
      <c r="E628" s="490"/>
      <c r="F628" s="447"/>
      <c r="G628" s="129"/>
    </row>
    <row r="629" spans="1:7" ht="21" x14ac:dyDescent="0.4">
      <c r="A629" s="325"/>
      <c r="B629" s="135"/>
      <c r="C629" s="487"/>
      <c r="D629" s="487"/>
      <c r="E629" s="487"/>
      <c r="F629" s="487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42" t="s">
        <v>34</v>
      </c>
      <c r="B639" s="443"/>
      <c r="C639" s="444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91"/>
      <c r="D642" s="491"/>
      <c r="E642" s="491"/>
      <c r="F642" s="492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42" t="s">
        <v>34</v>
      </c>
      <c r="B650" s="443"/>
      <c r="C650" s="444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0"/>
      <c r="B652" s="480"/>
      <c r="C652" s="480"/>
      <c r="D652" s="480"/>
      <c r="E652" s="480"/>
      <c r="F652" s="480"/>
      <c r="G652" s="480"/>
    </row>
    <row r="653" spans="1:16382" ht="24.75" x14ac:dyDescent="0.4">
      <c r="A653" s="363" t="s">
        <v>26</v>
      </c>
      <c r="B653" s="491"/>
      <c r="C653" s="491"/>
      <c r="D653" s="491"/>
      <c r="E653" s="491"/>
      <c r="F653" s="492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73" t="s">
        <v>311</v>
      </c>
      <c r="B661" s="474"/>
      <c r="C661" s="474"/>
      <c r="D661" s="474"/>
      <c r="E661" s="474"/>
      <c r="F661" s="475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31" t="s">
        <v>356</v>
      </c>
      <c r="B676" s="431"/>
      <c r="C676" s="431"/>
      <c r="D676" s="431"/>
      <c r="E676" s="431"/>
      <c r="F676" s="431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54" t="s">
        <v>28</v>
      </c>
      <c r="B678" s="449" t="s">
        <v>29</v>
      </c>
      <c r="C678" s="449"/>
      <c r="D678" s="449" t="s">
        <v>42</v>
      </c>
      <c r="E678" s="436" t="s">
        <v>266</v>
      </c>
      <c r="F678" s="436" t="s">
        <v>302</v>
      </c>
      <c r="G678" s="129"/>
    </row>
    <row r="679" spans="1:7" ht="21" x14ac:dyDescent="0.4">
      <c r="A679" s="454"/>
      <c r="B679" s="118" t="s">
        <v>32</v>
      </c>
      <c r="C679" s="118" t="s">
        <v>31</v>
      </c>
      <c r="D679" s="449"/>
      <c r="E679" s="436"/>
      <c r="F679" s="436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6" t="s">
        <v>459</v>
      </c>
      <c r="B704" s="476"/>
      <c r="C704" s="476"/>
      <c r="D704" s="476"/>
      <c r="E704" s="476"/>
      <c r="F704" s="476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12" t="s">
        <v>28</v>
      </c>
      <c r="B706" s="472" t="s">
        <v>29</v>
      </c>
      <c r="C706" s="472"/>
      <c r="D706" s="449" t="s">
        <v>42</v>
      </c>
      <c r="E706" s="436" t="s">
        <v>266</v>
      </c>
      <c r="F706" s="436" t="s">
        <v>302</v>
      </c>
      <c r="G706" s="274"/>
    </row>
    <row r="707" spans="1:7" ht="21" x14ac:dyDescent="0.4">
      <c r="A707" s="513"/>
      <c r="B707" s="383" t="s">
        <v>32</v>
      </c>
      <c r="C707" s="383" t="s">
        <v>31</v>
      </c>
      <c r="D707" s="449"/>
      <c r="E707" s="436"/>
      <c r="F707" s="436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9" t="s">
        <v>306</v>
      </c>
      <c r="B709" s="500"/>
      <c r="C709" s="500"/>
      <c r="D709" s="500"/>
      <c r="E709" s="500"/>
      <c r="F709" s="501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10"/>
      <c r="C715" s="511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10"/>
      <c r="C716" s="511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9" t="s">
        <v>307</v>
      </c>
      <c r="B718" s="500"/>
      <c r="C718" s="500"/>
      <c r="D718" s="500"/>
      <c r="E718" s="500"/>
      <c r="F718" s="501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7"/>
      <c r="E1" s="527"/>
      <c r="F1" s="527"/>
      <c r="G1" s="527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8" t="s">
        <v>46</v>
      </c>
      <c r="B6" s="528"/>
      <c r="C6" s="528"/>
      <c r="D6" s="528"/>
      <c r="E6" s="528"/>
      <c r="F6" s="528"/>
      <c r="G6" s="92"/>
    </row>
    <row r="7" spans="1:7" s="258" customFormat="1" ht="21.75" customHeight="1" x14ac:dyDescent="0.45">
      <c r="A7" s="529" t="str">
        <f>'Page de garde'!D18</f>
        <v>JARZOUNA</v>
      </c>
      <c r="B7" s="529"/>
      <c r="C7" s="529"/>
      <c r="D7" s="529"/>
      <c r="E7" s="529"/>
      <c r="F7" s="529"/>
      <c r="G7" s="92"/>
    </row>
    <row r="8" spans="1:7" s="258" customFormat="1" ht="24" x14ac:dyDescent="0.45">
      <c r="A8" s="4" t="s">
        <v>39</v>
      </c>
      <c r="B8" s="530" t="str">
        <f>'A1 Exploitation'!B9:F9</f>
        <v>M Dhia Mechlaoui</v>
      </c>
      <c r="C8" s="530"/>
      <c r="D8" s="530"/>
      <c r="E8" s="530"/>
      <c r="F8" s="530"/>
      <c r="G8" s="92"/>
    </row>
    <row r="9" spans="1:7" s="258" customFormat="1" ht="24" x14ac:dyDescent="0.45">
      <c r="A9" s="5" t="s">
        <v>41</v>
      </c>
      <c r="B9" s="531" t="str">
        <f>'A1 Exploitation'!B10:F10</f>
        <v>Directeur magasin (M Bechir Jemai) et chef rayon PFT Mme Ameni</v>
      </c>
      <c r="C9" s="531"/>
      <c r="D9" s="531"/>
      <c r="E9" s="531"/>
      <c r="F9" s="531"/>
      <c r="G9" s="92"/>
    </row>
    <row r="10" spans="1:7" s="258" customFormat="1" ht="24" x14ac:dyDescent="0.45">
      <c r="A10" s="4" t="s">
        <v>40</v>
      </c>
      <c r="B10" s="526">
        <f>'A1 Exploitation'!B11:F11</f>
        <v>43524</v>
      </c>
      <c r="C10" s="526"/>
      <c r="D10" s="526"/>
      <c r="E10" s="526"/>
      <c r="F10" s="526"/>
      <c r="G10" s="92"/>
    </row>
    <row r="11" spans="1:7" s="258" customFormat="1" ht="24" x14ac:dyDescent="0.45">
      <c r="A11" s="4" t="s">
        <v>250</v>
      </c>
      <c r="B11" s="532" t="e">
        <f>D199</f>
        <v>#DIV/0!</v>
      </c>
      <c r="C11" s="532"/>
      <c r="D11" s="532"/>
      <c r="E11" s="532"/>
      <c r="F11" s="532"/>
      <c r="G11" s="92"/>
    </row>
    <row r="12" spans="1:7" s="258" customFormat="1" ht="22.5" x14ac:dyDescent="0.45">
      <c r="A12" s="1"/>
      <c r="D12" s="462"/>
      <c r="E12" s="462"/>
      <c r="F12" s="462"/>
      <c r="G12" s="462"/>
    </row>
    <row r="13" spans="1:7" s="258" customFormat="1" ht="11.25" customHeight="1" x14ac:dyDescent="0.3">
      <c r="A13" s="533" t="s">
        <v>28</v>
      </c>
      <c r="B13" s="534" t="s">
        <v>29</v>
      </c>
      <c r="C13" s="534"/>
      <c r="D13" s="534" t="s">
        <v>42</v>
      </c>
      <c r="E13" s="534" t="s">
        <v>160</v>
      </c>
      <c r="F13" s="534" t="s">
        <v>161</v>
      </c>
      <c r="G13" s="80"/>
    </row>
    <row r="14" spans="1:7" s="258" customFormat="1" ht="12.75" customHeight="1" x14ac:dyDescent="0.3">
      <c r="A14" s="533"/>
      <c r="B14" s="22" t="s">
        <v>32</v>
      </c>
      <c r="C14" s="22" t="s">
        <v>31</v>
      </c>
      <c r="D14" s="534"/>
      <c r="E14" s="534"/>
      <c r="F14" s="534"/>
      <c r="G14" s="94"/>
    </row>
    <row r="15" spans="1:7" x14ac:dyDescent="0.3">
      <c r="A15" s="547"/>
      <c r="B15" s="548"/>
      <c r="C15" s="548"/>
      <c r="D15" s="548"/>
      <c r="E15" s="548"/>
      <c r="F15" s="548"/>
    </row>
    <row r="16" spans="1:7" ht="19.5" x14ac:dyDescent="0.4">
      <c r="A16" s="540" t="s">
        <v>0</v>
      </c>
      <c r="B16" s="541"/>
      <c r="C16" s="541"/>
      <c r="D16" s="541"/>
      <c r="E16" s="541"/>
      <c r="F16" s="541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2" t="s">
        <v>34</v>
      </c>
      <c r="B22" s="536"/>
      <c r="C22" s="537"/>
      <c r="D22" s="381">
        <f>SUM(B17:C21)</f>
        <v>0</v>
      </c>
    </row>
    <row r="23" spans="1:7" x14ac:dyDescent="0.3">
      <c r="A23" s="535" t="s">
        <v>251</v>
      </c>
      <c r="B23" s="538"/>
      <c r="C23" s="539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3" t="s">
        <v>4</v>
      </c>
      <c r="B25" s="544"/>
      <c r="C25" s="544"/>
      <c r="D25" s="544"/>
      <c r="E25" s="544"/>
      <c r="F25" s="544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5" t="s">
        <v>34</v>
      </c>
      <c r="B33" s="538"/>
      <c r="C33" s="539"/>
      <c r="D33" s="380">
        <f>SUM(B26:C32)</f>
        <v>0</v>
      </c>
    </row>
    <row r="34" spans="1:7" x14ac:dyDescent="0.3">
      <c r="A34" s="535" t="s">
        <v>251</v>
      </c>
      <c r="B34" s="538"/>
      <c r="C34" s="539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3" t="s">
        <v>180</v>
      </c>
      <c r="B36" s="544"/>
      <c r="C36" s="544"/>
      <c r="D36" s="544"/>
      <c r="E36" s="544"/>
      <c r="F36" s="544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5" t="s">
        <v>34</v>
      </c>
      <c r="B42" s="538"/>
      <c r="C42" s="539"/>
      <c r="D42" s="380">
        <f>SUM(B37:C41)</f>
        <v>0</v>
      </c>
      <c r="E42" s="259"/>
      <c r="F42" s="259"/>
      <c r="G42" s="93"/>
    </row>
    <row r="43" spans="1:7" s="10" customFormat="1" x14ac:dyDescent="0.3">
      <c r="A43" s="535" t="s">
        <v>251</v>
      </c>
      <c r="B43" s="538"/>
      <c r="C43" s="539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5" t="s">
        <v>19</v>
      </c>
      <c r="B45" s="546"/>
      <c r="C45" s="546"/>
      <c r="D45" s="546"/>
      <c r="E45" s="546"/>
      <c r="F45" s="546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5" t="s">
        <v>34</v>
      </c>
      <c r="B52" s="538"/>
      <c r="C52" s="539"/>
      <c r="D52" s="380">
        <f>SUM(B46:C51)</f>
        <v>0</v>
      </c>
    </row>
    <row r="53" spans="1:7" x14ac:dyDescent="0.3">
      <c r="A53" s="535" t="s">
        <v>251</v>
      </c>
      <c r="B53" s="538"/>
      <c r="C53" s="539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3" t="s">
        <v>8</v>
      </c>
      <c r="B55" s="544"/>
      <c r="C55" s="544"/>
      <c r="D55" s="544"/>
      <c r="E55" s="544"/>
      <c r="F55" s="544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5" t="s">
        <v>34</v>
      </c>
      <c r="B63" s="538"/>
      <c r="C63" s="539"/>
      <c r="D63" s="380">
        <f>SUM(B56:C62)</f>
        <v>0</v>
      </c>
    </row>
    <row r="64" spans="1:7" x14ac:dyDescent="0.3">
      <c r="A64" s="535" t="s">
        <v>251</v>
      </c>
      <c r="B64" s="538"/>
      <c r="C64" s="539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3" t="s">
        <v>111</v>
      </c>
      <c r="B66" s="544"/>
      <c r="C66" s="544"/>
      <c r="D66" s="544"/>
      <c r="E66" s="544"/>
      <c r="F66" s="544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5" t="s">
        <v>34</v>
      </c>
      <c r="B84" s="538"/>
      <c r="C84" s="539"/>
      <c r="D84" s="380">
        <f>SUM(B67:C83)</f>
        <v>0</v>
      </c>
    </row>
    <row r="85" spans="1:7" x14ac:dyDescent="0.3">
      <c r="A85" s="535" t="s">
        <v>251</v>
      </c>
      <c r="B85" s="538"/>
      <c r="C85" s="539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3" t="s">
        <v>172</v>
      </c>
      <c r="B87" s="544"/>
      <c r="C87" s="544"/>
      <c r="D87" s="544"/>
      <c r="E87" s="544"/>
      <c r="F87" s="544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5" t="s">
        <v>34</v>
      </c>
      <c r="B102" s="538"/>
      <c r="C102" s="539"/>
      <c r="D102" s="380">
        <f>SUM(B88:C101)</f>
        <v>0</v>
      </c>
    </row>
    <row r="103" spans="1:7" x14ac:dyDescent="0.3">
      <c r="A103" s="535" t="s">
        <v>251</v>
      </c>
      <c r="B103" s="538"/>
      <c r="C103" s="539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3" t="s">
        <v>173</v>
      </c>
      <c r="B106" s="544"/>
      <c r="C106" s="544"/>
      <c r="D106" s="544"/>
      <c r="E106" s="544"/>
      <c r="F106" s="544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5" t="s">
        <v>34</v>
      </c>
      <c r="B118" s="538"/>
      <c r="C118" s="539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5" t="s">
        <v>251</v>
      </c>
      <c r="B119" s="538"/>
      <c r="C119" s="539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3" t="s">
        <v>156</v>
      </c>
      <c r="B121" s="544"/>
      <c r="C121" s="544"/>
      <c r="D121" s="544"/>
      <c r="E121" s="544"/>
      <c r="F121" s="544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5" t="s">
        <v>34</v>
      </c>
      <c r="B133" s="538"/>
      <c r="C133" s="539"/>
      <c r="D133" s="380">
        <f>SUM(B122:C132)</f>
        <v>0</v>
      </c>
    </row>
    <row r="134" spans="1:7" x14ac:dyDescent="0.3">
      <c r="A134" s="535" t="s">
        <v>251</v>
      </c>
      <c r="B134" s="538"/>
      <c r="C134" s="539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3" t="s">
        <v>61</v>
      </c>
      <c r="B136" s="544"/>
      <c r="C136" s="544"/>
      <c r="D136" s="544"/>
      <c r="E136" s="544"/>
      <c r="F136" s="544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5" t="s">
        <v>34</v>
      </c>
      <c r="B149" s="538"/>
      <c r="C149" s="539"/>
      <c r="D149" s="380">
        <f>SUM(B137:C148)</f>
        <v>0</v>
      </c>
    </row>
    <row r="150" spans="1:7" x14ac:dyDescent="0.3">
      <c r="A150" s="535" t="s">
        <v>251</v>
      </c>
      <c r="B150" s="538"/>
      <c r="C150" s="539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3" t="s">
        <v>178</v>
      </c>
      <c r="B152" s="544"/>
      <c r="C152" s="544"/>
      <c r="D152" s="544"/>
      <c r="E152" s="544"/>
      <c r="F152" s="544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5" t="s">
        <v>34</v>
      </c>
      <c r="B161" s="536"/>
      <c r="C161" s="537"/>
      <c r="D161" s="381">
        <f>SUM(B153:C160)</f>
        <v>0</v>
      </c>
    </row>
    <row r="162" spans="1:7" x14ac:dyDescent="0.3">
      <c r="A162" s="535" t="s">
        <v>251</v>
      </c>
      <c r="B162" s="538"/>
      <c r="C162" s="539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3" t="s">
        <v>64</v>
      </c>
      <c r="B164" s="544"/>
      <c r="C164" s="544"/>
      <c r="D164" s="544"/>
      <c r="E164" s="544"/>
      <c r="F164" s="544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5" t="s">
        <v>34</v>
      </c>
      <c r="B169" s="538"/>
      <c r="C169" s="539"/>
      <c r="D169" s="380">
        <f>SUM(B165:C168)</f>
        <v>0</v>
      </c>
    </row>
    <row r="170" spans="1:7" x14ac:dyDescent="0.3">
      <c r="A170" s="535" t="s">
        <v>251</v>
      </c>
      <c r="B170" s="538"/>
      <c r="C170" s="539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9" t="s">
        <v>15</v>
      </c>
      <c r="B172" s="550"/>
      <c r="C172" s="550"/>
      <c r="D172" s="550"/>
      <c r="E172" s="550"/>
      <c r="F172" s="550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5" t="s">
        <v>34</v>
      </c>
      <c r="B177" s="538"/>
      <c r="C177" s="539"/>
      <c r="D177" s="380">
        <f>SUM(B173:C176)</f>
        <v>0</v>
      </c>
    </row>
    <row r="178" spans="1:7" x14ac:dyDescent="0.3">
      <c r="A178" s="535" t="s">
        <v>251</v>
      </c>
      <c r="B178" s="538"/>
      <c r="C178" s="539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3" t="s">
        <v>65</v>
      </c>
      <c r="B180" s="544"/>
      <c r="C180" s="544"/>
      <c r="D180" s="544"/>
      <c r="E180" s="544"/>
      <c r="F180" s="544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5" t="s">
        <v>34</v>
      </c>
      <c r="B186" s="538"/>
      <c r="C186" s="539"/>
      <c r="D186" s="380">
        <f>SUM(B181:C185)</f>
        <v>0</v>
      </c>
    </row>
    <row r="187" spans="1:7" x14ac:dyDescent="0.3">
      <c r="A187" s="535" t="s">
        <v>251</v>
      </c>
      <c r="B187" s="538"/>
      <c r="C187" s="539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3" t="s">
        <v>177</v>
      </c>
      <c r="B189" s="544"/>
      <c r="C189" s="544"/>
      <c r="D189" s="544"/>
      <c r="E189" s="544"/>
      <c r="F189" s="544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5" t="s">
        <v>34</v>
      </c>
      <c r="B194" s="538"/>
      <c r="C194" s="539"/>
      <c r="D194" s="40">
        <f>SUM(B190:C193)</f>
        <v>0</v>
      </c>
    </row>
    <row r="195" spans="1:6" x14ac:dyDescent="0.3">
      <c r="A195" s="535" t="s">
        <v>251</v>
      </c>
      <c r="B195" s="538"/>
      <c r="C195" s="539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133" zoomScale="50" zoomScaleNormal="100" zoomScaleSheetLayoutView="50" workbookViewId="0">
      <selection activeCell="D99" sqref="D9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62"/>
      <c r="E1" s="462"/>
      <c r="F1" s="462"/>
      <c r="G1" s="462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63" t="s">
        <v>151</v>
      </c>
      <c r="B7" s="463"/>
      <c r="C7" s="463"/>
      <c r="D7" s="463"/>
      <c r="E7" s="463"/>
      <c r="F7" s="463"/>
      <c r="G7" s="111"/>
    </row>
    <row r="8" spans="1:7" ht="22.5" x14ac:dyDescent="0.45">
      <c r="A8" s="464" t="str">
        <f>'Page de garde'!D18</f>
        <v>JARZOUNA</v>
      </c>
      <c r="B8" s="464"/>
      <c r="C8" s="464"/>
      <c r="D8" s="464"/>
      <c r="E8" s="464"/>
      <c r="F8" s="464"/>
      <c r="G8" s="111"/>
    </row>
    <row r="9" spans="1:7" ht="22.5" x14ac:dyDescent="0.45">
      <c r="A9" s="112" t="s">
        <v>39</v>
      </c>
      <c r="B9" s="465"/>
      <c r="C9" s="465"/>
      <c r="D9" s="465"/>
      <c r="E9" s="465"/>
      <c r="F9" s="465"/>
      <c r="G9" s="111"/>
    </row>
    <row r="10" spans="1:7" ht="22.5" x14ac:dyDescent="0.45">
      <c r="A10" s="113" t="s">
        <v>41</v>
      </c>
      <c r="B10" s="466"/>
      <c r="C10" s="466"/>
      <c r="D10" s="466"/>
      <c r="E10" s="466"/>
      <c r="F10" s="466"/>
      <c r="G10" s="111"/>
    </row>
    <row r="11" spans="1:7" ht="22.5" x14ac:dyDescent="0.45">
      <c r="A11" s="112" t="s">
        <v>40</v>
      </c>
      <c r="B11" s="461"/>
      <c r="C11" s="461"/>
      <c r="D11" s="461"/>
      <c r="E11" s="461"/>
      <c r="F11" s="461"/>
      <c r="G11" s="111"/>
    </row>
    <row r="12" spans="1:7" ht="22.5" x14ac:dyDescent="0.45">
      <c r="A12" s="112" t="s">
        <v>200</v>
      </c>
      <c r="B12" s="467" t="e">
        <f>D730</f>
        <v>#DIV/0!</v>
      </c>
      <c r="C12" s="467"/>
      <c r="D12" s="467"/>
      <c r="E12" s="467"/>
      <c r="F12" s="467"/>
      <c r="G12" s="111"/>
    </row>
    <row r="13" spans="1:7" ht="22.5" x14ac:dyDescent="0.45">
      <c r="A13" s="110"/>
      <c r="B13" s="108"/>
      <c r="C13" s="108"/>
      <c r="D13" s="462"/>
      <c r="E13" s="462"/>
      <c r="F13" s="462"/>
      <c r="G13" s="462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54" t="s">
        <v>28</v>
      </c>
      <c r="B17" s="449" t="s">
        <v>29</v>
      </c>
      <c r="C17" s="449"/>
      <c r="D17" s="449" t="s">
        <v>42</v>
      </c>
      <c r="E17" s="436" t="s">
        <v>266</v>
      </c>
      <c r="F17" s="436" t="s">
        <v>300</v>
      </c>
      <c r="G17" s="114"/>
    </row>
    <row r="18" spans="1:8" ht="16.5" customHeight="1" x14ac:dyDescent="0.4">
      <c r="A18" s="454"/>
      <c r="B18" s="118" t="s">
        <v>32</v>
      </c>
      <c r="C18" s="118" t="s">
        <v>31</v>
      </c>
      <c r="D18" s="449"/>
      <c r="E18" s="436"/>
      <c r="F18" s="436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1" t="s">
        <v>16</v>
      </c>
      <c r="B29" s="552"/>
      <c r="C29" s="552"/>
      <c r="D29" s="552"/>
      <c r="E29" s="552"/>
      <c r="F29" s="552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1" t="s">
        <v>311</v>
      </c>
      <c r="B38" s="552"/>
      <c r="C38" s="552"/>
      <c r="D38" s="552"/>
      <c r="E38" s="552"/>
      <c r="F38" s="552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9"/>
      <c r="B49" s="439"/>
      <c r="C49" s="439"/>
      <c r="D49" s="439"/>
      <c r="E49" s="439"/>
      <c r="F49" s="439"/>
      <c r="G49" s="439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54" t="s">
        <v>28</v>
      </c>
      <c r="B52" s="449" t="s">
        <v>29</v>
      </c>
      <c r="C52" s="449"/>
      <c r="D52" s="449" t="s">
        <v>42</v>
      </c>
      <c r="E52" s="436" t="s">
        <v>266</v>
      </c>
      <c r="F52" s="436" t="s">
        <v>302</v>
      </c>
      <c r="G52" s="129"/>
    </row>
    <row r="53" spans="1:7" ht="21" x14ac:dyDescent="0.4">
      <c r="A53" s="454"/>
      <c r="B53" s="118" t="s">
        <v>32</v>
      </c>
      <c r="C53" s="118" t="s">
        <v>31</v>
      </c>
      <c r="D53" s="449"/>
      <c r="E53" s="436"/>
      <c r="F53" s="436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4"/>
      <c r="B64" s="515"/>
      <c r="C64" s="515"/>
      <c r="D64" s="515"/>
      <c r="E64" s="515"/>
      <c r="F64" s="515"/>
      <c r="G64" s="515"/>
    </row>
    <row r="65" spans="1:7" ht="43.5" customHeight="1" x14ac:dyDescent="0.4">
      <c r="A65" s="456" t="s">
        <v>351</v>
      </c>
      <c r="B65" s="456"/>
      <c r="C65" s="456"/>
      <c r="D65" s="456"/>
      <c r="E65" s="456"/>
      <c r="F65" s="456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6"/>
      <c r="B83" s="446"/>
      <c r="C83" s="446"/>
      <c r="D83" s="446"/>
      <c r="E83" s="446"/>
      <c r="F83" s="446"/>
      <c r="G83" s="446"/>
    </row>
    <row r="84" spans="1:7" ht="45" customHeight="1" x14ac:dyDescent="0.45">
      <c r="A84" s="457" t="s">
        <v>352</v>
      </c>
      <c r="B84" s="457"/>
      <c r="C84" s="457"/>
      <c r="D84" s="457"/>
      <c r="E84" s="457"/>
      <c r="F84" s="45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8"/>
      <c r="B103" s="516"/>
      <c r="C103" s="516"/>
      <c r="D103" s="516"/>
      <c r="E103" s="516"/>
      <c r="F103" s="522"/>
      <c r="G103" s="173"/>
    </row>
    <row r="104" spans="1:7" s="80" customFormat="1" ht="46.5" customHeight="1" x14ac:dyDescent="0.4">
      <c r="A104" s="456" t="s">
        <v>353</v>
      </c>
      <c r="B104" s="456"/>
      <c r="C104" s="456"/>
      <c r="D104" s="456"/>
      <c r="E104" s="456"/>
      <c r="F104" s="45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3"/>
      <c r="B111" s="524"/>
      <c r="C111" s="524"/>
      <c r="D111" s="524"/>
      <c r="E111" s="524"/>
      <c r="F111" s="525"/>
      <c r="G111" s="129"/>
    </row>
    <row r="112" spans="1:7" s="80" customFormat="1" ht="39.75" customHeight="1" x14ac:dyDescent="0.4">
      <c r="A112" s="456" t="s">
        <v>390</v>
      </c>
      <c r="B112" s="456"/>
      <c r="C112" s="456"/>
      <c r="D112" s="456"/>
      <c r="E112" s="456"/>
      <c r="F112" s="45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6"/>
      <c r="B120" s="516"/>
      <c r="C120" s="516"/>
      <c r="D120" s="516"/>
      <c r="E120" s="516"/>
      <c r="F120" s="516"/>
      <c r="G120" s="173"/>
    </row>
    <row r="121" spans="1:7" ht="22.5" x14ac:dyDescent="0.4">
      <c r="A121" s="456" t="s">
        <v>311</v>
      </c>
      <c r="B121" s="456"/>
      <c r="C121" s="456"/>
      <c r="D121" s="456"/>
      <c r="E121" s="456"/>
      <c r="F121" s="45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7"/>
      <c r="B132" s="517"/>
      <c r="C132" s="517"/>
      <c r="D132" s="517"/>
      <c r="E132" s="517"/>
      <c r="F132" s="517"/>
      <c r="G132" s="114"/>
    </row>
    <row r="133" spans="1:16384" ht="22.5" customHeight="1" x14ac:dyDescent="0.4">
      <c r="A133" s="458" t="s">
        <v>424</v>
      </c>
      <c r="B133" s="458"/>
      <c r="C133" s="458"/>
      <c r="D133" s="458"/>
      <c r="E133" s="458"/>
      <c r="F133" s="458"/>
      <c r="G133" s="114"/>
    </row>
    <row r="134" spans="1:16384" ht="22.5" customHeight="1" x14ac:dyDescent="0.4">
      <c r="A134" s="459"/>
      <c r="B134" s="459"/>
      <c r="C134" s="459"/>
      <c r="D134" s="459"/>
      <c r="E134" s="459"/>
      <c r="F134" s="459"/>
      <c r="G134" s="114"/>
    </row>
    <row r="135" spans="1:16384" s="326" customFormat="1" ht="22.5" customHeight="1" x14ac:dyDescent="0.25">
      <c r="A135" s="454" t="s">
        <v>28</v>
      </c>
      <c r="B135" s="449" t="s">
        <v>29</v>
      </c>
      <c r="C135" s="449"/>
      <c r="D135" s="449" t="s">
        <v>42</v>
      </c>
      <c r="E135" s="436" t="s">
        <v>266</v>
      </c>
      <c r="F135" s="436" t="s">
        <v>302</v>
      </c>
    </row>
    <row r="136" spans="1:16384" s="326" customFormat="1" ht="22.5" customHeight="1" x14ac:dyDescent="0.25">
      <c r="A136" s="454"/>
      <c r="B136" s="118" t="s">
        <v>32</v>
      </c>
      <c r="C136" s="118" t="s">
        <v>31</v>
      </c>
      <c r="D136" s="449"/>
      <c r="E136" s="436"/>
      <c r="F136" s="436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60" t="s">
        <v>461</v>
      </c>
      <c r="B139" s="460"/>
      <c r="C139" s="460"/>
      <c r="D139" s="460"/>
      <c r="E139" s="460"/>
      <c r="F139" s="460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7" t="s">
        <v>350</v>
      </c>
      <c r="B147" s="477"/>
      <c r="C147" s="477"/>
      <c r="D147" s="477"/>
      <c r="E147" s="477"/>
      <c r="F147" s="477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8"/>
      <c r="B165" s="516"/>
      <c r="C165" s="516"/>
      <c r="D165" s="516"/>
      <c r="E165" s="516"/>
      <c r="F165" s="516"/>
      <c r="G165" s="114"/>
    </row>
    <row r="166" spans="1:7" ht="32.25" customHeight="1" x14ac:dyDescent="0.4">
      <c r="A166" s="460" t="s">
        <v>462</v>
      </c>
      <c r="B166" s="460"/>
      <c r="C166" s="460"/>
      <c r="D166" s="460"/>
      <c r="E166" s="460"/>
      <c r="F166" s="460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9"/>
      <c r="B176" s="520"/>
      <c r="C176" s="520"/>
      <c r="D176" s="520"/>
      <c r="E176" s="520"/>
      <c r="F176" s="520"/>
      <c r="G176" s="114"/>
    </row>
    <row r="177" spans="1:7" ht="32.25" customHeight="1" x14ac:dyDescent="0.4">
      <c r="A177" s="460" t="s">
        <v>311</v>
      </c>
      <c r="B177" s="460"/>
      <c r="C177" s="460"/>
      <c r="D177" s="460"/>
      <c r="E177" s="460"/>
      <c r="F177" s="460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78"/>
      <c r="C186" s="479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21"/>
      <c r="B188" s="521"/>
      <c r="C188" s="521"/>
      <c r="D188" s="521"/>
      <c r="E188" s="521"/>
      <c r="F188" s="521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54" t="s">
        <v>28</v>
      </c>
      <c r="B191" s="449" t="s">
        <v>29</v>
      </c>
      <c r="C191" s="449"/>
      <c r="D191" s="449" t="s">
        <v>42</v>
      </c>
      <c r="E191" s="436" t="s">
        <v>266</v>
      </c>
      <c r="F191" s="436" t="s">
        <v>302</v>
      </c>
      <c r="G191" s="114"/>
    </row>
    <row r="192" spans="1:7" ht="21" x14ac:dyDescent="0.4">
      <c r="A192" s="454"/>
      <c r="B192" s="118" t="s">
        <v>32</v>
      </c>
      <c r="C192" s="118" t="s">
        <v>31</v>
      </c>
      <c r="D192" s="449"/>
      <c r="E192" s="436"/>
      <c r="F192" s="436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42" t="s">
        <v>34</v>
      </c>
      <c r="B203" s="443"/>
      <c r="C203" s="444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9"/>
      <c r="B205" s="439"/>
      <c r="C205" s="439"/>
      <c r="D205" s="439"/>
      <c r="E205" s="439"/>
      <c r="F205" s="439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42" t="s">
        <v>34</v>
      </c>
      <c r="B227" s="443"/>
      <c r="C227" s="444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9"/>
      <c r="B229" s="439"/>
      <c r="C229" s="439"/>
      <c r="D229" s="439"/>
      <c r="E229" s="439"/>
      <c r="F229" s="439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51" t="s">
        <v>311</v>
      </c>
      <c r="B236" s="452"/>
      <c r="C236" s="452"/>
      <c r="D236" s="453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42" t="s">
        <v>34</v>
      </c>
      <c r="B245" s="443"/>
      <c r="C245" s="444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9"/>
      <c r="B250" s="439"/>
      <c r="C250" s="439"/>
      <c r="D250" s="439"/>
      <c r="E250" s="439"/>
      <c r="F250" s="439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54" t="s">
        <v>28</v>
      </c>
      <c r="B253" s="449" t="s">
        <v>29</v>
      </c>
      <c r="C253" s="449"/>
      <c r="D253" s="449" t="s">
        <v>42</v>
      </c>
      <c r="E253" s="436" t="s">
        <v>266</v>
      </c>
      <c r="F253" s="436" t="s">
        <v>302</v>
      </c>
      <c r="G253" s="129"/>
    </row>
    <row r="254" spans="1:7" ht="21" x14ac:dyDescent="0.4">
      <c r="A254" s="454"/>
      <c r="B254" s="118" t="s">
        <v>32</v>
      </c>
      <c r="C254" s="118" t="s">
        <v>31</v>
      </c>
      <c r="D254" s="449"/>
      <c r="E254" s="436"/>
      <c r="F254" s="436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42" t="s">
        <v>34</v>
      </c>
      <c r="B265" s="443"/>
      <c r="C265" s="444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9"/>
      <c r="B290" s="489"/>
      <c r="C290" s="489"/>
      <c r="D290" s="489"/>
      <c r="E290" s="489"/>
      <c r="F290" s="489"/>
      <c r="G290" s="129"/>
    </row>
    <row r="291" spans="1:7" s="80" customFormat="1" ht="31.5" customHeight="1" x14ac:dyDescent="0.4">
      <c r="A291" s="455" t="s">
        <v>311</v>
      </c>
      <c r="B291" s="455"/>
      <c r="C291" s="455"/>
      <c r="D291" s="455"/>
      <c r="E291" s="455"/>
      <c r="F291" s="455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54" t="s">
        <v>28</v>
      </c>
      <c r="B308" s="449" t="s">
        <v>29</v>
      </c>
      <c r="C308" s="449"/>
      <c r="D308" s="449" t="s">
        <v>42</v>
      </c>
      <c r="E308" s="436" t="s">
        <v>266</v>
      </c>
      <c r="F308" s="436" t="s">
        <v>302</v>
      </c>
      <c r="G308" s="129"/>
    </row>
    <row r="309" spans="1:7" ht="21" x14ac:dyDescent="0.4">
      <c r="A309" s="454"/>
      <c r="B309" s="118" t="s">
        <v>32</v>
      </c>
      <c r="C309" s="118" t="s">
        <v>31</v>
      </c>
      <c r="D309" s="449"/>
      <c r="E309" s="436"/>
      <c r="F309" s="436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41"/>
      <c r="B357" s="441"/>
      <c r="C357" s="441"/>
      <c r="D357" s="441"/>
      <c r="E357" s="441"/>
      <c r="F357" s="441"/>
      <c r="G357" s="441"/>
    </row>
    <row r="358" spans="1:7" ht="32.25" customHeight="1" x14ac:dyDescent="0.4">
      <c r="A358" s="450" t="s">
        <v>311</v>
      </c>
      <c r="B358" s="450"/>
      <c r="C358" s="450"/>
      <c r="D358" s="450"/>
      <c r="E358" s="450"/>
      <c r="F358" s="450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54" t="s">
        <v>28</v>
      </c>
      <c r="B375" s="449" t="s">
        <v>29</v>
      </c>
      <c r="C375" s="449"/>
      <c r="D375" s="449" t="s">
        <v>42</v>
      </c>
      <c r="E375" s="436" t="s">
        <v>266</v>
      </c>
      <c r="F375" s="436" t="s">
        <v>302</v>
      </c>
      <c r="G375" s="173"/>
    </row>
    <row r="376" spans="1:7" s="260" customFormat="1" ht="21" x14ac:dyDescent="0.4">
      <c r="A376" s="454"/>
      <c r="B376" s="118" t="s">
        <v>32</v>
      </c>
      <c r="C376" s="118" t="s">
        <v>31</v>
      </c>
      <c r="D376" s="449"/>
      <c r="E376" s="436"/>
      <c r="F376" s="436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45"/>
      <c r="B415" s="446"/>
      <c r="C415" s="446"/>
      <c r="D415" s="446"/>
      <c r="E415" s="446"/>
      <c r="F415" s="446"/>
      <c r="G415" s="446"/>
    </row>
    <row r="416" spans="1:7" s="260" customFormat="1" ht="24.75" x14ac:dyDescent="0.4">
      <c r="A416" s="432" t="s">
        <v>320</v>
      </c>
      <c r="B416" s="432"/>
      <c r="C416" s="432"/>
      <c r="D416" s="432"/>
      <c r="E416" s="432"/>
      <c r="F416" s="432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54" t="s">
        <v>28</v>
      </c>
      <c r="B433" s="449" t="s">
        <v>29</v>
      </c>
      <c r="C433" s="449"/>
      <c r="D433" s="449" t="s">
        <v>42</v>
      </c>
      <c r="E433" s="436" t="s">
        <v>266</v>
      </c>
      <c r="F433" s="436" t="s">
        <v>302</v>
      </c>
      <c r="G433" s="129"/>
    </row>
    <row r="434" spans="1:7" ht="21" x14ac:dyDescent="0.4">
      <c r="A434" s="454"/>
      <c r="B434" s="118" t="s">
        <v>32</v>
      </c>
      <c r="C434" s="118" t="s">
        <v>31</v>
      </c>
      <c r="D434" s="449"/>
      <c r="E434" s="436"/>
      <c r="F434" s="436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2" t="s">
        <v>311</v>
      </c>
      <c r="B464" s="432"/>
      <c r="C464" s="432"/>
      <c r="D464" s="432"/>
      <c r="E464" s="432"/>
      <c r="F464" s="432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70" t="s">
        <v>425</v>
      </c>
      <c r="B478" s="470"/>
      <c r="C478" s="470"/>
      <c r="D478" s="470"/>
      <c r="E478" s="470"/>
      <c r="F478" s="470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33" t="s">
        <v>28</v>
      </c>
      <c r="B480" s="434" t="s">
        <v>29</v>
      </c>
      <c r="C480" s="434"/>
      <c r="D480" s="434" t="s">
        <v>42</v>
      </c>
      <c r="E480" s="435" t="s">
        <v>266</v>
      </c>
      <c r="F480" s="435" t="s">
        <v>302</v>
      </c>
      <c r="G480" s="114"/>
    </row>
    <row r="481" spans="1:7" ht="21" x14ac:dyDescent="0.4">
      <c r="A481" s="433"/>
      <c r="B481" s="320" t="s">
        <v>32</v>
      </c>
      <c r="C481" s="320" t="s">
        <v>31</v>
      </c>
      <c r="D481" s="434"/>
      <c r="E481" s="435"/>
      <c r="F481" s="435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9" t="s">
        <v>52</v>
      </c>
      <c r="B483" s="509"/>
      <c r="C483" s="509"/>
      <c r="D483" s="509"/>
      <c r="E483" s="509"/>
      <c r="F483" s="509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7" t="s">
        <v>463</v>
      </c>
      <c r="B491" s="508"/>
      <c r="C491" s="508"/>
      <c r="D491" s="508"/>
      <c r="E491" s="508"/>
      <c r="F491" s="508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1" t="s">
        <v>23</v>
      </c>
      <c r="B505" s="482"/>
      <c r="C505" s="482"/>
      <c r="D505" s="482"/>
      <c r="E505" s="482"/>
      <c r="F505" s="483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47"/>
      <c r="B517" s="447"/>
      <c r="C517" s="447"/>
      <c r="D517" s="447"/>
      <c r="E517" s="447"/>
      <c r="F517" s="447"/>
      <c r="G517" s="447"/>
    </row>
    <row r="518" spans="1:7" ht="26.25" customHeight="1" x14ac:dyDescent="0.5">
      <c r="A518" s="369" t="s">
        <v>311</v>
      </c>
      <c r="B518" s="448"/>
      <c r="C518" s="448"/>
      <c r="D518" s="448"/>
      <c r="E518" s="448"/>
      <c r="F518" s="448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71" t="s">
        <v>97</v>
      </c>
      <c r="B530" s="471"/>
      <c r="C530" s="471"/>
      <c r="D530" s="471"/>
      <c r="E530" s="471"/>
      <c r="F530" s="471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4" t="s">
        <v>28</v>
      </c>
      <c r="B532" s="472" t="s">
        <v>29</v>
      </c>
      <c r="C532" s="486"/>
      <c r="D532" s="449" t="s">
        <v>42</v>
      </c>
      <c r="E532" s="436" t="s">
        <v>266</v>
      </c>
      <c r="F532" s="436" t="s">
        <v>302</v>
      </c>
      <c r="G532" s="114"/>
    </row>
    <row r="533" spans="1:7" ht="21" x14ac:dyDescent="0.4">
      <c r="A533" s="485"/>
      <c r="B533" s="315" t="s">
        <v>32</v>
      </c>
      <c r="C533" s="316" t="s">
        <v>31</v>
      </c>
      <c r="D533" s="449"/>
      <c r="E533" s="436"/>
      <c r="F533" s="436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8"/>
      <c r="D535" s="468"/>
      <c r="E535" s="468"/>
      <c r="F535" s="469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42" t="s">
        <v>34</v>
      </c>
      <c r="B542" s="443"/>
      <c r="C542" s="444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42" t="s">
        <v>33</v>
      </c>
      <c r="B543" s="443"/>
      <c r="C543" s="444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9"/>
      <c r="B544" s="439"/>
      <c r="C544" s="439"/>
      <c r="D544" s="439"/>
      <c r="E544" s="439"/>
      <c r="F544" s="439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40"/>
      <c r="B556" s="441"/>
      <c r="C556" s="441"/>
      <c r="D556" s="441"/>
      <c r="E556" s="441"/>
      <c r="F556" s="441"/>
      <c r="G556" s="441"/>
    </row>
    <row r="557" spans="1:7" ht="35.25" customHeight="1" x14ac:dyDescent="0.4">
      <c r="A557" s="371" t="s">
        <v>311</v>
      </c>
      <c r="B557" s="337"/>
      <c r="C557" s="505"/>
      <c r="D557" s="505"/>
      <c r="E557" s="505"/>
      <c r="F557" s="506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37" t="s">
        <v>34</v>
      </c>
      <c r="B566" s="437"/>
      <c r="C566" s="438"/>
      <c r="D566" s="378">
        <f>SUM(B558:C565,B546:C555)</f>
        <v>0</v>
      </c>
      <c r="E566" s="108"/>
      <c r="F566" s="114"/>
      <c r="G566" s="114"/>
    </row>
    <row r="567" spans="1:7" ht="21" x14ac:dyDescent="0.4">
      <c r="A567" s="437" t="s">
        <v>33</v>
      </c>
      <c r="B567" s="437"/>
      <c r="C567" s="437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9"/>
      <c r="B572" s="439"/>
      <c r="C572" s="439"/>
      <c r="D572" s="439"/>
      <c r="E572" s="439"/>
      <c r="F572" s="439"/>
      <c r="G572" s="114"/>
    </row>
    <row r="573" spans="1:7" ht="22.5" x14ac:dyDescent="0.45">
      <c r="A573" s="431" t="s">
        <v>19</v>
      </c>
      <c r="B573" s="431"/>
      <c r="C573" s="431"/>
      <c r="D573" s="431"/>
      <c r="E573" s="431"/>
      <c r="F573" s="431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33" t="s">
        <v>28</v>
      </c>
      <c r="B575" s="434" t="s">
        <v>29</v>
      </c>
      <c r="C575" s="434"/>
      <c r="D575" s="434" t="s">
        <v>42</v>
      </c>
      <c r="E575" s="435" t="s">
        <v>266</v>
      </c>
      <c r="F575" s="435" t="s">
        <v>302</v>
      </c>
      <c r="G575" s="114"/>
    </row>
    <row r="576" spans="1:7" ht="21" x14ac:dyDescent="0.4">
      <c r="A576" s="433"/>
      <c r="B576" s="320" t="s">
        <v>32</v>
      </c>
      <c r="C576" s="320" t="s">
        <v>31</v>
      </c>
      <c r="D576" s="434"/>
      <c r="E576" s="435"/>
      <c r="F576" s="435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3" t="s">
        <v>10</v>
      </c>
      <c r="B578" s="494"/>
      <c r="C578" s="494"/>
      <c r="D578" s="494"/>
      <c r="E578" s="494"/>
      <c r="F578" s="495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7" t="s">
        <v>34</v>
      </c>
      <c r="B588" s="437"/>
      <c r="C588" s="438"/>
      <c r="D588" s="378">
        <f>SUM(B579:C587)</f>
        <v>0</v>
      </c>
      <c r="E588" s="108"/>
      <c r="F588" s="114"/>
      <c r="G588" s="114"/>
    </row>
    <row r="589" spans="1:7" ht="21" x14ac:dyDescent="0.4">
      <c r="A589" s="437" t="s">
        <v>33</v>
      </c>
      <c r="B589" s="437"/>
      <c r="C589" s="437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6" t="s">
        <v>23</v>
      </c>
      <c r="B591" s="497"/>
      <c r="C591" s="497"/>
      <c r="D591" s="497"/>
      <c r="E591" s="497"/>
      <c r="F591" s="498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37" t="s">
        <v>34</v>
      </c>
      <c r="B606" s="437"/>
      <c r="C606" s="438"/>
      <c r="D606" s="378">
        <f>SUM(B592:C605)</f>
        <v>0</v>
      </c>
      <c r="E606" s="108"/>
      <c r="F606" s="114"/>
      <c r="G606" s="114"/>
    </row>
    <row r="607" spans="1:7" ht="21" x14ac:dyDescent="0.4">
      <c r="A607" s="437" t="s">
        <v>33</v>
      </c>
      <c r="B607" s="437"/>
      <c r="C607" s="437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502" t="s">
        <v>170</v>
      </c>
      <c r="B610" s="503"/>
      <c r="C610" s="504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31" t="s">
        <v>8</v>
      </c>
      <c r="B612" s="431"/>
      <c r="C612" s="431"/>
      <c r="D612" s="431"/>
      <c r="E612" s="431"/>
      <c r="F612" s="431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54" t="s">
        <v>28</v>
      </c>
      <c r="B614" s="449" t="s">
        <v>29</v>
      </c>
      <c r="C614" s="449"/>
      <c r="D614" s="449" t="s">
        <v>42</v>
      </c>
      <c r="E614" s="436" t="s">
        <v>266</v>
      </c>
      <c r="F614" s="436" t="s">
        <v>302</v>
      </c>
      <c r="G614" s="114"/>
    </row>
    <row r="615" spans="1:7" ht="18.75" customHeight="1" x14ac:dyDescent="0.4">
      <c r="A615" s="454"/>
      <c r="B615" s="118" t="s">
        <v>32</v>
      </c>
      <c r="C615" s="118" t="s">
        <v>31</v>
      </c>
      <c r="D615" s="449"/>
      <c r="E615" s="436"/>
      <c r="F615" s="436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91"/>
      <c r="D617" s="491"/>
      <c r="E617" s="491"/>
      <c r="F617" s="492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7" t="s">
        <v>34</v>
      </c>
      <c r="B627" s="437"/>
      <c r="C627" s="437"/>
      <c r="D627" s="378">
        <f>SUM(B618:C626)</f>
        <v>0</v>
      </c>
      <c r="E627" s="488"/>
      <c r="F627" s="489"/>
      <c r="G627" s="129"/>
    </row>
    <row r="628" spans="1:7" ht="21" x14ac:dyDescent="0.4">
      <c r="A628" s="437" t="s">
        <v>33</v>
      </c>
      <c r="B628" s="437"/>
      <c r="C628" s="437"/>
      <c r="D628" s="388" t="e">
        <f>D627/(COUNT(B618:C626)*2)</f>
        <v>#DIV/0!</v>
      </c>
      <c r="E628" s="490"/>
      <c r="F628" s="447"/>
      <c r="G628" s="129"/>
    </row>
    <row r="629" spans="1:7" ht="21" x14ac:dyDescent="0.4">
      <c r="A629" s="325"/>
      <c r="B629" s="135"/>
      <c r="C629" s="487"/>
      <c r="D629" s="487"/>
      <c r="E629" s="487"/>
      <c r="F629" s="487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42" t="s">
        <v>34</v>
      </c>
      <c r="B639" s="443"/>
      <c r="C639" s="444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91"/>
      <c r="D642" s="491"/>
      <c r="E642" s="491"/>
      <c r="F642" s="492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42" t="s">
        <v>34</v>
      </c>
      <c r="B650" s="443"/>
      <c r="C650" s="444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0"/>
      <c r="B652" s="480"/>
      <c r="C652" s="480"/>
      <c r="D652" s="480"/>
      <c r="E652" s="480"/>
      <c r="F652" s="480"/>
      <c r="G652" s="480"/>
    </row>
    <row r="653" spans="1:16382" ht="24.75" x14ac:dyDescent="0.4">
      <c r="A653" s="363" t="s">
        <v>26</v>
      </c>
      <c r="B653" s="491"/>
      <c r="C653" s="491"/>
      <c r="D653" s="491"/>
      <c r="E653" s="491"/>
      <c r="F653" s="492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73" t="s">
        <v>311</v>
      </c>
      <c r="B661" s="474"/>
      <c r="C661" s="474"/>
      <c r="D661" s="474"/>
      <c r="E661" s="474"/>
      <c r="F661" s="475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31" t="s">
        <v>356</v>
      </c>
      <c r="B676" s="431"/>
      <c r="C676" s="431"/>
      <c r="D676" s="431"/>
      <c r="E676" s="431"/>
      <c r="F676" s="431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54" t="s">
        <v>28</v>
      </c>
      <c r="B678" s="449" t="s">
        <v>29</v>
      </c>
      <c r="C678" s="449"/>
      <c r="D678" s="449" t="s">
        <v>42</v>
      </c>
      <c r="E678" s="436" t="s">
        <v>266</v>
      </c>
      <c r="F678" s="436" t="s">
        <v>302</v>
      </c>
      <c r="G678" s="129"/>
    </row>
    <row r="679" spans="1:7" ht="21" x14ac:dyDescent="0.4">
      <c r="A679" s="454"/>
      <c r="B679" s="118" t="s">
        <v>32</v>
      </c>
      <c r="C679" s="118" t="s">
        <v>31</v>
      </c>
      <c r="D679" s="449"/>
      <c r="E679" s="436"/>
      <c r="F679" s="436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6" t="s">
        <v>459</v>
      </c>
      <c r="B704" s="476"/>
      <c r="C704" s="476"/>
      <c r="D704" s="476"/>
      <c r="E704" s="476"/>
      <c r="F704" s="476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12" t="s">
        <v>28</v>
      </c>
      <c r="B706" s="472" t="s">
        <v>29</v>
      </c>
      <c r="C706" s="472"/>
      <c r="D706" s="449" t="s">
        <v>42</v>
      </c>
      <c r="E706" s="436" t="s">
        <v>266</v>
      </c>
      <c r="F706" s="436" t="s">
        <v>302</v>
      </c>
      <c r="G706" s="274"/>
    </row>
    <row r="707" spans="1:7" ht="21" x14ac:dyDescent="0.4">
      <c r="A707" s="513"/>
      <c r="B707" s="383" t="s">
        <v>32</v>
      </c>
      <c r="C707" s="383" t="s">
        <v>31</v>
      </c>
      <c r="D707" s="449"/>
      <c r="E707" s="436"/>
      <c r="F707" s="436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9" t="s">
        <v>306</v>
      </c>
      <c r="B709" s="500"/>
      <c r="C709" s="500"/>
      <c r="D709" s="500"/>
      <c r="E709" s="500"/>
      <c r="F709" s="501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10"/>
      <c r="C715" s="511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10"/>
      <c r="C716" s="511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9" t="s">
        <v>307</v>
      </c>
      <c r="B718" s="500"/>
      <c r="C718" s="500"/>
      <c r="D718" s="500"/>
      <c r="E718" s="500"/>
      <c r="F718" s="501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719:B721 B312:B319 B379:B389 B465:B471 B519:B525 B417:B424 B492:B504 B292:B299 B592:B605 B662:B668 B437:B444 B66:B82 B257:B264 B348:B356 B178:B185 B536:B541 B654:B660 B269:B289 B231:B235 B710:B714 B105:B110 B140:B146 B237:B244 B449:B463 B528:B529 B484:B490 B643:B649 B30:B37 B85:B102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7"/>
      <c r="E1" s="527"/>
      <c r="F1" s="527"/>
      <c r="G1" s="527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8" t="s">
        <v>46</v>
      </c>
      <c r="B6" s="528"/>
      <c r="C6" s="528"/>
      <c r="D6" s="528"/>
      <c r="E6" s="528"/>
      <c r="F6" s="528"/>
      <c r="G6" s="92"/>
    </row>
    <row r="7" spans="1:7" s="258" customFormat="1" ht="21.75" customHeight="1" x14ac:dyDescent="0.45">
      <c r="A7" s="529" t="str">
        <f>'Page de garde'!D18</f>
        <v>JARZOUNA</v>
      </c>
      <c r="B7" s="529"/>
      <c r="C7" s="529"/>
      <c r="D7" s="529"/>
      <c r="E7" s="529"/>
      <c r="F7" s="529"/>
      <c r="G7" s="92"/>
    </row>
    <row r="8" spans="1:7" s="258" customFormat="1" ht="24" x14ac:dyDescent="0.45">
      <c r="A8" s="4" t="s">
        <v>39</v>
      </c>
      <c r="B8" s="530" t="str">
        <f>'A1 Exploitation'!B9:F9</f>
        <v>M Dhia Mechlaoui</v>
      </c>
      <c r="C8" s="530"/>
      <c r="D8" s="530"/>
      <c r="E8" s="530"/>
      <c r="F8" s="530"/>
      <c r="G8" s="92"/>
    </row>
    <row r="9" spans="1:7" s="258" customFormat="1" ht="24" x14ac:dyDescent="0.45">
      <c r="A9" s="5" t="s">
        <v>41</v>
      </c>
      <c r="B9" s="531" t="str">
        <f>'A1 Exploitation'!B10:F10</f>
        <v>Directeur magasin (M Bechir Jemai) et chef rayon PFT Mme Ameni</v>
      </c>
      <c r="C9" s="531"/>
      <c r="D9" s="531"/>
      <c r="E9" s="531"/>
      <c r="F9" s="531"/>
      <c r="G9" s="92"/>
    </row>
    <row r="10" spans="1:7" s="258" customFormat="1" ht="24" x14ac:dyDescent="0.45">
      <c r="A10" s="4" t="s">
        <v>40</v>
      </c>
      <c r="B10" s="526">
        <f>'A1 Exploitation'!B11:F11</f>
        <v>43524</v>
      </c>
      <c r="C10" s="526"/>
      <c r="D10" s="526"/>
      <c r="E10" s="526"/>
      <c r="F10" s="526"/>
      <c r="G10" s="92"/>
    </row>
    <row r="11" spans="1:7" s="258" customFormat="1" ht="24" x14ac:dyDescent="0.45">
      <c r="A11" s="4" t="s">
        <v>250</v>
      </c>
      <c r="B11" s="532" t="e">
        <f>D199</f>
        <v>#DIV/0!</v>
      </c>
      <c r="C11" s="532"/>
      <c r="D11" s="532"/>
      <c r="E11" s="532"/>
      <c r="F11" s="532"/>
      <c r="G11" s="92"/>
    </row>
    <row r="12" spans="1:7" s="258" customFormat="1" ht="22.5" x14ac:dyDescent="0.45">
      <c r="A12" s="1"/>
      <c r="D12" s="462"/>
      <c r="E12" s="462"/>
      <c r="F12" s="462"/>
      <c r="G12" s="462"/>
    </row>
    <row r="13" spans="1:7" s="258" customFormat="1" ht="11.25" customHeight="1" x14ac:dyDescent="0.3">
      <c r="A13" s="533" t="s">
        <v>28</v>
      </c>
      <c r="B13" s="534" t="s">
        <v>29</v>
      </c>
      <c r="C13" s="534"/>
      <c r="D13" s="534" t="s">
        <v>42</v>
      </c>
      <c r="E13" s="534" t="s">
        <v>160</v>
      </c>
      <c r="F13" s="534" t="s">
        <v>161</v>
      </c>
      <c r="G13" s="80"/>
    </row>
    <row r="14" spans="1:7" s="258" customFormat="1" ht="12.75" customHeight="1" x14ac:dyDescent="0.3">
      <c r="A14" s="533"/>
      <c r="B14" s="22" t="s">
        <v>32</v>
      </c>
      <c r="C14" s="22" t="s">
        <v>31</v>
      </c>
      <c r="D14" s="534"/>
      <c r="E14" s="534"/>
      <c r="F14" s="534"/>
      <c r="G14" s="94"/>
    </row>
    <row r="15" spans="1:7" x14ac:dyDescent="0.3">
      <c r="A15" s="547"/>
      <c r="B15" s="548"/>
      <c r="C15" s="548"/>
      <c r="D15" s="548"/>
      <c r="E15" s="548"/>
      <c r="F15" s="548"/>
    </row>
    <row r="16" spans="1:7" ht="19.5" x14ac:dyDescent="0.4">
      <c r="A16" s="540" t="s">
        <v>0</v>
      </c>
      <c r="B16" s="541"/>
      <c r="C16" s="541"/>
      <c r="D16" s="541"/>
      <c r="E16" s="541"/>
      <c r="F16" s="541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2" t="s">
        <v>34</v>
      </c>
      <c r="B22" s="536"/>
      <c r="C22" s="537"/>
      <c r="D22" s="381">
        <f>SUM(B17:C21)</f>
        <v>0</v>
      </c>
    </row>
    <row r="23" spans="1:7" x14ac:dyDescent="0.3">
      <c r="A23" s="535" t="s">
        <v>251</v>
      </c>
      <c r="B23" s="538"/>
      <c r="C23" s="539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3" t="s">
        <v>4</v>
      </c>
      <c r="B25" s="544"/>
      <c r="C25" s="544"/>
      <c r="D25" s="544"/>
      <c r="E25" s="544"/>
      <c r="F25" s="544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5" t="s">
        <v>34</v>
      </c>
      <c r="B33" s="538"/>
      <c r="C33" s="539"/>
      <c r="D33" s="380">
        <f>SUM(B26:C32)</f>
        <v>0</v>
      </c>
    </row>
    <row r="34" spans="1:7" x14ac:dyDescent="0.3">
      <c r="A34" s="535" t="s">
        <v>251</v>
      </c>
      <c r="B34" s="538"/>
      <c r="C34" s="539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3" t="s">
        <v>180</v>
      </c>
      <c r="B36" s="544"/>
      <c r="C36" s="544"/>
      <c r="D36" s="544"/>
      <c r="E36" s="544"/>
      <c r="F36" s="544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5" t="s">
        <v>34</v>
      </c>
      <c r="B42" s="538"/>
      <c r="C42" s="539"/>
      <c r="D42" s="380">
        <f>SUM(B37:C41)</f>
        <v>0</v>
      </c>
      <c r="E42" s="259"/>
      <c r="F42" s="259"/>
      <c r="G42" s="93"/>
    </row>
    <row r="43" spans="1:7" s="10" customFormat="1" x14ac:dyDescent="0.3">
      <c r="A43" s="535" t="s">
        <v>251</v>
      </c>
      <c r="B43" s="538"/>
      <c r="C43" s="539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5" t="s">
        <v>19</v>
      </c>
      <c r="B45" s="546"/>
      <c r="C45" s="546"/>
      <c r="D45" s="546"/>
      <c r="E45" s="546"/>
      <c r="F45" s="546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5" t="s">
        <v>34</v>
      </c>
      <c r="B52" s="538"/>
      <c r="C52" s="539"/>
      <c r="D52" s="380">
        <f>SUM(B46:C51)</f>
        <v>0</v>
      </c>
    </row>
    <row r="53" spans="1:7" x14ac:dyDescent="0.3">
      <c r="A53" s="535" t="s">
        <v>251</v>
      </c>
      <c r="B53" s="538"/>
      <c r="C53" s="539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3" t="s">
        <v>8</v>
      </c>
      <c r="B55" s="544"/>
      <c r="C55" s="544"/>
      <c r="D55" s="544"/>
      <c r="E55" s="544"/>
      <c r="F55" s="544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5" t="s">
        <v>34</v>
      </c>
      <c r="B63" s="538"/>
      <c r="C63" s="539"/>
      <c r="D63" s="380">
        <f>SUM(B56:C62)</f>
        <v>0</v>
      </c>
    </row>
    <row r="64" spans="1:7" x14ac:dyDescent="0.3">
      <c r="A64" s="535" t="s">
        <v>251</v>
      </c>
      <c r="B64" s="538"/>
      <c r="C64" s="539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3" t="s">
        <v>111</v>
      </c>
      <c r="B66" s="544"/>
      <c r="C66" s="544"/>
      <c r="D66" s="544"/>
      <c r="E66" s="544"/>
      <c r="F66" s="544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5" t="s">
        <v>34</v>
      </c>
      <c r="B84" s="538"/>
      <c r="C84" s="539"/>
      <c r="D84" s="380">
        <f>SUM(B67:C83)</f>
        <v>0</v>
      </c>
    </row>
    <row r="85" spans="1:7" x14ac:dyDescent="0.3">
      <c r="A85" s="535" t="s">
        <v>251</v>
      </c>
      <c r="B85" s="538"/>
      <c r="C85" s="539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3" t="s">
        <v>172</v>
      </c>
      <c r="B87" s="544"/>
      <c r="C87" s="544"/>
      <c r="D87" s="544"/>
      <c r="E87" s="544"/>
      <c r="F87" s="544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5" t="s">
        <v>34</v>
      </c>
      <c r="B102" s="538"/>
      <c r="C102" s="539"/>
      <c r="D102" s="380">
        <f>SUM(B88:C101)</f>
        <v>0</v>
      </c>
    </row>
    <row r="103" spans="1:7" x14ac:dyDescent="0.3">
      <c r="A103" s="535" t="s">
        <v>251</v>
      </c>
      <c r="B103" s="538"/>
      <c r="C103" s="539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3" t="s">
        <v>173</v>
      </c>
      <c r="B106" s="544"/>
      <c r="C106" s="544"/>
      <c r="D106" s="544"/>
      <c r="E106" s="544"/>
      <c r="F106" s="544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5" t="s">
        <v>34</v>
      </c>
      <c r="B118" s="538"/>
      <c r="C118" s="539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5" t="s">
        <v>251</v>
      </c>
      <c r="B119" s="538"/>
      <c r="C119" s="539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3" t="s">
        <v>156</v>
      </c>
      <c r="B121" s="544"/>
      <c r="C121" s="544"/>
      <c r="D121" s="544"/>
      <c r="E121" s="544"/>
      <c r="F121" s="544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5" t="s">
        <v>34</v>
      </c>
      <c r="B133" s="538"/>
      <c r="C133" s="539"/>
      <c r="D133" s="380">
        <f>SUM(B122:C132)</f>
        <v>0</v>
      </c>
    </row>
    <row r="134" spans="1:7" x14ac:dyDescent="0.3">
      <c r="A134" s="535" t="s">
        <v>251</v>
      </c>
      <c r="B134" s="538"/>
      <c r="C134" s="539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3" t="s">
        <v>61</v>
      </c>
      <c r="B136" s="544"/>
      <c r="C136" s="544"/>
      <c r="D136" s="544"/>
      <c r="E136" s="544"/>
      <c r="F136" s="544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5" t="s">
        <v>34</v>
      </c>
      <c r="B149" s="538"/>
      <c r="C149" s="539"/>
      <c r="D149" s="380">
        <f>SUM(B137:C148)</f>
        <v>0</v>
      </c>
    </row>
    <row r="150" spans="1:7" x14ac:dyDescent="0.3">
      <c r="A150" s="535" t="s">
        <v>251</v>
      </c>
      <c r="B150" s="538"/>
      <c r="C150" s="539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3" t="s">
        <v>178</v>
      </c>
      <c r="B152" s="544"/>
      <c r="C152" s="544"/>
      <c r="D152" s="544"/>
      <c r="E152" s="544"/>
      <c r="F152" s="544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5" t="s">
        <v>34</v>
      </c>
      <c r="B161" s="536"/>
      <c r="C161" s="537"/>
      <c r="D161" s="381">
        <f>SUM(B153:C160)</f>
        <v>0</v>
      </c>
    </row>
    <row r="162" spans="1:7" x14ac:dyDescent="0.3">
      <c r="A162" s="535" t="s">
        <v>251</v>
      </c>
      <c r="B162" s="538"/>
      <c r="C162" s="539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3" t="s">
        <v>64</v>
      </c>
      <c r="B164" s="544"/>
      <c r="C164" s="544"/>
      <c r="D164" s="544"/>
      <c r="E164" s="544"/>
      <c r="F164" s="544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5" t="s">
        <v>34</v>
      </c>
      <c r="B169" s="538"/>
      <c r="C169" s="539"/>
      <c r="D169" s="380">
        <f>SUM(B165:C168)</f>
        <v>0</v>
      </c>
    </row>
    <row r="170" spans="1:7" x14ac:dyDescent="0.3">
      <c r="A170" s="535" t="s">
        <v>251</v>
      </c>
      <c r="B170" s="538"/>
      <c r="C170" s="539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9" t="s">
        <v>15</v>
      </c>
      <c r="B172" s="550"/>
      <c r="C172" s="550"/>
      <c r="D172" s="550"/>
      <c r="E172" s="550"/>
      <c r="F172" s="550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5" t="s">
        <v>34</v>
      </c>
      <c r="B177" s="538"/>
      <c r="C177" s="539"/>
      <c r="D177" s="380">
        <f>SUM(B173:C176)</f>
        <v>0</v>
      </c>
    </row>
    <row r="178" spans="1:7" x14ac:dyDescent="0.3">
      <c r="A178" s="535" t="s">
        <v>251</v>
      </c>
      <c r="B178" s="538"/>
      <c r="C178" s="539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3" t="s">
        <v>65</v>
      </c>
      <c r="B180" s="544"/>
      <c r="C180" s="544"/>
      <c r="D180" s="544"/>
      <c r="E180" s="544"/>
      <c r="F180" s="544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5" t="s">
        <v>34</v>
      </c>
      <c r="B186" s="538"/>
      <c r="C186" s="539"/>
      <c r="D186" s="380">
        <f>SUM(B181:C185)</f>
        <v>0</v>
      </c>
    </row>
    <row r="187" spans="1:7" x14ac:dyDescent="0.3">
      <c r="A187" s="535" t="s">
        <v>251</v>
      </c>
      <c r="B187" s="538"/>
      <c r="C187" s="539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3" t="s">
        <v>177</v>
      </c>
      <c r="B189" s="544"/>
      <c r="C189" s="544"/>
      <c r="D189" s="544"/>
      <c r="E189" s="544"/>
      <c r="F189" s="544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5" t="s">
        <v>34</v>
      </c>
      <c r="B194" s="538"/>
      <c r="C194" s="539"/>
      <c r="D194" s="40">
        <f>SUM(B190:C193)</f>
        <v>0</v>
      </c>
    </row>
    <row r="195" spans="1:6" x14ac:dyDescent="0.3">
      <c r="A195" s="535" t="s">
        <v>251</v>
      </c>
      <c r="B195" s="538"/>
      <c r="C195" s="539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2019-03-06T15:07:08Z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